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e Form" sheetId="1" state="visible" r:id="rId2"/>
  </sheets>
  <externalReferences>
    <externalReference r:id="rId3"/>
    <externalReference r:id="rId4"/>
  </externalReferences>
  <definedNames>
    <definedName function="false" hidden="false" localSheetId="0" name="_xlnm.Print_Area" vbProcedure="false">'Store Form'!$A$1:$R$30</definedName>
    <definedName function="false" hidden="false" name="rall" vbProcedure="false">'[1]Allocation Formula'!$A$9:$Q$18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<sst xmlns="http://schemas.openxmlformats.org/spreadsheetml/2006/main" count="28" uniqueCount="28">
  <si>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ARL USE ONLY</t>
  </si>
  <si>
    <t xml:space="preserve">Accept</t>
  </si>
  <si>
    <t xml:space="preserve">Return Due Date:</t>
  </si>
  <si>
    <t xml:space="preserve">Delivery Date:</t>
  </si>
  <si>
    <t xml:space="preserve">Payment Date:</t>
  </si>
  <si>
    <t xml:space="preserve">Returned Date:</t>
  </si>
  <si>
    <t xml:space="preserve">Decline</t>
  </si>
  <si>
    <t xml:space="preserve">NOTE: To increase some lines, please put your quantity in the end column - leaving blank will default to the allocated quantity.</t>
  </si>
  <si>
    <t xml:space="preserve">Store #:</t>
  </si>
  <si>
    <t xml:space="preserve">Store Name:</t>
  </si>
  <si>
    <t xml:space="preserve">Decline/Accept:</t>
  </si>
  <si>
    <t xml:space="preserve">Comments</t>
  </si>
  <si>
    <t xml:space="preserve">Per Ordered</t>
  </si>
  <si>
    <t xml:space="preserve">Supplier</t>
  </si>
  <si>
    <t xml:space="preserve">Featured Catalogue</t>
  </si>
  <si>
    <t xml:space="preserve">Item 
Number</t>
  </si>
  <si>
    <t xml:space="preserve">Description</t>
  </si>
  <si>
    <t xml:space="preserve">Barcode</t>
  </si>
  <si>
    <t xml:space="preserve">List</t>
  </si>
  <si>
    <t xml:space="preserve">Cost</t>
  </si>
  <si>
    <t xml:space="preserve">RRP</t>
  </si>
  <si>
    <t xml:space="preserve">CAT</t>
  </si>
  <si>
    <t xml:space="preserve">G.P.</t>
  </si>
  <si>
    <t xml:space="preserve">Pack
Qty</t>
  </si>
  <si>
    <t xml:space="preserve">Group Qty</t>
  </si>
  <si>
    <t xml:space="preserve">Required 
Quantity</t>
  </si>
  <si>
    <t xml:space="preserve">Charge Out Total</t>
  </si>
  <si>
    <t xml:space="preserve">Cat Total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</si>
</sst>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General"/>
    <numFmt numFmtId="166" formatCode="[$-F800]dddd&quot;, &quot;mmmm\ dd&quot;, &quot;yyyy"/>
    <numFmt numFmtId="167" formatCode="d/mm/yy;@"/>
    <numFmt numFmtId="168" formatCode="[$-C09]dd\-mmm\-yy;@"/>
    <numFmt numFmtId="169" formatCode="0"/>
    <numFmt numFmtId="170" formatCode="@"/>
    <numFmt numFmtId="171" formatCode="_(\$* #,##0.00_);_(\$* \(#,##0.00\);_(\$* \-??_);_(@_)"/>
    <numFmt numFmtId="172" formatCode="0.00"/>
    <numFmt numFmtId="173" formatCode="0%"/>
    <numFmt numFmtId="174" formatCode="0.00%"/>
    <numFmt numFmtId="175" formatCode="\$#,##0.00_);[RED]&quot;($&quot;#,##0.00\)"/>
  </numFmts>
  <fonts count="1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name val="Arial"/>
      <family val="2"/>
      <charset val="1"/>
    </font>
    <font>
      <b val="true"/>
      <sz val="26"/>
      <name val="Arial"/>
      <family val="2"/>
      <charset val="1"/>
    </font>
    <font>
      <b val="true"/>
      <sz val="18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5"/>
      <name val="Arial"/>
      <family val="2"/>
      <charset val="1"/>
    </font>
    <font>
      <b val="true"/>
      <sz val="15"/>
      <color rgb="FFFF000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b val="true"/>
      <sz val="14"/>
      <name val="Arial"/>
      <family val="2"/>
      <charset val="1"/>
    </font>
    <font>
      <i val="true"/>
      <sz val="14"/>
      <name val="Arial"/>
      <family val="2"/>
      <charset val="1"/>
    </font>
    <font>
      <b val="true"/>
      <sz val="12"/>
      <name val="Arial"/>
      <family val="2"/>
      <charset val="1"/>
    </font>
    <font>
      <sz val="11"/>
      <name val="Tahoma"/>
      <family val="2"/>
      <charset val="1"/>
    </font>
    <font>
      <b val="true"/>
      <sz val="10"/>
      <color rgb="FFFFFFFF"/>
      <name val="Arial"/>
      <family val="2"/>
      <charset val="1"/>
    </font>
    <font>
      <sz val="6"/>
      <color rgb="FFFF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70AD47"/>
        <bgColor rgb="FF339966"/>
      </patternFill>
    </fill>
    <fill>
      <patternFill patternType="solid">
        <fgColor rgb="FF99CC00"/>
        <bgColor rgb="FF70AD47"/>
      </patternFill>
    </fill>
    <fill>
      <patternFill patternType="solid">
        <fgColor rgb="FFFF0000"/>
        <bgColor rgb="FFC000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3" borderId="3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3" borderId="4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3" borderId="5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6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4" borderId="6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1" fillId="4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4" borderId="6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4" borderId="7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2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5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4" borderId="8" xfId="2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6" borderId="9" xfId="2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15" fillId="4" borderId="6" xfId="2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6" borderId="10" xfId="2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15" fillId="6" borderId="7" xfId="2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15" fillId="4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6" borderId="9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6" borderId="11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4" borderId="12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0" borderId="1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4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6" fillId="0" borderId="1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1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7" borderId="1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4" borderId="19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9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9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4" borderId="1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5" fillId="2" borderId="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4" borderId="1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5" fillId="4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" fillId="4" borderId="2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0" borderId="2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3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5" fillId="0" borderId="23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2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4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4" fontId="11" fillId="7" borderId="19" xfId="20" applyFont="true" applyBorder="true" applyAlignment="true" applyProtection="true">
      <alignment horizontal="center" vertical="center" textRotation="0" wrapText="false" indent="0" shrinkToFit="tru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Order form test" xfId="20"/>
    <cellStyle name="Style 1" xfId="21"/>
  </cellStyles>
  <dxfs count="2"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0000"/>
        </patternFill>
      </fill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0" name="Oval 1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27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1" name="Oval 2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2" name="Oval 3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3" name="Oval 4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4" name="Oval 5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5" name="Oval 6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6" name="Oval 7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7" name="Oval 8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8" name="Oval 9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9" name="Oval 10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10" name="Oval 11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11" name="Oval 12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12" name="Oval 13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13" name="Oval 14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14" name="Oval 15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15" name="Oval 16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16" name="Oval 17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17" name="Oval 18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18" name="Oval 19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19" name="Oval 20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20" name="Oval 21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21" name="Oval 22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22" name="Oval 23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23" name="Oval 24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24" name="Oval 25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25" name="Oval 26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26" name="Oval 27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27" name="Oval 28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28" name="Oval 29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29" name="Oval 30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30" name="Oval 31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31" name="Oval 32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32" name="Oval 33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33" name="Oval 34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34" name="Oval 35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35" name="Oval 36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36" name="Oval 37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37" name="Oval 38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38" name="Oval 39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39" name="Oval 40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40" name="Oval 41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41" name="Oval 42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42" name="Oval 43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43" name="Oval 44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44" name="Oval 45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45" name="Oval 46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46" name="Oval 47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47" name="Oval 48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48" name="Oval 49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49" name="Oval 50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50" name="Oval 51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51" name="Oval 52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52" name="Oval 53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53" name="Oval 54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54" name="Oval 55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55" name="Oval 56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56" name="Oval 57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57" name="Oval 58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58" name="Oval 59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59" name="Oval 60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60" name="Oval 61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61" name="Oval 62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62" name="Oval 63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63" name="Oval 64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64" name="Oval 65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65" name="Oval 66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66" name="Oval 67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67" name="Oval 68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68" name="Oval 69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69" name="Oval 70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70" name="Oval 71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71" name="Oval 72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72" name="Oval 73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73" name="Oval 74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74" name="Oval 75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75" name="Oval 76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76" name="Oval 77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77" name="Oval 78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78" name="Oval 79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79" name="Oval 80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80" name="Oval 81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81" name="Oval 82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82" name="Oval 83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83" name="Oval 84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84" name="Oval 85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85" name="Oval 86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86" name="Oval 87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87" name="Oval 88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88" name="Oval 89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89" name="Oval 90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90" name="Oval 91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91" name="Oval 92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92" name="Oval 93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93" name="Oval 94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94" name="Oval 95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7</xdr:row>
      <xdr:rowOff>0</xdr:rowOff>
    </xdr:from>
    <xdr:to>
      <xdr:col>3</xdr:col>
      <xdr:colOff>9000</xdr:colOff>
      <xdr:row>7</xdr:row>
      <xdr:rowOff>360</xdr:rowOff>
    </xdr:to>
    <xdr:sp>
      <xdr:nvSpPr>
        <xdr:cNvPr id="95" name="Oval 96"/>
        <xdr:cNvSpPr/>
      </xdr:nvSpPr>
      <xdr:spPr>
        <a:xfrm>
          <a:off x="3476520" y="2581200"/>
          <a:ext cx="9000" cy="3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18360" rIns="0" tIns="18360" bIns="0" anchor="t" upright="1">
          <a:noAutofit/>
        </a:bodyPr>
        <a:p>
          <a:pPr>
            <a:lnSpc>
              <a:spcPct val="100000"/>
            </a:lnSpc>
          </a:pPr>
          <a:r>
            <a:rPr b="0" lang="en-AU" sz="600" spc="-1" strike="noStrike">
              <a:solidFill>
                <a:srgbClr val="ff0000"/>
              </a:solidFill>
              <a:latin typeface="Arial"/>
            </a:rPr>
            <a:t>  </a:t>
          </a:r>
          <a:r>
            <a:rPr b="0" lang="en-AU" sz="600" spc="-1" strike="noStrike">
              <a:solidFill>
                <a:srgbClr val="ff0000"/>
              </a:solidFill>
              <a:latin typeface="Arial"/>
            </a:rPr>
            <a:t>HE</a:t>
          </a:r>
          <a:endParaRPr b="0" lang="en-AU" sz="600" spc="-1" strike="noStrike"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TOYS/CATALOGUES%202007/All%20Stores/All%20store%20allocatio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%2397%20Hasbro_August%20Cat%20Feat_All%20Store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lete Master"/>
      <sheetName val="Elmo"/>
      <sheetName val="ARL"/>
      <sheetName val="Modern Brands"/>
      <sheetName val="Hasbro games"/>
      <sheetName val="Ross Faulkner"/>
      <sheetName val="ARL REFILLS"/>
      <sheetName val="T-Shirt Bag"/>
      <sheetName val="Mattel DI"/>
      <sheetName val="Allocation Formula"/>
      <sheetName val="Funtastic"/>
      <sheetName val="ARL 2"/>
      <sheetName val="T-Shirt bags"/>
      <sheetName val="Playworld Flyers"/>
      <sheetName val="Moose"/>
      <sheetName val="Dorcy"/>
      <sheetName val="Hasbro (DEC)"/>
      <sheetName val="Hasbro (JAN)"/>
      <sheetName val="Store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LD ALLOCATION MASTER"/>
      <sheetName val="Store List"/>
      <sheetName val="Allocation Master"/>
      <sheetName val="Allocation Master Transposed"/>
      <sheetName val="Store # &amp; Item # Cross Prod v4"/>
      <sheetName val="Store Form"/>
      <sheetName val="Multi-Store Form"/>
      <sheetName val="M3 Data"/>
      <sheetName val="Allocation Logic"/>
      <sheetName val="OLD ALLOCATION LOGIC"/>
      <sheetName val="Supplier Form"/>
    </sheetNames>
    <sheetDataSet>
      <sheetData sheetId="0"/>
      <sheetData sheetId="1"/>
      <sheetData sheetId="2">
        <row r="1">
          <cell r="B1" t="str">
            <v>August Catalogue</v>
          </cell>
        </row>
        <row r="1">
          <cell r="K1" t="str">
            <v>Hasbro</v>
          </cell>
        </row>
        <row r="1">
          <cell r="P1">
            <v>97</v>
          </cell>
        </row>
        <row r="2">
          <cell r="B2">
            <v>44689</v>
          </cell>
        </row>
        <row r="3">
          <cell r="B3" t="str">
            <v>September</v>
          </cell>
        </row>
        <row r="4">
          <cell r="B4" t="str">
            <v>June</v>
          </cell>
        </row>
        <row r="6">
          <cell r="A6" t="str">
            <v>BA BABY GOTTA BOUNCE FROG</v>
          </cell>
          <cell r="B6" t="str">
            <v>E9427</v>
          </cell>
        </row>
        <row r="6">
          <cell r="G6">
            <v>4</v>
          </cell>
          <cell r="H6">
            <v>47.65</v>
          </cell>
          <cell r="I6">
            <v>23</v>
          </cell>
          <cell r="J6">
            <v>79.99</v>
          </cell>
          <cell r="K6">
            <v>39.995</v>
          </cell>
        </row>
        <row r="6">
          <cell r="N6">
            <v>1</v>
          </cell>
          <cell r="O6">
            <v>2</v>
          </cell>
          <cell r="P6">
            <v>3</v>
          </cell>
          <cell r="Q6">
            <v>4</v>
          </cell>
        </row>
        <row r="7">
          <cell r="A7" t="str">
            <v>BEY SWITCHSTRIKE STARTER PACK</v>
          </cell>
          <cell r="B7" t="str">
            <v>E0723</v>
          </cell>
        </row>
        <row r="7">
          <cell r="G7">
            <v>8</v>
          </cell>
          <cell r="H7">
            <v>15.9</v>
          </cell>
          <cell r="I7">
            <v>6</v>
          </cell>
          <cell r="J7">
            <v>29.99</v>
          </cell>
          <cell r="K7">
            <v>14.995</v>
          </cell>
        </row>
        <row r="7">
          <cell r="N7">
            <v>1</v>
          </cell>
          <cell r="O7">
            <v>2</v>
          </cell>
          <cell r="P7">
            <v>3</v>
          </cell>
          <cell r="Q7">
            <v>4</v>
          </cell>
        </row>
        <row r="8">
          <cell r="A8" t="str">
            <v>FRZ 2 SINGING ELSA</v>
          </cell>
          <cell r="B8" t="str">
            <v>E6852</v>
          </cell>
        </row>
        <row r="8">
          <cell r="G8">
            <v>4</v>
          </cell>
          <cell r="H8">
            <v>34.1</v>
          </cell>
          <cell r="I8">
            <v>13</v>
          </cell>
          <cell r="J8">
            <v>59.99</v>
          </cell>
          <cell r="K8">
            <v>29.995</v>
          </cell>
        </row>
        <row r="8">
          <cell r="N8">
            <v>1</v>
          </cell>
          <cell r="O8">
            <v>2</v>
          </cell>
          <cell r="P8">
            <v>3</v>
          </cell>
          <cell r="Q8">
            <v>4</v>
          </cell>
        </row>
        <row r="9">
          <cell r="A9" t="str">
            <v>FRZ 2 MUSICAL ADVENTURE ELSA</v>
          </cell>
          <cell r="B9" t="str">
            <v>E8880</v>
          </cell>
        </row>
        <row r="9">
          <cell r="G9">
            <v>4</v>
          </cell>
          <cell r="H9">
            <v>34.1</v>
          </cell>
          <cell r="I9">
            <v>13</v>
          </cell>
          <cell r="J9">
            <v>59.99</v>
          </cell>
          <cell r="K9">
            <v>29.995</v>
          </cell>
        </row>
        <row r="9">
          <cell r="N9">
            <v>1</v>
          </cell>
          <cell r="O9">
            <v>2</v>
          </cell>
          <cell r="P9">
            <v>3</v>
          </cell>
          <cell r="Q9">
            <v>4</v>
          </cell>
        </row>
        <row r="10">
          <cell r="A10" t="str">
            <v>FRZ 2 TWIRLABOUTS DELUXE SET</v>
          </cell>
          <cell r="B10" t="str">
            <v>F1823</v>
          </cell>
        </row>
        <row r="10">
          <cell r="G10">
            <v>4</v>
          </cell>
          <cell r="H10">
            <v>19.1</v>
          </cell>
          <cell r="I10">
            <v>7.8</v>
          </cell>
          <cell r="J10">
            <v>34.99</v>
          </cell>
          <cell r="K10">
            <v>14.99</v>
          </cell>
        </row>
        <row r="10">
          <cell r="N10">
            <v>1</v>
          </cell>
          <cell r="O10">
            <v>2</v>
          </cell>
          <cell r="P10">
            <v>3</v>
          </cell>
          <cell r="Q10">
            <v>4</v>
          </cell>
        </row>
        <row r="11">
          <cell r="A11" t="str">
            <v>FRR LUVIMALS AST</v>
          </cell>
          <cell r="B11" t="str">
            <v>C2173</v>
          </cell>
        </row>
        <row r="11">
          <cell r="G11">
            <v>6</v>
          </cell>
          <cell r="H11">
            <v>7</v>
          </cell>
          <cell r="I11">
            <v>4</v>
          </cell>
          <cell r="J11">
            <v>12.99</v>
          </cell>
          <cell r="K11">
            <v>7.99</v>
          </cell>
        </row>
        <row r="11">
          <cell r="N11">
            <v>1</v>
          </cell>
          <cell r="O11">
            <v>2</v>
          </cell>
          <cell r="P11">
            <v>3</v>
          </cell>
          <cell r="Q11">
            <v>4</v>
          </cell>
        </row>
        <row r="12">
          <cell r="A12" t="str">
            <v>FRR PEEALOTS BIG WAGS AST</v>
          </cell>
          <cell r="B12" t="str">
            <v>E8931</v>
          </cell>
        </row>
        <row r="12">
          <cell r="G12">
            <v>4</v>
          </cell>
          <cell r="H12">
            <v>22.65</v>
          </cell>
          <cell r="I12">
            <v>10</v>
          </cell>
          <cell r="J12">
            <v>39.99</v>
          </cell>
          <cell r="K12">
            <v>19.995</v>
          </cell>
        </row>
        <row r="12">
          <cell r="N12">
            <v>1</v>
          </cell>
          <cell r="O12">
            <v>2</v>
          </cell>
          <cell r="P12">
            <v>3</v>
          </cell>
          <cell r="Q12">
            <v>4</v>
          </cell>
        </row>
        <row r="13">
          <cell r="A13" t="str">
            <v>FRR FEEDING FANTASY AST</v>
          </cell>
          <cell r="B13" t="str">
            <v>F1545</v>
          </cell>
        </row>
        <row r="13">
          <cell r="G13">
            <v>3</v>
          </cell>
          <cell r="H13">
            <v>20.6</v>
          </cell>
          <cell r="I13">
            <v>8.2</v>
          </cell>
          <cell r="J13">
            <v>39.99</v>
          </cell>
          <cell r="K13">
            <v>19.995</v>
          </cell>
        </row>
        <row r="13">
          <cell r="N13">
            <v>1</v>
          </cell>
          <cell r="O13">
            <v>2</v>
          </cell>
          <cell r="P13">
            <v>3</v>
          </cell>
          <cell r="Q13">
            <v>4</v>
          </cell>
        </row>
        <row r="14">
          <cell r="A14" t="str">
            <v>ELECTRONIC HAND HELD YAHTZEE</v>
          </cell>
          <cell r="B14" t="str">
            <v>A2125</v>
          </cell>
        </row>
        <row r="14">
          <cell r="G14">
            <v>6</v>
          </cell>
          <cell r="H14">
            <v>15.6</v>
          </cell>
          <cell r="I14">
            <v>7.4</v>
          </cell>
          <cell r="J14">
            <v>29.99</v>
          </cell>
          <cell r="K14">
            <v>19.99</v>
          </cell>
        </row>
        <row r="14">
          <cell r="N14">
            <v>1</v>
          </cell>
          <cell r="O14">
            <v>2</v>
          </cell>
          <cell r="P14">
            <v>3</v>
          </cell>
          <cell r="Q14">
            <v>4</v>
          </cell>
        </row>
        <row r="15">
          <cell r="A15" t="str">
            <v>HUNGRY HUNGRY HIPPOS UNICORN EDITION</v>
          </cell>
          <cell r="B15" t="str">
            <v>E9493</v>
          </cell>
        </row>
        <row r="15">
          <cell r="G15">
            <v>2</v>
          </cell>
          <cell r="H15">
            <v>22.65</v>
          </cell>
          <cell r="I15">
            <v>12.5</v>
          </cell>
          <cell r="J15">
            <v>39.99</v>
          </cell>
          <cell r="K15">
            <v>19.995</v>
          </cell>
        </row>
        <row r="15">
          <cell r="N15">
            <v>1</v>
          </cell>
          <cell r="O15">
            <v>2</v>
          </cell>
          <cell r="P15">
            <v>3</v>
          </cell>
          <cell r="Q15">
            <v>4</v>
          </cell>
        </row>
        <row r="16">
          <cell r="A16" t="str">
            <v>HUNGRY HUNGRY HIPPOS LAUNCHERS</v>
          </cell>
          <cell r="B16" t="str">
            <v>E9707</v>
          </cell>
        </row>
        <row r="16">
          <cell r="G16">
            <v>3</v>
          </cell>
          <cell r="H16">
            <v>22.65</v>
          </cell>
          <cell r="I16">
            <v>10</v>
          </cell>
          <cell r="J16">
            <v>39.99</v>
          </cell>
          <cell r="K16">
            <v>19.995</v>
          </cell>
        </row>
        <row r="16">
          <cell r="N16">
            <v>1</v>
          </cell>
          <cell r="O16">
            <v>2</v>
          </cell>
          <cell r="P16">
            <v>3</v>
          </cell>
          <cell r="Q16">
            <v>4</v>
          </cell>
        </row>
        <row r="17">
          <cell r="A17" t="str">
            <v>MONOPOLY GO GREEN</v>
          </cell>
          <cell r="B17" t="str">
            <v>E9348</v>
          </cell>
        </row>
        <row r="17">
          <cell r="G17">
            <v>6</v>
          </cell>
          <cell r="H17">
            <v>27.4</v>
          </cell>
          <cell r="I17">
            <v>12.1</v>
          </cell>
          <cell r="J17">
            <v>49.99</v>
          </cell>
          <cell r="K17">
            <v>19.99</v>
          </cell>
        </row>
        <row r="17">
          <cell r="N17">
            <v>1</v>
          </cell>
          <cell r="O17">
            <v>2</v>
          </cell>
          <cell r="P17">
            <v>3</v>
          </cell>
          <cell r="Q17">
            <v>4</v>
          </cell>
        </row>
        <row r="18">
          <cell r="A18" t="str">
            <v>MLP EG POTION PRINCESS AST</v>
          </cell>
          <cell r="B18" t="str">
            <v>E9103</v>
          </cell>
        </row>
        <row r="18">
          <cell r="G18">
            <v>4</v>
          </cell>
          <cell r="H18">
            <v>16.85</v>
          </cell>
          <cell r="I18">
            <v>7.6</v>
          </cell>
          <cell r="J18">
            <v>29.99</v>
          </cell>
          <cell r="K18">
            <v>14.995</v>
          </cell>
        </row>
        <row r="18">
          <cell r="N18">
            <v>1</v>
          </cell>
          <cell r="O18">
            <v>2</v>
          </cell>
          <cell r="P18">
            <v>3</v>
          </cell>
          <cell r="Q18">
            <v>4</v>
          </cell>
        </row>
        <row r="19">
          <cell r="A19" t="str">
            <v>MLP MAGICAL KISS UNICORN</v>
          </cell>
          <cell r="B19" t="str">
            <v>E9107</v>
          </cell>
        </row>
        <row r="19">
          <cell r="G19">
            <v>2</v>
          </cell>
          <cell r="H19">
            <v>40.85</v>
          </cell>
          <cell r="I19">
            <v>16.5</v>
          </cell>
          <cell r="J19">
            <v>69.99</v>
          </cell>
          <cell r="K19">
            <v>34.995</v>
          </cell>
        </row>
        <row r="19">
          <cell r="N19">
            <v>1</v>
          </cell>
          <cell r="O19">
            <v>2</v>
          </cell>
          <cell r="P19">
            <v>3</v>
          </cell>
          <cell r="Q19">
            <v>4</v>
          </cell>
        </row>
        <row r="20">
          <cell r="A20" t="str">
            <v>MLP POTION PONIES AST</v>
          </cell>
          <cell r="B20" t="str">
            <v>E9153</v>
          </cell>
        </row>
        <row r="20">
          <cell r="G20">
            <v>12</v>
          </cell>
          <cell r="H20">
            <v>4.75</v>
          </cell>
          <cell r="I20">
            <v>2.4</v>
          </cell>
          <cell r="J20">
            <v>9.99</v>
          </cell>
          <cell r="K20">
            <v>4.995</v>
          </cell>
        </row>
        <row r="20">
          <cell r="N20">
            <v>1</v>
          </cell>
          <cell r="O20">
            <v>2</v>
          </cell>
          <cell r="P20">
            <v>3</v>
          </cell>
          <cell r="Q20">
            <v>4</v>
          </cell>
        </row>
        <row r="21">
          <cell r="A21" t="str">
            <v>NERF FORTNITE SR</v>
          </cell>
          <cell r="B21" t="str">
            <v>E9734</v>
          </cell>
        </row>
        <row r="21">
          <cell r="G21">
            <v>4</v>
          </cell>
          <cell r="H21">
            <v>27.4</v>
          </cell>
          <cell r="I21">
            <v>8</v>
          </cell>
          <cell r="J21">
            <v>49.99</v>
          </cell>
          <cell r="K21">
            <v>19.99</v>
          </cell>
        </row>
        <row r="21">
          <cell r="N21">
            <v>1</v>
          </cell>
          <cell r="O21">
            <v>2</v>
          </cell>
          <cell r="P21">
            <v>3</v>
          </cell>
          <cell r="Q21">
            <v>4</v>
          </cell>
        </row>
        <row r="22">
          <cell r="A22" t="str">
            <v>NERF ELITE 2.0 FLIP 8</v>
          </cell>
          <cell r="B22" t="str">
            <v>F2549</v>
          </cell>
        </row>
        <row r="22">
          <cell r="G22">
            <v>3</v>
          </cell>
          <cell r="H22">
            <v>25.8</v>
          </cell>
          <cell r="I22">
            <v>13</v>
          </cell>
          <cell r="J22">
            <v>44.99</v>
          </cell>
          <cell r="K22">
            <v>24.99</v>
          </cell>
        </row>
        <row r="22">
          <cell r="N22">
            <v>1</v>
          </cell>
          <cell r="O22">
            <v>2</v>
          </cell>
          <cell r="P22">
            <v>3</v>
          </cell>
          <cell r="Q22">
            <v>4</v>
          </cell>
        </row>
        <row r="23">
          <cell r="A23" t="str">
            <v>NERF ELITE 2.0 FLIP 32</v>
          </cell>
          <cell r="B23" t="str">
            <v>F2553</v>
          </cell>
        </row>
        <row r="23">
          <cell r="G23">
            <v>3</v>
          </cell>
          <cell r="H23">
            <v>74.7</v>
          </cell>
          <cell r="I23">
            <v>32</v>
          </cell>
          <cell r="J23">
            <v>129.99</v>
          </cell>
          <cell r="K23">
            <v>59.99</v>
          </cell>
        </row>
        <row r="23">
          <cell r="N23">
            <v>1</v>
          </cell>
          <cell r="O23">
            <v>2</v>
          </cell>
          <cell r="P23">
            <v>3</v>
          </cell>
          <cell r="Q23">
            <v>4</v>
          </cell>
        </row>
        <row r="24">
          <cell r="A24" t="str">
            <v>PD PICNIC ADVENTURE</v>
          </cell>
          <cell r="B24" t="str">
            <v>B6377</v>
          </cell>
        </row>
        <row r="24">
          <cell r="G24">
            <v>4</v>
          </cell>
          <cell r="H24">
            <v>27.4</v>
          </cell>
          <cell r="I24">
            <v>13.5</v>
          </cell>
          <cell r="J24">
            <v>49.99</v>
          </cell>
          <cell r="K24">
            <v>24.995</v>
          </cell>
        </row>
        <row r="24">
          <cell r="N24">
            <v>1</v>
          </cell>
          <cell r="O24">
            <v>2</v>
          </cell>
          <cell r="P24">
            <v>3</v>
          </cell>
          <cell r="Q24">
            <v>4</v>
          </cell>
        </row>
        <row r="25">
          <cell r="A25" t="str">
            <v>TRANSFORMERS CYB BATTLE CALL TROOPER CLASS AST</v>
          </cell>
          <cell r="B25" t="str">
            <v>E8227</v>
          </cell>
        </row>
        <row r="25">
          <cell r="G25">
            <v>4</v>
          </cell>
          <cell r="H25">
            <v>31.65</v>
          </cell>
          <cell r="I25">
            <v>11</v>
          </cell>
          <cell r="J25">
            <v>59.99</v>
          </cell>
          <cell r="K25">
            <v>29.995</v>
          </cell>
        </row>
        <row r="25">
          <cell r="N25">
            <v>1</v>
          </cell>
          <cell r="O25">
            <v>2</v>
          </cell>
          <cell r="P25">
            <v>3</v>
          </cell>
          <cell r="Q25">
            <v>4</v>
          </cell>
        </row>
        <row r="26">
          <cell r="A26" t="str">
            <v>TRANSFORMERS JUMBO JET WING RACER</v>
          </cell>
          <cell r="B26" t="str">
            <v>F0849</v>
          </cell>
        </row>
        <row r="26">
          <cell r="G26">
            <v>4</v>
          </cell>
          <cell r="H26">
            <v>54.35</v>
          </cell>
          <cell r="I26">
            <v>26</v>
          </cell>
          <cell r="J26">
            <v>99.99</v>
          </cell>
          <cell r="K26">
            <v>39.99</v>
          </cell>
        </row>
        <row r="26">
          <cell r="N26">
            <v>1</v>
          </cell>
          <cell r="O26">
            <v>2</v>
          </cell>
          <cell r="P26">
            <v>3</v>
          </cell>
          <cell r="Q26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C00000"/>
    <pageSetUpPr fitToPage="true"/>
  </sheetPr>
  <dimension ref="A1:AA108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M9" activeCellId="0" sqref="M9"/>
    </sheetView>
  </sheetViews>
  <sheetFormatPr defaultColWidth="8.6875" defaultRowHeight="13.5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0" width="18.27"/>
    <col collapsed="false" customWidth="true" hidden="false" outlineLevel="0" max="3" min="3" style="0" width="16"/>
    <col collapsed="false" customWidth="true" hidden="false" outlineLevel="0" max="4" min="4" style="0" width="38.07"/>
    <col collapsed="false" customWidth="true" hidden="false" outlineLevel="0" max="5" min="5" style="0" width="16.07"/>
    <col collapsed="false" customWidth="true" hidden="false" outlineLevel="0" max="6" min="6" style="0" width="10.73"/>
    <col collapsed="false" customWidth="true" hidden="false" outlineLevel="0" max="7" min="7" style="0" width="11.99"/>
    <col collapsed="false" customWidth="true" hidden="false" outlineLevel="0" max="9" min="8" style="0" width="9.73"/>
    <col collapsed="false" customWidth="true" hidden="false" outlineLevel="0" max="10" min="10" style="0" width="9.59"/>
    <col collapsed="false" customWidth="true" hidden="false" outlineLevel="0" max="11" min="11" style="0" width="8.26"/>
    <col collapsed="false" customWidth="true" hidden="false" outlineLevel="0" max="15" min="12" style="0" width="5.33"/>
    <col collapsed="false" customWidth="true" hidden="false" outlineLevel="0" max="16" min="16" style="0" width="11.99"/>
    <col collapsed="false" customWidth="true" hidden="false" outlineLevel="0" max="17" min="17" style="1" width="12.33"/>
    <col collapsed="false" customWidth="true" hidden="false" outlineLevel="0" max="18" min="18" style="1" width="12.6"/>
    <col collapsed="false" customWidth="true" hidden="false" outlineLevel="0" max="20" min="20" style="0" width="9.06"/>
  </cols>
  <sheetData>
    <row r="1" customFormat="false" ht="37.5" hidden="false" customHeight="true" outlineLevel="0" collapsed="false">
      <c r="A1" s="2" t="str">
        <f aca="false">CONCATENATE('[2]Allocation Master'!K1," - ",'[2]Allocation Master'!B1," Allocation FORM  #",'[2]Allocation Master'!P1)</f>
        <v>Hasbro - August Catalogue Allocation FORM  #97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T1" s="3" t="s">
        <v>0</v>
      </c>
      <c r="U1" s="3"/>
      <c r="V1" s="3"/>
      <c r="W1" s="3"/>
      <c r="X1" s="3"/>
    </row>
    <row r="2" customFormat="false" ht="24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T2" s="4"/>
      <c r="U2" s="5"/>
      <c r="V2" s="5"/>
      <c r="W2" s="5"/>
      <c r="X2" s="6"/>
      <c r="AA2" s="7" t="s">
        <v>1</v>
      </c>
    </row>
    <row r="3" customFormat="false" ht="28.5" hidden="false" customHeight="true" outlineLevel="0" collapsed="false">
      <c r="A3" s="8" t="s">
        <v>2</v>
      </c>
      <c r="B3" s="8"/>
      <c r="C3" s="9" t="n">
        <f aca="false">'[2]Allocation Master'!B2</f>
        <v>44689</v>
      </c>
      <c r="D3" s="9"/>
      <c r="E3" s="10"/>
      <c r="F3" s="11" t="s">
        <v>3</v>
      </c>
      <c r="G3" s="11"/>
      <c r="H3" s="12" t="str">
        <f aca="false">'[2]Allocation Master'!B4</f>
        <v>June</v>
      </c>
      <c r="I3" s="12"/>
      <c r="J3" s="12"/>
      <c r="K3" s="12"/>
      <c r="L3" s="12"/>
      <c r="M3" s="11" t="s">
        <v>4</v>
      </c>
      <c r="N3" s="11"/>
      <c r="O3" s="11"/>
      <c r="P3" s="11"/>
      <c r="Q3" s="13" t="str">
        <f aca="false">'[2]Allocation Master'!B3</f>
        <v>September</v>
      </c>
      <c r="R3" s="13"/>
      <c r="T3" s="14" t="s">
        <v>5</v>
      </c>
      <c r="U3" s="14"/>
      <c r="V3" s="14"/>
      <c r="W3" s="15"/>
      <c r="X3" s="15"/>
      <c r="AA3" s="7" t="s">
        <v>6</v>
      </c>
    </row>
    <row r="4" customFormat="false" ht="35.25" hidden="false" customHeight="true" outlineLevel="0" collapsed="false">
      <c r="A4" s="16" t="s">
        <v>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8"/>
    </row>
    <row r="5" customFormat="false" ht="45.75" hidden="false" customHeight="true" outlineLevel="0" collapsed="false">
      <c r="A5" s="19" t="s">
        <v>8</v>
      </c>
      <c r="B5" s="20"/>
      <c r="C5" s="21" t="s">
        <v>9</v>
      </c>
      <c r="D5" s="22"/>
      <c r="E5" s="23"/>
      <c r="F5" s="24" t="s">
        <v>10</v>
      </c>
      <c r="G5" s="24"/>
      <c r="H5" s="25"/>
      <c r="I5" s="26" t="s">
        <v>11</v>
      </c>
      <c r="J5" s="26"/>
      <c r="K5" s="27"/>
      <c r="L5" s="27"/>
      <c r="M5" s="27"/>
      <c r="N5" s="27"/>
      <c r="O5" s="27"/>
      <c r="P5" s="27"/>
      <c r="Q5" s="28" t="s">
        <v>12</v>
      </c>
      <c r="R5" s="28"/>
      <c r="T5" s="29"/>
    </row>
    <row r="6" customFormat="false" ht="18" hidden="false" customHeight="true" outlineLevel="0" collapsed="false">
      <c r="A6" s="30" t="s">
        <v>13</v>
      </c>
      <c r="B6" s="31" t="s">
        <v>14</v>
      </c>
      <c r="C6" s="32" t="s">
        <v>15</v>
      </c>
      <c r="D6" s="33" t="s">
        <v>16</v>
      </c>
      <c r="E6" s="34" t="s">
        <v>17</v>
      </c>
      <c r="F6" s="34" t="s">
        <v>18</v>
      </c>
      <c r="G6" s="35" t="s">
        <v>19</v>
      </c>
      <c r="H6" s="36" t="s">
        <v>20</v>
      </c>
      <c r="I6" s="34" t="s">
        <v>21</v>
      </c>
      <c r="J6" s="34" t="s">
        <v>22</v>
      </c>
      <c r="K6" s="37" t="s">
        <v>23</v>
      </c>
      <c r="L6" s="38" t="s">
        <v>24</v>
      </c>
      <c r="M6" s="38"/>
      <c r="N6" s="38"/>
      <c r="O6" s="38"/>
      <c r="P6" s="39" t="s">
        <v>25</v>
      </c>
      <c r="Q6" s="40" t="s">
        <v>26</v>
      </c>
      <c r="R6" s="41" t="s">
        <v>27</v>
      </c>
      <c r="T6" s="29"/>
    </row>
    <row r="7" customFormat="false" ht="13.5" hidden="false" customHeight="false" outlineLevel="0" collapsed="false">
      <c r="A7" s="30"/>
      <c r="B7" s="31"/>
      <c r="C7" s="32"/>
      <c r="D7" s="33"/>
      <c r="E7" s="34"/>
      <c r="F7" s="34"/>
      <c r="G7" s="35"/>
      <c r="H7" s="36"/>
      <c r="I7" s="34"/>
      <c r="J7" s="34"/>
      <c r="K7" s="37"/>
      <c r="L7" s="42" t="n">
        <v>1</v>
      </c>
      <c r="M7" s="42" t="n">
        <v>2</v>
      </c>
      <c r="N7" s="42" t="n">
        <v>3</v>
      </c>
      <c r="O7" s="42" t="n">
        <v>4</v>
      </c>
      <c r="P7" s="39"/>
      <c r="Q7" s="40"/>
      <c r="R7" s="41"/>
      <c r="T7" s="29"/>
    </row>
    <row r="8" customFormat="false" ht="22.5" hidden="false" customHeight="true" outlineLevel="0" collapsed="false">
      <c r="A8" s="43" t="str">
        <f aca="false">'[2]Allocation Master'!$K$1</f>
        <v>Hasbro</v>
      </c>
      <c r="B8" s="44" t="str">
        <f aca="false">IF('[2]Allocation Master'!D6=0,'[2]Allocation Master'!$B$1,'[2]Allocation Master'!D6)</f>
        <v>August Catalogue</v>
      </c>
      <c r="C8" s="45" t="str">
        <f aca="false">'[2]Allocation Master'!B6</f>
        <v>E9427</v>
      </c>
      <c r="D8" s="46" t="str">
        <f aca="false">'[2]Allocation Master'!A6</f>
        <v>BA BABY GOTTA BOUNCE FROG</v>
      </c>
      <c r="E8" s="46" t="n">
        <f aca="false">'[2]Allocation Master'!F6</f>
        <v>0</v>
      </c>
      <c r="F8" s="47" t="n">
        <f aca="false">'[2]Allocation Master'!H6</f>
        <v>47.65</v>
      </c>
      <c r="G8" s="48" t="n">
        <f aca="false">'[2]Allocation Master'!I6</f>
        <v>23</v>
      </c>
      <c r="H8" s="47" t="n">
        <f aca="false">'[2]Allocation Master'!J6</f>
        <v>79.99</v>
      </c>
      <c r="I8" s="47" t="n">
        <f aca="false">'[2]Allocation Master'!K6</f>
        <v>39.995</v>
      </c>
      <c r="J8" s="49" t="n">
        <f aca="false">IF(I8&lt;&gt;0,((I8*0.909)-G8)/(I8*0.909),"")</f>
        <v>0.36735766338229</v>
      </c>
      <c r="K8" s="50" t="n">
        <f aca="false">'[2]Allocation Master'!G6</f>
        <v>4</v>
      </c>
      <c r="L8" s="51" t="n">
        <f aca="false">'[2]Allocation Master'!N6*'[2]Allocation Master'!$G6</f>
        <v>4</v>
      </c>
      <c r="M8" s="51" t="n">
        <f aca="false">'[2]Allocation Master'!O6*'[2]Allocation Master'!$G6</f>
        <v>8</v>
      </c>
      <c r="N8" s="51" t="n">
        <f aca="false">'[2]Allocation Master'!P6*'[2]Allocation Master'!$G6</f>
        <v>12</v>
      </c>
      <c r="O8" s="51" t="n">
        <f aca="false">'[2]Allocation Master'!Q6*'[2]Allocation Master'!$G6</f>
        <v>16</v>
      </c>
      <c r="P8" s="52"/>
      <c r="Q8" s="53" t="n">
        <f aca="false">IF($P8="",$G8*K8,IF(MOD($P8,$K8)=0,$G8*$P8,$G8*K8))</f>
        <v>92</v>
      </c>
      <c r="R8" s="54" t="n">
        <f aca="false">IF($P8="",$I8*K8,IF(MOD($P8,$K8)=0,$I8*$P8,$I8*K8))</f>
        <v>159.98</v>
      </c>
    </row>
    <row r="9" customFormat="false" ht="22.5" hidden="false" customHeight="true" outlineLevel="0" collapsed="false">
      <c r="A9" s="43" t="str">
        <f aca="false">'[2]Allocation Master'!$K$1</f>
        <v>Hasbro</v>
      </c>
      <c r="B9" s="44" t="str">
        <f aca="false">IF('[2]Allocation Master'!D7=0,'[2]Allocation Master'!$B$1,'[2]Allocation Master'!D7)</f>
        <v>August Catalogue</v>
      </c>
      <c r="C9" s="45" t="str">
        <f aca="false">'[2]Allocation Master'!B7</f>
        <v>E0723</v>
      </c>
      <c r="D9" s="46" t="str">
        <f aca="false">'[2]Allocation Master'!A7</f>
        <v>BEY SWITCHSTRIKE STARTER PACK</v>
      </c>
      <c r="E9" s="46" t="n">
        <f aca="false">'[2]Allocation Master'!F7</f>
        <v>0</v>
      </c>
      <c r="F9" s="47" t="n">
        <f aca="false">'[2]Allocation Master'!H7</f>
        <v>15.9</v>
      </c>
      <c r="G9" s="48" t="n">
        <f aca="false">'[2]Allocation Master'!I7</f>
        <v>6</v>
      </c>
      <c r="H9" s="47" t="n">
        <f aca="false">'[2]Allocation Master'!J7</f>
        <v>29.99</v>
      </c>
      <c r="I9" s="47" t="n">
        <f aca="false">'[2]Allocation Master'!K7</f>
        <v>14.995</v>
      </c>
      <c r="J9" s="49" t="n">
        <f aca="false">IF(I9&lt;&gt;0,((I9*0.909)-G9)/(I9*0.909),"")</f>
        <v>0.559809265354678</v>
      </c>
      <c r="K9" s="50" t="n">
        <f aca="false">'[2]Allocation Master'!G7</f>
        <v>8</v>
      </c>
      <c r="L9" s="51" t="n">
        <f aca="false">'[2]Allocation Master'!N7*'[2]Allocation Master'!$G7</f>
        <v>8</v>
      </c>
      <c r="M9" s="51" t="n">
        <f aca="false">'[2]Allocation Master'!O7*'[2]Allocation Master'!$G7</f>
        <v>16</v>
      </c>
      <c r="N9" s="51" t="n">
        <f aca="false">'[2]Allocation Master'!P7*'[2]Allocation Master'!$G7</f>
        <v>24</v>
      </c>
      <c r="O9" s="51" t="n">
        <f aca="false">'[2]Allocation Master'!Q7*'[2]Allocation Master'!$G7</f>
        <v>32</v>
      </c>
      <c r="P9" s="52"/>
      <c r="Q9" s="53" t="n">
        <f aca="false">IF($P9="",$G9*K9,IF(MOD($P9,$K9)=0,$G9*$P9,$G9*K9))</f>
        <v>48</v>
      </c>
      <c r="R9" s="54" t="n">
        <f aca="false">IF($P9="",$I9*K9,IF(MOD($P9,$K9)=0,$I9*$P9,$I9*K9))</f>
        <v>119.96</v>
      </c>
    </row>
    <row r="10" customFormat="false" ht="22.5" hidden="false" customHeight="true" outlineLevel="0" collapsed="false">
      <c r="A10" s="43" t="str">
        <f aca="false">'[2]Allocation Master'!$K$1</f>
        <v>Hasbro</v>
      </c>
      <c r="B10" s="44" t="str">
        <f aca="false">IF('[2]Allocation Master'!D8=0,'[2]Allocation Master'!$B$1,'[2]Allocation Master'!D8)</f>
        <v>August Catalogue</v>
      </c>
      <c r="C10" s="45" t="str">
        <f aca="false">'[2]Allocation Master'!B8</f>
        <v>E6852</v>
      </c>
      <c r="D10" s="46" t="str">
        <f aca="false">'[2]Allocation Master'!A8</f>
        <v>FRZ 2 SINGING ELSA</v>
      </c>
      <c r="E10" s="46" t="n">
        <f aca="false">'[2]Allocation Master'!F8</f>
        <v>0</v>
      </c>
      <c r="F10" s="47" t="n">
        <f aca="false">'[2]Allocation Master'!H8</f>
        <v>34.1</v>
      </c>
      <c r="G10" s="48" t="n">
        <f aca="false">'[2]Allocation Master'!I8</f>
        <v>13</v>
      </c>
      <c r="H10" s="47" t="n">
        <f aca="false">'[2]Allocation Master'!J8</f>
        <v>59.99</v>
      </c>
      <c r="I10" s="47" t="n">
        <f aca="false">'[2]Allocation Master'!K8</f>
        <v>29.995</v>
      </c>
      <c r="J10" s="49" t="n">
        <f aca="false">IF(I10&lt;&gt;0,((I10*0.909)-G10)/(I10*0.909),"")</f>
        <v>0.523206196265568</v>
      </c>
      <c r="K10" s="50" t="n">
        <f aca="false">'[2]Allocation Master'!G8</f>
        <v>4</v>
      </c>
      <c r="L10" s="51" t="n">
        <f aca="false">'[2]Allocation Master'!N8*'[2]Allocation Master'!$G8</f>
        <v>4</v>
      </c>
      <c r="M10" s="51" t="n">
        <f aca="false">'[2]Allocation Master'!O8*'[2]Allocation Master'!$G8</f>
        <v>8</v>
      </c>
      <c r="N10" s="51" t="n">
        <f aca="false">'[2]Allocation Master'!P8*'[2]Allocation Master'!$G8</f>
        <v>12</v>
      </c>
      <c r="O10" s="51" t="n">
        <f aca="false">'[2]Allocation Master'!Q8*'[2]Allocation Master'!$G8</f>
        <v>16</v>
      </c>
      <c r="P10" s="52"/>
      <c r="Q10" s="53" t="n">
        <f aca="false">IF($P10="",$G10*K10,IF(MOD($P10,$K10)=0,$G10*$P10,$G10*K10))</f>
        <v>52</v>
      </c>
      <c r="R10" s="54" t="n">
        <f aca="false">IF($P10="",$I10*K10,IF(MOD($P10,$K10)=0,$I10*$P10,$I10*K10))</f>
        <v>119.98</v>
      </c>
    </row>
    <row r="11" customFormat="false" ht="22.5" hidden="false" customHeight="true" outlineLevel="0" collapsed="false">
      <c r="A11" s="43" t="str">
        <f aca="false">'[2]Allocation Master'!$K$1</f>
        <v>Hasbro</v>
      </c>
      <c r="B11" s="44" t="str">
        <f aca="false">IF('[2]Allocation Master'!D9=0,'[2]Allocation Master'!$B$1,'[2]Allocation Master'!D9)</f>
        <v>August Catalogue</v>
      </c>
      <c r="C11" s="45" t="str">
        <f aca="false">'[2]Allocation Master'!B9</f>
        <v>E8880</v>
      </c>
      <c r="D11" s="46" t="str">
        <f aca="false">'[2]Allocation Master'!A9</f>
        <v>FRZ 2 MUSICAL ADVENTURE ELSA</v>
      </c>
      <c r="E11" s="46" t="n">
        <f aca="false">'[2]Allocation Master'!F9</f>
        <v>0</v>
      </c>
      <c r="F11" s="47" t="n">
        <f aca="false">'[2]Allocation Master'!H9</f>
        <v>34.1</v>
      </c>
      <c r="G11" s="48" t="n">
        <f aca="false">'[2]Allocation Master'!I9</f>
        <v>13</v>
      </c>
      <c r="H11" s="47" t="n">
        <f aca="false">'[2]Allocation Master'!J9</f>
        <v>59.99</v>
      </c>
      <c r="I11" s="47" t="n">
        <f aca="false">'[2]Allocation Master'!K9</f>
        <v>29.995</v>
      </c>
      <c r="J11" s="49" t="n">
        <f aca="false">IF(I11&lt;&gt;0,((I11*0.909)-G11)/(I11*0.909),"")</f>
        <v>0.523206196265568</v>
      </c>
      <c r="K11" s="50" t="n">
        <f aca="false">'[2]Allocation Master'!G9</f>
        <v>4</v>
      </c>
      <c r="L11" s="51" t="n">
        <f aca="false">'[2]Allocation Master'!N9*'[2]Allocation Master'!$G9</f>
        <v>4</v>
      </c>
      <c r="M11" s="51" t="n">
        <f aca="false">'[2]Allocation Master'!O9*'[2]Allocation Master'!$G9</f>
        <v>8</v>
      </c>
      <c r="N11" s="51" t="n">
        <f aca="false">'[2]Allocation Master'!P9*'[2]Allocation Master'!$G9</f>
        <v>12</v>
      </c>
      <c r="O11" s="51" t="n">
        <f aca="false">'[2]Allocation Master'!Q9*'[2]Allocation Master'!$G9</f>
        <v>16</v>
      </c>
      <c r="P11" s="52"/>
      <c r="Q11" s="53" t="n">
        <f aca="false">IF($P11="",$G11*K11,IF(MOD($P11,$K11)=0,$G11*$P11,$G11*K11))</f>
        <v>52</v>
      </c>
      <c r="R11" s="54" t="n">
        <f aca="false">IF($P11="",$I11*K11,IF(MOD($P11,$K11)=0,$I11*$P11,$I11*K11))</f>
        <v>119.98</v>
      </c>
    </row>
    <row r="12" customFormat="false" ht="22.5" hidden="false" customHeight="true" outlineLevel="0" collapsed="false">
      <c r="A12" s="43" t="str">
        <f aca="false">'[2]Allocation Master'!$K$1</f>
        <v>Hasbro</v>
      </c>
      <c r="B12" s="44" t="str">
        <f aca="false">IF('[2]Allocation Master'!D10=0,'[2]Allocation Master'!$B$1,'[2]Allocation Master'!D10)</f>
        <v>August Catalogue</v>
      </c>
      <c r="C12" s="45" t="str">
        <f aca="false">'[2]Allocation Master'!B10</f>
        <v>F1823</v>
      </c>
      <c r="D12" s="46" t="str">
        <f aca="false">'[2]Allocation Master'!A10</f>
        <v>FRZ 2 TWIRLABOUTS DELUXE SET</v>
      </c>
      <c r="E12" s="46" t="n">
        <f aca="false">'[2]Allocation Master'!F10</f>
        <v>0</v>
      </c>
      <c r="F12" s="47" t="n">
        <f aca="false">'[2]Allocation Master'!H10</f>
        <v>19.1</v>
      </c>
      <c r="G12" s="48" t="n">
        <f aca="false">'[2]Allocation Master'!I10</f>
        <v>7.8</v>
      </c>
      <c r="H12" s="47" t="n">
        <f aca="false">'[2]Allocation Master'!J10</f>
        <v>34.99</v>
      </c>
      <c r="I12" s="47" t="n">
        <f aca="false">'[2]Allocation Master'!K10</f>
        <v>14.99</v>
      </c>
      <c r="J12" s="49" t="n">
        <f aca="false">IF(I12&lt;&gt;0,((I12*0.909)-G12)/(I12*0.909),"")</f>
        <v>0.427561168391689</v>
      </c>
      <c r="K12" s="50" t="n">
        <f aca="false">'[2]Allocation Master'!G10</f>
        <v>4</v>
      </c>
      <c r="L12" s="51" t="n">
        <f aca="false">'[2]Allocation Master'!N10*'[2]Allocation Master'!$G10</f>
        <v>4</v>
      </c>
      <c r="M12" s="51" t="n">
        <f aca="false">'[2]Allocation Master'!O10*'[2]Allocation Master'!$G10</f>
        <v>8</v>
      </c>
      <c r="N12" s="51" t="n">
        <f aca="false">'[2]Allocation Master'!P10*'[2]Allocation Master'!$G10</f>
        <v>12</v>
      </c>
      <c r="O12" s="51" t="n">
        <f aca="false">'[2]Allocation Master'!Q10*'[2]Allocation Master'!$G10</f>
        <v>16</v>
      </c>
      <c r="P12" s="52"/>
      <c r="Q12" s="53" t="n">
        <f aca="false">IF($P12="",$G12*K12,IF(MOD($P12,$K12)=0,$G12*$P12,$G12*K12))</f>
        <v>31.2</v>
      </c>
      <c r="R12" s="54" t="n">
        <f aca="false">IF($P12="",$I12*K12,IF(MOD($P12,$K12)=0,$I12*$P12,$I12*K12))</f>
        <v>59.96</v>
      </c>
    </row>
    <row r="13" customFormat="false" ht="22.5" hidden="false" customHeight="true" outlineLevel="0" collapsed="false">
      <c r="A13" s="43" t="str">
        <f aca="false">'[2]Allocation Master'!$K$1</f>
        <v>Hasbro</v>
      </c>
      <c r="B13" s="44" t="str">
        <f aca="false">IF('[2]Allocation Master'!D11=0,'[2]Allocation Master'!$B$1,'[2]Allocation Master'!D11)</f>
        <v>August Catalogue</v>
      </c>
      <c r="C13" s="45" t="str">
        <f aca="false">'[2]Allocation Master'!B11</f>
        <v>C2173</v>
      </c>
      <c r="D13" s="46" t="str">
        <f aca="false">'[2]Allocation Master'!A11</f>
        <v>FRR LUVIMALS AST</v>
      </c>
      <c r="E13" s="46" t="n">
        <f aca="false">'[2]Allocation Master'!F11</f>
        <v>0</v>
      </c>
      <c r="F13" s="47" t="n">
        <f aca="false">'[2]Allocation Master'!H11</f>
        <v>7</v>
      </c>
      <c r="G13" s="48" t="n">
        <f aca="false">'[2]Allocation Master'!I11</f>
        <v>4</v>
      </c>
      <c r="H13" s="47" t="n">
        <f aca="false">'[2]Allocation Master'!J11</f>
        <v>12.99</v>
      </c>
      <c r="I13" s="47" t="n">
        <f aca="false">'[2]Allocation Master'!K11</f>
        <v>7.99</v>
      </c>
      <c r="J13" s="49" t="n">
        <f aca="false">IF(I13&lt;&gt;0,((I13*0.909)-G13)/(I13*0.909),"")</f>
        <v>0.449256565205957</v>
      </c>
      <c r="K13" s="50" t="n">
        <f aca="false">'[2]Allocation Master'!G11</f>
        <v>6</v>
      </c>
      <c r="L13" s="51" t="n">
        <f aca="false">'[2]Allocation Master'!N11*'[2]Allocation Master'!$G11</f>
        <v>6</v>
      </c>
      <c r="M13" s="51" t="n">
        <f aca="false">'[2]Allocation Master'!O11*'[2]Allocation Master'!$G11</f>
        <v>12</v>
      </c>
      <c r="N13" s="51" t="n">
        <f aca="false">'[2]Allocation Master'!P11*'[2]Allocation Master'!$G11</f>
        <v>18</v>
      </c>
      <c r="O13" s="51" t="n">
        <f aca="false">'[2]Allocation Master'!Q11*'[2]Allocation Master'!$G11</f>
        <v>24</v>
      </c>
      <c r="P13" s="52"/>
      <c r="Q13" s="53" t="n">
        <f aca="false">IF($P13="",$G13*K13,IF(MOD($P13,$K13)=0,$G13*$P13,$G13*K13))</f>
        <v>24</v>
      </c>
      <c r="R13" s="54" t="n">
        <f aca="false">IF($P13="",$I13*K13,IF(MOD($P13,$K13)=0,$I13*$P13,$I13*K13))</f>
        <v>47.94</v>
      </c>
    </row>
    <row r="14" customFormat="false" ht="22.5" hidden="false" customHeight="true" outlineLevel="0" collapsed="false">
      <c r="A14" s="43" t="str">
        <f aca="false">'[2]Allocation Master'!$K$1</f>
        <v>Hasbro</v>
      </c>
      <c r="B14" s="44" t="str">
        <f aca="false">IF('[2]Allocation Master'!D12=0,'[2]Allocation Master'!$B$1,'[2]Allocation Master'!D12)</f>
        <v>August Catalogue</v>
      </c>
      <c r="C14" s="45" t="str">
        <f aca="false">'[2]Allocation Master'!B12</f>
        <v>E8931</v>
      </c>
      <c r="D14" s="46" t="str">
        <f aca="false">'[2]Allocation Master'!A12</f>
        <v>FRR PEEALOTS BIG WAGS AST</v>
      </c>
      <c r="E14" s="46" t="n">
        <f aca="false">'[2]Allocation Master'!F12</f>
        <v>0</v>
      </c>
      <c r="F14" s="47" t="n">
        <f aca="false">'[2]Allocation Master'!H12</f>
        <v>22.65</v>
      </c>
      <c r="G14" s="48" t="n">
        <f aca="false">'[2]Allocation Master'!I12</f>
        <v>10</v>
      </c>
      <c r="H14" s="47" t="n">
        <f aca="false">'[2]Allocation Master'!J12</f>
        <v>39.99</v>
      </c>
      <c r="I14" s="47" t="n">
        <f aca="false">'[2]Allocation Master'!K12</f>
        <v>19.995</v>
      </c>
      <c r="J14" s="49" t="n">
        <f aca="false">IF(I14&lt;&gt;0,((I14*0.909)-G14)/(I14*0.909),"")</f>
        <v>0.44980744636104</v>
      </c>
      <c r="K14" s="50" t="n">
        <f aca="false">'[2]Allocation Master'!G12</f>
        <v>4</v>
      </c>
      <c r="L14" s="51" t="n">
        <f aca="false">'[2]Allocation Master'!N12*'[2]Allocation Master'!$G12</f>
        <v>4</v>
      </c>
      <c r="M14" s="51" t="n">
        <f aca="false">'[2]Allocation Master'!O12*'[2]Allocation Master'!$G12</f>
        <v>8</v>
      </c>
      <c r="N14" s="51" t="n">
        <f aca="false">'[2]Allocation Master'!P12*'[2]Allocation Master'!$G12</f>
        <v>12</v>
      </c>
      <c r="O14" s="51" t="n">
        <f aca="false">'[2]Allocation Master'!Q12*'[2]Allocation Master'!$G12</f>
        <v>16</v>
      </c>
      <c r="P14" s="52"/>
      <c r="Q14" s="53" t="n">
        <f aca="false">IF($P14="",$G14*K14,IF(MOD($P14,$K14)=0,$G14*$P14,$G14*K14))</f>
        <v>40</v>
      </c>
      <c r="R14" s="54" t="n">
        <f aca="false">IF($P14="",$I14*K14,IF(MOD($P14,$K14)=0,$I14*$P14,$I14*K14))</f>
        <v>79.98</v>
      </c>
    </row>
    <row r="15" customFormat="false" ht="22.5" hidden="false" customHeight="true" outlineLevel="0" collapsed="false">
      <c r="A15" s="43" t="str">
        <f aca="false">'[2]Allocation Master'!$K$1</f>
        <v>Hasbro</v>
      </c>
      <c r="B15" s="44" t="str">
        <f aca="false">IF('[2]Allocation Master'!D13=0,'[2]Allocation Master'!$B$1,'[2]Allocation Master'!D13)</f>
        <v>August Catalogue</v>
      </c>
      <c r="C15" s="45" t="str">
        <f aca="false">'[2]Allocation Master'!B13</f>
        <v>F1545</v>
      </c>
      <c r="D15" s="46" t="str">
        <f aca="false">'[2]Allocation Master'!A13</f>
        <v>FRR FEEDING FANTASY AST</v>
      </c>
      <c r="E15" s="46" t="n">
        <f aca="false">'[2]Allocation Master'!F13</f>
        <v>0</v>
      </c>
      <c r="F15" s="47" t="n">
        <f aca="false">'[2]Allocation Master'!H13</f>
        <v>20.6</v>
      </c>
      <c r="G15" s="48" t="n">
        <f aca="false">'[2]Allocation Master'!I13</f>
        <v>8.2</v>
      </c>
      <c r="H15" s="47" t="n">
        <f aca="false">'[2]Allocation Master'!J13</f>
        <v>39.99</v>
      </c>
      <c r="I15" s="47" t="n">
        <f aca="false">'[2]Allocation Master'!K13</f>
        <v>19.995</v>
      </c>
      <c r="J15" s="49" t="n">
        <f aca="false">IF(I15&lt;&gt;0,((I15*0.909)-G15)/(I15*0.909),"")</f>
        <v>0.548842106016053</v>
      </c>
      <c r="K15" s="50" t="n">
        <f aca="false">'[2]Allocation Master'!G13</f>
        <v>3</v>
      </c>
      <c r="L15" s="51" t="n">
        <f aca="false">'[2]Allocation Master'!N13*'[2]Allocation Master'!$G13</f>
        <v>3</v>
      </c>
      <c r="M15" s="51" t="n">
        <f aca="false">'[2]Allocation Master'!O13*'[2]Allocation Master'!$G13</f>
        <v>6</v>
      </c>
      <c r="N15" s="51" t="n">
        <f aca="false">'[2]Allocation Master'!P13*'[2]Allocation Master'!$G13</f>
        <v>9</v>
      </c>
      <c r="O15" s="51" t="n">
        <f aca="false">'[2]Allocation Master'!Q13*'[2]Allocation Master'!$G13</f>
        <v>12</v>
      </c>
      <c r="P15" s="52"/>
      <c r="Q15" s="53" t="n">
        <f aca="false">IF($P15="",$G15*K15,IF(MOD($P15,$K15)=0,$G15*$P15,$G15*K15))</f>
        <v>24.6</v>
      </c>
      <c r="R15" s="54" t="n">
        <f aca="false">IF($P15="",$I15*K15,IF(MOD($P15,$K15)=0,$I15*$P15,$I15*K15))</f>
        <v>59.985</v>
      </c>
    </row>
    <row r="16" customFormat="false" ht="22.5" hidden="false" customHeight="true" outlineLevel="0" collapsed="false">
      <c r="A16" s="43" t="str">
        <f aca="false">'[2]Allocation Master'!$K$1</f>
        <v>Hasbro</v>
      </c>
      <c r="B16" s="44" t="str">
        <f aca="false">IF('[2]Allocation Master'!D14=0,'[2]Allocation Master'!$B$1,'[2]Allocation Master'!D14)</f>
        <v>August Catalogue</v>
      </c>
      <c r="C16" s="45" t="str">
        <f aca="false">'[2]Allocation Master'!B14</f>
        <v>A2125</v>
      </c>
      <c r="D16" s="46" t="str">
        <f aca="false">'[2]Allocation Master'!A14</f>
        <v>ELECTRONIC HAND HELD YAHTZEE</v>
      </c>
      <c r="E16" s="46" t="n">
        <f aca="false">'[2]Allocation Master'!F14</f>
        <v>0</v>
      </c>
      <c r="F16" s="47" t="n">
        <f aca="false">'[2]Allocation Master'!H14</f>
        <v>15.6</v>
      </c>
      <c r="G16" s="48" t="n">
        <f aca="false">'[2]Allocation Master'!I14</f>
        <v>7.4</v>
      </c>
      <c r="H16" s="47" t="n">
        <f aca="false">'[2]Allocation Master'!J14</f>
        <v>29.99</v>
      </c>
      <c r="I16" s="47" t="n">
        <f aca="false">'[2]Allocation Master'!K14</f>
        <v>19.99</v>
      </c>
      <c r="J16" s="49" t="n">
        <f aca="false">IF(I16&lt;&gt;0,((I16*0.909)-G16)/(I16*0.909),"")</f>
        <v>0.592755673766476</v>
      </c>
      <c r="K16" s="50" t="n">
        <f aca="false">'[2]Allocation Master'!G14</f>
        <v>6</v>
      </c>
      <c r="L16" s="51" t="n">
        <f aca="false">'[2]Allocation Master'!N14*'[2]Allocation Master'!$G14</f>
        <v>6</v>
      </c>
      <c r="M16" s="51" t="n">
        <f aca="false">'[2]Allocation Master'!O14*'[2]Allocation Master'!$G14</f>
        <v>12</v>
      </c>
      <c r="N16" s="51" t="n">
        <f aca="false">'[2]Allocation Master'!P14*'[2]Allocation Master'!$G14</f>
        <v>18</v>
      </c>
      <c r="O16" s="51" t="n">
        <f aca="false">'[2]Allocation Master'!Q14*'[2]Allocation Master'!$G14</f>
        <v>24</v>
      </c>
      <c r="P16" s="52"/>
      <c r="Q16" s="53" t="n">
        <f aca="false">IF($P16="",$G16*K16,IF(MOD($P16,$K16)=0,$G16*$P16,$G16*K16))</f>
        <v>44.4</v>
      </c>
      <c r="R16" s="54" t="n">
        <f aca="false">IF($P16="",$I16*K16,IF(MOD($P16,$K16)=0,$I16*$P16,$I16*K16))</f>
        <v>119.94</v>
      </c>
    </row>
    <row r="17" customFormat="false" ht="31.5" hidden="false" customHeight="true" outlineLevel="0" collapsed="false">
      <c r="A17" s="43" t="str">
        <f aca="false">'[2]Allocation Master'!$K$1</f>
        <v>Hasbro</v>
      </c>
      <c r="B17" s="44" t="str">
        <f aca="false">IF('[2]Allocation Master'!D15=0,'[2]Allocation Master'!$B$1,'[2]Allocation Master'!D15)</f>
        <v>August Catalogue</v>
      </c>
      <c r="C17" s="45" t="str">
        <f aca="false">'[2]Allocation Master'!B15</f>
        <v>E9493</v>
      </c>
      <c r="D17" s="46" t="str">
        <f aca="false">'[2]Allocation Master'!A15</f>
        <v>HUNGRY HUNGRY HIPPOS UNICORN EDITION</v>
      </c>
      <c r="E17" s="46" t="n">
        <f aca="false">'[2]Allocation Master'!F15</f>
        <v>0</v>
      </c>
      <c r="F17" s="47" t="n">
        <f aca="false">'[2]Allocation Master'!H15</f>
        <v>22.65</v>
      </c>
      <c r="G17" s="48" t="n">
        <f aca="false">'[2]Allocation Master'!I15</f>
        <v>12.5</v>
      </c>
      <c r="H17" s="47" t="n">
        <f aca="false">'[2]Allocation Master'!J15</f>
        <v>39.99</v>
      </c>
      <c r="I17" s="47" t="n">
        <f aca="false">'[2]Allocation Master'!K15</f>
        <v>19.995</v>
      </c>
      <c r="J17" s="49" t="n">
        <f aca="false">IF(I17&lt;&gt;0,((I17*0.909)-G17)/(I17*0.909),"")</f>
        <v>0.3122593079513</v>
      </c>
      <c r="K17" s="50" t="n">
        <f aca="false">'[2]Allocation Master'!G15</f>
        <v>2</v>
      </c>
      <c r="L17" s="51" t="n">
        <f aca="false">'[2]Allocation Master'!N15*'[2]Allocation Master'!$G15</f>
        <v>2</v>
      </c>
      <c r="M17" s="51" t="n">
        <f aca="false">'[2]Allocation Master'!O15*'[2]Allocation Master'!$G15</f>
        <v>4</v>
      </c>
      <c r="N17" s="51" t="n">
        <f aca="false">'[2]Allocation Master'!P15*'[2]Allocation Master'!$G15</f>
        <v>6</v>
      </c>
      <c r="O17" s="51" t="n">
        <f aca="false">'[2]Allocation Master'!Q15*'[2]Allocation Master'!$G15</f>
        <v>8</v>
      </c>
      <c r="P17" s="52"/>
      <c r="Q17" s="53" t="n">
        <f aca="false">IF($P17="",$G17*K17,IF(MOD($P17,$K17)=0,$G17*$P17,$G17*K17))</f>
        <v>25</v>
      </c>
      <c r="R17" s="54" t="n">
        <f aca="false">IF($P17="",$I17*K17,IF(MOD($P17,$K17)=0,$I17*$P17,$I17*K17))</f>
        <v>39.99</v>
      </c>
    </row>
    <row r="18" customFormat="false" ht="22.5" hidden="false" customHeight="true" outlineLevel="0" collapsed="false">
      <c r="A18" s="43" t="str">
        <f aca="false">'[2]Allocation Master'!$K$1</f>
        <v>Hasbro</v>
      </c>
      <c r="B18" s="44" t="str">
        <f aca="false">IF('[2]Allocation Master'!D16=0,'[2]Allocation Master'!$B$1,'[2]Allocation Master'!D16)</f>
        <v>August Catalogue</v>
      </c>
      <c r="C18" s="45" t="str">
        <f aca="false">'[2]Allocation Master'!B16</f>
        <v>E9707</v>
      </c>
      <c r="D18" s="46" t="str">
        <f aca="false">'[2]Allocation Master'!A16</f>
        <v>HUNGRY HUNGRY HIPPOS LAUNCHERS</v>
      </c>
      <c r="E18" s="46" t="n">
        <f aca="false">'[2]Allocation Master'!F16</f>
        <v>0</v>
      </c>
      <c r="F18" s="47" t="n">
        <f aca="false">'[2]Allocation Master'!H16</f>
        <v>22.65</v>
      </c>
      <c r="G18" s="48" t="n">
        <f aca="false">'[2]Allocation Master'!I16</f>
        <v>10</v>
      </c>
      <c r="H18" s="47" t="n">
        <f aca="false">'[2]Allocation Master'!J16</f>
        <v>39.99</v>
      </c>
      <c r="I18" s="47" t="n">
        <f aca="false">'[2]Allocation Master'!K16</f>
        <v>19.995</v>
      </c>
      <c r="J18" s="49" t="n">
        <f aca="false">IF(I18&lt;&gt;0,((I18*0.909)-G18)/(I18*0.909),"")</f>
        <v>0.44980744636104</v>
      </c>
      <c r="K18" s="50" t="n">
        <f aca="false">'[2]Allocation Master'!G16</f>
        <v>3</v>
      </c>
      <c r="L18" s="51" t="n">
        <f aca="false">'[2]Allocation Master'!N16*'[2]Allocation Master'!$G16</f>
        <v>3</v>
      </c>
      <c r="M18" s="51" t="n">
        <f aca="false">'[2]Allocation Master'!O16*'[2]Allocation Master'!$G16</f>
        <v>6</v>
      </c>
      <c r="N18" s="51" t="n">
        <f aca="false">'[2]Allocation Master'!P16*'[2]Allocation Master'!$G16</f>
        <v>9</v>
      </c>
      <c r="O18" s="51" t="n">
        <f aca="false">'[2]Allocation Master'!Q16*'[2]Allocation Master'!$G16</f>
        <v>12</v>
      </c>
      <c r="P18" s="52"/>
      <c r="Q18" s="53" t="n">
        <f aca="false">IF($P18="",$G18*K18,IF(MOD($P18,$K18)=0,$G18*$P18,$G18*K18))</f>
        <v>30</v>
      </c>
      <c r="R18" s="54" t="n">
        <f aca="false">IF($P18="",$I18*K18,IF(MOD($P18,$K18)=0,$I18*$P18,$I18*K18))</f>
        <v>59.985</v>
      </c>
    </row>
    <row r="19" customFormat="false" ht="22.5" hidden="false" customHeight="true" outlineLevel="0" collapsed="false">
      <c r="A19" s="43" t="str">
        <f aca="false">'[2]Allocation Master'!$K$1</f>
        <v>Hasbro</v>
      </c>
      <c r="B19" s="44" t="str">
        <f aca="false">IF('[2]Allocation Master'!D17=0,'[2]Allocation Master'!$B$1,'[2]Allocation Master'!D17)</f>
        <v>August Catalogue</v>
      </c>
      <c r="C19" s="45" t="str">
        <f aca="false">'[2]Allocation Master'!B17</f>
        <v>E9348</v>
      </c>
      <c r="D19" s="46" t="str">
        <f aca="false">'[2]Allocation Master'!A17</f>
        <v>MONOPOLY GO GREEN</v>
      </c>
      <c r="E19" s="46" t="n">
        <f aca="false">'[2]Allocation Master'!F17</f>
        <v>0</v>
      </c>
      <c r="F19" s="47" t="n">
        <f aca="false">'[2]Allocation Master'!H17</f>
        <v>27.4</v>
      </c>
      <c r="G19" s="48" t="n">
        <f aca="false">'[2]Allocation Master'!I17</f>
        <v>12.1</v>
      </c>
      <c r="H19" s="47" t="n">
        <f aca="false">'[2]Allocation Master'!J17</f>
        <v>49.99</v>
      </c>
      <c r="I19" s="47" t="n">
        <f aca="false">'[2]Allocation Master'!K17</f>
        <v>19.99</v>
      </c>
      <c r="J19" s="49" t="n">
        <f aca="false">IF(I19&lt;&gt;0,((I19*0.909)-G19)/(I19*0.909),"")</f>
        <v>0.33410049359113</v>
      </c>
      <c r="K19" s="50" t="n">
        <f aca="false">'[2]Allocation Master'!G17</f>
        <v>6</v>
      </c>
      <c r="L19" s="51" t="n">
        <f aca="false">'[2]Allocation Master'!N17*'[2]Allocation Master'!$G17</f>
        <v>6</v>
      </c>
      <c r="M19" s="51" t="n">
        <f aca="false">'[2]Allocation Master'!O17*'[2]Allocation Master'!$G17</f>
        <v>12</v>
      </c>
      <c r="N19" s="51" t="n">
        <f aca="false">'[2]Allocation Master'!P17*'[2]Allocation Master'!$G17</f>
        <v>18</v>
      </c>
      <c r="O19" s="51" t="n">
        <f aca="false">'[2]Allocation Master'!Q17*'[2]Allocation Master'!$G17</f>
        <v>24</v>
      </c>
      <c r="P19" s="52"/>
      <c r="Q19" s="53" t="n">
        <f aca="false">IF($P19="",$G19*K19,IF(MOD($P19,$K19)=0,$G19*$P19,$G19*K19))</f>
        <v>72.6</v>
      </c>
      <c r="R19" s="54" t="n">
        <f aca="false">IF($P19="",$I19*K19,IF(MOD($P19,$K19)=0,$I19*$P19,$I19*K19))</f>
        <v>119.94</v>
      </c>
    </row>
    <row r="20" customFormat="false" ht="22.5" hidden="false" customHeight="true" outlineLevel="0" collapsed="false">
      <c r="A20" s="43" t="str">
        <f aca="false">'[2]Allocation Master'!$K$1</f>
        <v>Hasbro</v>
      </c>
      <c r="B20" s="44" t="str">
        <f aca="false">IF('[2]Allocation Master'!D18=0,'[2]Allocation Master'!$B$1,'[2]Allocation Master'!D18)</f>
        <v>August Catalogue</v>
      </c>
      <c r="C20" s="45" t="str">
        <f aca="false">'[2]Allocation Master'!B18</f>
        <v>E9103</v>
      </c>
      <c r="D20" s="46" t="str">
        <f aca="false">'[2]Allocation Master'!A18</f>
        <v>MLP EG POTION PRINCESS AST</v>
      </c>
      <c r="E20" s="46" t="n">
        <f aca="false">'[2]Allocation Master'!F18</f>
        <v>0</v>
      </c>
      <c r="F20" s="47" t="n">
        <f aca="false">'[2]Allocation Master'!H18</f>
        <v>16.85</v>
      </c>
      <c r="G20" s="48" t="n">
        <f aca="false">'[2]Allocation Master'!I18</f>
        <v>7.6</v>
      </c>
      <c r="H20" s="47" t="n">
        <f aca="false">'[2]Allocation Master'!J18</f>
        <v>29.99</v>
      </c>
      <c r="I20" s="47" t="n">
        <f aca="false">'[2]Allocation Master'!K18</f>
        <v>14.995</v>
      </c>
      <c r="J20" s="49" t="n">
        <f aca="false">IF(I20&lt;&gt;0,((I20*0.909)-G20)/(I20*0.909),"")</f>
        <v>0.442425069449259</v>
      </c>
      <c r="K20" s="50" t="n">
        <f aca="false">'[2]Allocation Master'!G18</f>
        <v>4</v>
      </c>
      <c r="L20" s="51" t="n">
        <f aca="false">'[2]Allocation Master'!N18*'[2]Allocation Master'!$G18</f>
        <v>4</v>
      </c>
      <c r="M20" s="51" t="n">
        <f aca="false">'[2]Allocation Master'!O18*'[2]Allocation Master'!$G18</f>
        <v>8</v>
      </c>
      <c r="N20" s="51" t="n">
        <f aca="false">'[2]Allocation Master'!P18*'[2]Allocation Master'!$G18</f>
        <v>12</v>
      </c>
      <c r="O20" s="51" t="n">
        <f aca="false">'[2]Allocation Master'!Q18*'[2]Allocation Master'!$G18</f>
        <v>16</v>
      </c>
      <c r="P20" s="52"/>
      <c r="Q20" s="53" t="n">
        <f aca="false">IF($P20="",$G20*K20,IF(MOD($P20,$K20)=0,$G20*$P20,$G20*K20))</f>
        <v>30.4</v>
      </c>
      <c r="R20" s="54" t="n">
        <f aca="false">IF($P20="",$I20*K20,IF(MOD($P20,$K20)=0,$I20*$P20,$I20*K20))</f>
        <v>59.98</v>
      </c>
    </row>
    <row r="21" customFormat="false" ht="22.5" hidden="false" customHeight="true" outlineLevel="0" collapsed="false">
      <c r="A21" s="43" t="str">
        <f aca="false">'[2]Allocation Master'!$K$1</f>
        <v>Hasbro</v>
      </c>
      <c r="B21" s="44" t="str">
        <f aca="false">IF('[2]Allocation Master'!D19=0,'[2]Allocation Master'!$B$1,'[2]Allocation Master'!D19)</f>
        <v>August Catalogue</v>
      </c>
      <c r="C21" s="45" t="str">
        <f aca="false">'[2]Allocation Master'!B19</f>
        <v>E9107</v>
      </c>
      <c r="D21" s="46" t="str">
        <f aca="false">'[2]Allocation Master'!A19</f>
        <v>MLP MAGICAL KISS UNICORN</v>
      </c>
      <c r="E21" s="46" t="n">
        <f aca="false">'[2]Allocation Master'!F19</f>
        <v>0</v>
      </c>
      <c r="F21" s="47" t="n">
        <f aca="false">'[2]Allocation Master'!H19</f>
        <v>40.85</v>
      </c>
      <c r="G21" s="48" t="n">
        <f aca="false">'[2]Allocation Master'!I19</f>
        <v>16.5</v>
      </c>
      <c r="H21" s="47" t="n">
        <f aca="false">'[2]Allocation Master'!J19</f>
        <v>69.99</v>
      </c>
      <c r="I21" s="47" t="n">
        <f aca="false">'[2]Allocation Master'!K19</f>
        <v>34.995</v>
      </c>
      <c r="J21" s="49" t="n">
        <f aca="false">IF(I21&lt;&gt;0,((I21*0.909)-G21)/(I21*0.909),"")</f>
        <v>0.481302609472263</v>
      </c>
      <c r="K21" s="50" t="n">
        <f aca="false">'[2]Allocation Master'!G19</f>
        <v>2</v>
      </c>
      <c r="L21" s="51" t="n">
        <f aca="false">'[2]Allocation Master'!N19*'[2]Allocation Master'!$G19</f>
        <v>2</v>
      </c>
      <c r="M21" s="51" t="n">
        <f aca="false">'[2]Allocation Master'!O19*'[2]Allocation Master'!$G19</f>
        <v>4</v>
      </c>
      <c r="N21" s="51" t="n">
        <f aca="false">'[2]Allocation Master'!P19*'[2]Allocation Master'!$G19</f>
        <v>6</v>
      </c>
      <c r="O21" s="51" t="n">
        <f aca="false">'[2]Allocation Master'!Q19*'[2]Allocation Master'!$G19</f>
        <v>8</v>
      </c>
      <c r="P21" s="52"/>
      <c r="Q21" s="53" t="n">
        <f aca="false">IF($P21="",$G21*K21,IF(MOD($P21,$K21)=0,$G21*$P21,$G21*K21))</f>
        <v>33</v>
      </c>
      <c r="R21" s="54" t="n">
        <f aca="false">IF($P21="",$I21*K21,IF(MOD($P21,$K21)=0,$I21*$P21,$I21*K21))</f>
        <v>69.99</v>
      </c>
    </row>
    <row r="22" customFormat="false" ht="22.5" hidden="false" customHeight="true" outlineLevel="0" collapsed="false">
      <c r="A22" s="43" t="str">
        <f aca="false">'[2]Allocation Master'!$K$1</f>
        <v>Hasbro</v>
      </c>
      <c r="B22" s="44" t="str">
        <f aca="false">IF('[2]Allocation Master'!D20=0,'[2]Allocation Master'!$B$1,'[2]Allocation Master'!D20)</f>
        <v>August Catalogue</v>
      </c>
      <c r="C22" s="45" t="str">
        <f aca="false">'[2]Allocation Master'!B20</f>
        <v>E9153</v>
      </c>
      <c r="D22" s="46" t="str">
        <f aca="false">'[2]Allocation Master'!A20</f>
        <v>MLP POTION PONIES AST</v>
      </c>
      <c r="E22" s="46" t="n">
        <f aca="false">'[2]Allocation Master'!F20</f>
        <v>0</v>
      </c>
      <c r="F22" s="47" t="n">
        <f aca="false">'[2]Allocation Master'!H20</f>
        <v>4.75</v>
      </c>
      <c r="G22" s="48" t="n">
        <f aca="false">'[2]Allocation Master'!I20</f>
        <v>2.4</v>
      </c>
      <c r="H22" s="47" t="n">
        <f aca="false">'[2]Allocation Master'!J20</f>
        <v>9.99</v>
      </c>
      <c r="I22" s="47" t="n">
        <f aca="false">'[2]Allocation Master'!K20</f>
        <v>4.995</v>
      </c>
      <c r="J22" s="49" t="n">
        <f aca="false">IF(I22&lt;&gt;0,((I22*0.909)-G22)/(I22*0.909),"")</f>
        <v>0.471418613332805</v>
      </c>
      <c r="K22" s="50" t="n">
        <f aca="false">'[2]Allocation Master'!G20</f>
        <v>12</v>
      </c>
      <c r="L22" s="51" t="n">
        <f aca="false">'[2]Allocation Master'!N20*'[2]Allocation Master'!$G20</f>
        <v>12</v>
      </c>
      <c r="M22" s="51" t="n">
        <f aca="false">'[2]Allocation Master'!O20*'[2]Allocation Master'!$G20</f>
        <v>24</v>
      </c>
      <c r="N22" s="51" t="n">
        <f aca="false">'[2]Allocation Master'!P20*'[2]Allocation Master'!$G20</f>
        <v>36</v>
      </c>
      <c r="O22" s="51" t="n">
        <f aca="false">'[2]Allocation Master'!Q20*'[2]Allocation Master'!$G20</f>
        <v>48</v>
      </c>
      <c r="P22" s="52"/>
      <c r="Q22" s="53" t="n">
        <f aca="false">IF($P22="",$G22*K22,IF(MOD($P22,$K22)=0,$G22*$P22,$G22*K22))</f>
        <v>28.8</v>
      </c>
      <c r="R22" s="54" t="n">
        <f aca="false">IF($P22="",$I22*K22,IF(MOD($P22,$K22)=0,$I22*$P22,$I22*K22))</f>
        <v>59.94</v>
      </c>
    </row>
    <row r="23" customFormat="false" ht="22.5" hidden="false" customHeight="true" outlineLevel="0" collapsed="false">
      <c r="A23" s="43" t="str">
        <f aca="false">'[2]Allocation Master'!$K$1</f>
        <v>Hasbro</v>
      </c>
      <c r="B23" s="44" t="str">
        <f aca="false">IF('[2]Allocation Master'!D21=0,'[2]Allocation Master'!$B$1,'[2]Allocation Master'!D21)</f>
        <v>August Catalogue</v>
      </c>
      <c r="C23" s="45" t="str">
        <f aca="false">'[2]Allocation Master'!B21</f>
        <v>E9734</v>
      </c>
      <c r="D23" s="46" t="str">
        <f aca="false">'[2]Allocation Master'!A21</f>
        <v>NERF FORTNITE SR</v>
      </c>
      <c r="E23" s="46" t="n">
        <f aca="false">'[2]Allocation Master'!F21</f>
        <v>0</v>
      </c>
      <c r="F23" s="47" t="n">
        <f aca="false">'[2]Allocation Master'!H21</f>
        <v>27.4</v>
      </c>
      <c r="G23" s="48" t="n">
        <f aca="false">'[2]Allocation Master'!I21</f>
        <v>8</v>
      </c>
      <c r="H23" s="47" t="n">
        <f aca="false">'[2]Allocation Master'!J21</f>
        <v>49.99</v>
      </c>
      <c r="I23" s="47" t="n">
        <f aca="false">'[2]Allocation Master'!K21</f>
        <v>19.99</v>
      </c>
      <c r="J23" s="49" t="n">
        <f aca="false">IF(I23&lt;&gt;0,((I23*0.909)-G23)/(I23*0.909),"")</f>
        <v>0.559735863531326</v>
      </c>
      <c r="K23" s="50" t="n">
        <f aca="false">'[2]Allocation Master'!G21</f>
        <v>4</v>
      </c>
      <c r="L23" s="51" t="n">
        <f aca="false">'[2]Allocation Master'!N21*'[2]Allocation Master'!$G21</f>
        <v>4</v>
      </c>
      <c r="M23" s="51" t="n">
        <f aca="false">'[2]Allocation Master'!O21*'[2]Allocation Master'!$G21</f>
        <v>8</v>
      </c>
      <c r="N23" s="51" t="n">
        <f aca="false">'[2]Allocation Master'!P21*'[2]Allocation Master'!$G21</f>
        <v>12</v>
      </c>
      <c r="O23" s="51" t="n">
        <f aca="false">'[2]Allocation Master'!Q21*'[2]Allocation Master'!$G21</f>
        <v>16</v>
      </c>
      <c r="P23" s="52"/>
      <c r="Q23" s="53" t="n">
        <f aca="false">IF($P23="",$G23*K23,IF(MOD($P23,$K23)=0,$G23*$P23,$G23*K23))</f>
        <v>32</v>
      </c>
      <c r="R23" s="54" t="n">
        <f aca="false">IF($P23="",$I23*K23,IF(MOD($P23,$K23)=0,$I23*$P23,$I23*K23))</f>
        <v>79.96</v>
      </c>
    </row>
    <row r="24" customFormat="false" ht="22.5" hidden="false" customHeight="true" outlineLevel="0" collapsed="false">
      <c r="A24" s="43" t="str">
        <f aca="false">'[2]Allocation Master'!$K$1</f>
        <v>Hasbro</v>
      </c>
      <c r="B24" s="44" t="str">
        <f aca="false">IF('[2]Allocation Master'!D22=0,'[2]Allocation Master'!$B$1,'[2]Allocation Master'!D22)</f>
        <v>August Catalogue</v>
      </c>
      <c r="C24" s="45" t="str">
        <f aca="false">'[2]Allocation Master'!B22</f>
        <v>F2549</v>
      </c>
      <c r="D24" s="46" t="str">
        <f aca="false">'[2]Allocation Master'!A22</f>
        <v>NERF ELITE 2.0 FLIP 8</v>
      </c>
      <c r="E24" s="46" t="n">
        <f aca="false">'[2]Allocation Master'!F22</f>
        <v>0</v>
      </c>
      <c r="F24" s="47" t="n">
        <f aca="false">'[2]Allocation Master'!H22</f>
        <v>25.8</v>
      </c>
      <c r="G24" s="48" t="n">
        <f aca="false">'[2]Allocation Master'!I22</f>
        <v>13</v>
      </c>
      <c r="H24" s="47" t="n">
        <f aca="false">'[2]Allocation Master'!J22</f>
        <v>44.99</v>
      </c>
      <c r="I24" s="47" t="n">
        <f aca="false">'[2]Allocation Master'!K22</f>
        <v>24.99</v>
      </c>
      <c r="J24" s="49" t="n">
        <f aca="false">IF(I24&lt;&gt;0,((I24*0.909)-G24)/(I24*0.909),"")</f>
        <v>0.42771387983136</v>
      </c>
      <c r="K24" s="50" t="n">
        <f aca="false">'[2]Allocation Master'!G22</f>
        <v>3</v>
      </c>
      <c r="L24" s="51" t="n">
        <f aca="false">'[2]Allocation Master'!N22*'[2]Allocation Master'!$G22</f>
        <v>3</v>
      </c>
      <c r="M24" s="51" t="n">
        <f aca="false">'[2]Allocation Master'!O22*'[2]Allocation Master'!$G22</f>
        <v>6</v>
      </c>
      <c r="N24" s="51" t="n">
        <f aca="false">'[2]Allocation Master'!P22*'[2]Allocation Master'!$G22</f>
        <v>9</v>
      </c>
      <c r="O24" s="51" t="n">
        <f aca="false">'[2]Allocation Master'!Q22*'[2]Allocation Master'!$G22</f>
        <v>12</v>
      </c>
      <c r="P24" s="52"/>
      <c r="Q24" s="53" t="n">
        <f aca="false">IF($P24="",$G24*K24,IF(MOD($P24,$K24)=0,$G24*$P24,$G24*K24))</f>
        <v>39</v>
      </c>
      <c r="R24" s="54" t="n">
        <f aca="false">IF($P24="",$I24*K24,IF(MOD($P24,$K24)=0,$I24*$P24,$I24*K24))</f>
        <v>74.97</v>
      </c>
    </row>
    <row r="25" customFormat="false" ht="22.5" hidden="false" customHeight="true" outlineLevel="0" collapsed="false">
      <c r="A25" s="43" t="str">
        <f aca="false">'[2]Allocation Master'!$K$1</f>
        <v>Hasbro</v>
      </c>
      <c r="B25" s="44" t="str">
        <f aca="false">IF('[2]Allocation Master'!D23=0,'[2]Allocation Master'!$B$1,'[2]Allocation Master'!D23)</f>
        <v>August Catalogue</v>
      </c>
      <c r="C25" s="45" t="str">
        <f aca="false">'[2]Allocation Master'!B23</f>
        <v>F2553</v>
      </c>
      <c r="D25" s="46" t="str">
        <f aca="false">'[2]Allocation Master'!A23</f>
        <v>NERF ELITE 2.0 FLIP 32</v>
      </c>
      <c r="E25" s="46" t="n">
        <f aca="false">'[2]Allocation Master'!F23</f>
        <v>0</v>
      </c>
      <c r="F25" s="47" t="n">
        <f aca="false">'[2]Allocation Master'!H23</f>
        <v>74.7</v>
      </c>
      <c r="G25" s="48" t="n">
        <f aca="false">'[2]Allocation Master'!I23</f>
        <v>32</v>
      </c>
      <c r="H25" s="47" t="n">
        <f aca="false">'[2]Allocation Master'!J23</f>
        <v>129.99</v>
      </c>
      <c r="I25" s="47" t="n">
        <f aca="false">'[2]Allocation Master'!K23</f>
        <v>59.99</v>
      </c>
      <c r="J25" s="49" t="n">
        <f aca="false">IF(I25&lt;&gt;0,((I25*0.909)-G25)/(I25*0.909),"")</f>
        <v>0.413176856942237</v>
      </c>
      <c r="K25" s="50" t="n">
        <f aca="false">'[2]Allocation Master'!G23</f>
        <v>3</v>
      </c>
      <c r="L25" s="51" t="n">
        <f aca="false">'[2]Allocation Master'!N23*'[2]Allocation Master'!$G23</f>
        <v>3</v>
      </c>
      <c r="M25" s="51" t="n">
        <f aca="false">'[2]Allocation Master'!O23*'[2]Allocation Master'!$G23</f>
        <v>6</v>
      </c>
      <c r="N25" s="51" t="n">
        <f aca="false">'[2]Allocation Master'!P23*'[2]Allocation Master'!$G23</f>
        <v>9</v>
      </c>
      <c r="O25" s="51" t="n">
        <f aca="false">'[2]Allocation Master'!Q23*'[2]Allocation Master'!$G23</f>
        <v>12</v>
      </c>
      <c r="P25" s="52"/>
      <c r="Q25" s="53" t="n">
        <f aca="false">IF($P25="",$G25*K25,IF(MOD($P25,$K25)=0,$G25*$P25,$G25*K25))</f>
        <v>96</v>
      </c>
      <c r="R25" s="54" t="n">
        <f aca="false">IF($P25="",$I25*K25,IF(MOD($P25,$K25)=0,$I25*$P25,$I25*K25))</f>
        <v>179.97</v>
      </c>
    </row>
    <row r="26" customFormat="false" ht="22.5" hidden="false" customHeight="true" outlineLevel="0" collapsed="false">
      <c r="A26" s="43" t="str">
        <f aca="false">'[2]Allocation Master'!$K$1</f>
        <v>Hasbro</v>
      </c>
      <c r="B26" s="44" t="str">
        <f aca="false">IF('[2]Allocation Master'!D24=0,'[2]Allocation Master'!$B$1,'[2]Allocation Master'!D24)</f>
        <v>August Catalogue</v>
      </c>
      <c r="C26" s="45" t="str">
        <f aca="false">'[2]Allocation Master'!B24</f>
        <v>B6377</v>
      </c>
      <c r="D26" s="46" t="str">
        <f aca="false">'[2]Allocation Master'!A24</f>
        <v>PD PICNIC ADVENTURE</v>
      </c>
      <c r="E26" s="46" t="n">
        <f aca="false">'[2]Allocation Master'!F24</f>
        <v>0</v>
      </c>
      <c r="F26" s="47" t="n">
        <f aca="false">'[2]Allocation Master'!H24</f>
        <v>27.4</v>
      </c>
      <c r="G26" s="48" t="n">
        <f aca="false">'[2]Allocation Master'!I24</f>
        <v>13.5</v>
      </c>
      <c r="H26" s="47" t="n">
        <f aca="false">'[2]Allocation Master'!J24</f>
        <v>49.99</v>
      </c>
      <c r="I26" s="47" t="n">
        <f aca="false">'[2]Allocation Master'!K24</f>
        <v>24.995</v>
      </c>
      <c r="J26" s="49" t="n">
        <f aca="false">IF(I26&lt;&gt;0,((I26*0.909)-G26)/(I26*0.909),"")</f>
        <v>0.405821758411088</v>
      </c>
      <c r="K26" s="50" t="n">
        <f aca="false">'[2]Allocation Master'!G24</f>
        <v>4</v>
      </c>
      <c r="L26" s="51" t="n">
        <f aca="false">'[2]Allocation Master'!N24*'[2]Allocation Master'!$G24</f>
        <v>4</v>
      </c>
      <c r="M26" s="51" t="n">
        <f aca="false">'[2]Allocation Master'!O24*'[2]Allocation Master'!$G24</f>
        <v>8</v>
      </c>
      <c r="N26" s="51" t="n">
        <f aca="false">'[2]Allocation Master'!P24*'[2]Allocation Master'!$G24</f>
        <v>12</v>
      </c>
      <c r="O26" s="51" t="n">
        <f aca="false">'[2]Allocation Master'!Q24*'[2]Allocation Master'!$G24</f>
        <v>16</v>
      </c>
      <c r="P26" s="52"/>
      <c r="Q26" s="53" t="n">
        <f aca="false">IF($P26="",$G26*K26,IF(MOD($P26,$K26)=0,$G26*$P26,$G26*K26))</f>
        <v>54</v>
      </c>
      <c r="R26" s="54" t="n">
        <f aca="false">IF($P26="",$I26*K26,IF(MOD($P26,$K26)=0,$I26*$P26,$I26*K26))</f>
        <v>99.98</v>
      </c>
    </row>
    <row r="27" customFormat="false" ht="30" hidden="false" customHeight="true" outlineLevel="0" collapsed="false">
      <c r="A27" s="43" t="str">
        <f aca="false">'[2]Allocation Master'!$K$1</f>
        <v>Hasbro</v>
      </c>
      <c r="B27" s="44" t="str">
        <f aca="false">IF('[2]Allocation Master'!D25=0,'[2]Allocation Master'!$B$1,'[2]Allocation Master'!D25)</f>
        <v>August Catalogue</v>
      </c>
      <c r="C27" s="45" t="str">
        <f aca="false">'[2]Allocation Master'!B25</f>
        <v>E8227</v>
      </c>
      <c r="D27" s="46" t="str">
        <f aca="false">'[2]Allocation Master'!A25</f>
        <v>TRANSFORMERS CYB BATTLE CALL TROOPER CLASS AST</v>
      </c>
      <c r="E27" s="46" t="n">
        <f aca="false">'[2]Allocation Master'!F25</f>
        <v>0</v>
      </c>
      <c r="F27" s="47" t="n">
        <f aca="false">'[2]Allocation Master'!H25</f>
        <v>31.65</v>
      </c>
      <c r="G27" s="48" t="n">
        <f aca="false">'[2]Allocation Master'!I25</f>
        <v>11</v>
      </c>
      <c r="H27" s="47" t="n">
        <f aca="false">'[2]Allocation Master'!J25</f>
        <v>59.99</v>
      </c>
      <c r="I27" s="47" t="n">
        <f aca="false">'[2]Allocation Master'!K25</f>
        <v>29.995</v>
      </c>
      <c r="J27" s="49" t="n">
        <f aca="false">IF(I27&lt;&gt;0,((I27*0.909)-G27)/(I27*0.909),"")</f>
        <v>0.596559089147788</v>
      </c>
      <c r="K27" s="50" t="n">
        <f aca="false">'[2]Allocation Master'!G25</f>
        <v>4</v>
      </c>
      <c r="L27" s="51" t="n">
        <f aca="false">'[2]Allocation Master'!N25*'[2]Allocation Master'!$G25</f>
        <v>4</v>
      </c>
      <c r="M27" s="51" t="n">
        <f aca="false">'[2]Allocation Master'!O25*'[2]Allocation Master'!$G25</f>
        <v>8</v>
      </c>
      <c r="N27" s="51" t="n">
        <f aca="false">'[2]Allocation Master'!P25*'[2]Allocation Master'!$G25</f>
        <v>12</v>
      </c>
      <c r="O27" s="51" t="n">
        <f aca="false">'[2]Allocation Master'!Q25*'[2]Allocation Master'!$G25</f>
        <v>16</v>
      </c>
      <c r="P27" s="52"/>
      <c r="Q27" s="53" t="n">
        <f aca="false">IF($P27="",$G27*K27,IF(MOD($P27,$K27)=0,$G27*$P27,$G27*K27))</f>
        <v>44</v>
      </c>
      <c r="R27" s="54" t="n">
        <f aca="false">IF($P27="",$I27*K27,IF(MOD($P27,$K27)=0,$I27*$P27,$I27*K27))</f>
        <v>119.98</v>
      </c>
    </row>
    <row r="28" customFormat="false" ht="36" hidden="false" customHeight="true" outlineLevel="0" collapsed="false">
      <c r="A28" s="43" t="str">
        <f aca="false">'[2]Allocation Master'!$K$1</f>
        <v>Hasbro</v>
      </c>
      <c r="B28" s="44" t="str">
        <f aca="false">IF('[2]Allocation Master'!D26=0,'[2]Allocation Master'!$B$1,'[2]Allocation Master'!D26)</f>
        <v>August Catalogue</v>
      </c>
      <c r="C28" s="45" t="str">
        <f aca="false">'[2]Allocation Master'!B26</f>
        <v>F0849</v>
      </c>
      <c r="D28" s="46" t="str">
        <f aca="false">'[2]Allocation Master'!A26</f>
        <v>TRANSFORMERS JUMBO JET WING RACER</v>
      </c>
      <c r="E28" s="46" t="n">
        <f aca="false">'[2]Allocation Master'!F26</f>
        <v>0</v>
      </c>
      <c r="F28" s="47" t="n">
        <f aca="false">'[2]Allocation Master'!H26</f>
        <v>54.35</v>
      </c>
      <c r="G28" s="48" t="n">
        <f aca="false">'[2]Allocation Master'!I26</f>
        <v>26</v>
      </c>
      <c r="H28" s="47" t="n">
        <f aca="false">'[2]Allocation Master'!J26</f>
        <v>99.99</v>
      </c>
      <c r="I28" s="47" t="n">
        <f aca="false">'[2]Allocation Master'!K26</f>
        <v>39.99</v>
      </c>
      <c r="J28" s="49" t="n">
        <f aca="false">IF(I28&lt;&gt;0,((I28*0.909)-G28)/(I28*0.909),"")</f>
        <v>0.284749680269352</v>
      </c>
      <c r="K28" s="50" t="n">
        <f aca="false">'[2]Allocation Master'!G26</f>
        <v>4</v>
      </c>
      <c r="L28" s="51" t="n">
        <f aca="false">'[2]Allocation Master'!N26*'[2]Allocation Master'!$G26</f>
        <v>4</v>
      </c>
      <c r="M28" s="51" t="n">
        <f aca="false">'[2]Allocation Master'!O26*'[2]Allocation Master'!$G26</f>
        <v>8</v>
      </c>
      <c r="N28" s="51" t="n">
        <f aca="false">'[2]Allocation Master'!P26*'[2]Allocation Master'!$G26</f>
        <v>12</v>
      </c>
      <c r="O28" s="51" t="n">
        <f aca="false">'[2]Allocation Master'!Q26*'[2]Allocation Master'!$G26</f>
        <v>16</v>
      </c>
      <c r="P28" s="52"/>
      <c r="Q28" s="53" t="n">
        <f aca="false">IF($P28="",$G28*K28,IF(MOD($P28,$K28)=0,$G28*$P28,$G28*K28))</f>
        <v>104</v>
      </c>
      <c r="R28" s="54" t="n">
        <f aca="false">IF($P28="",$I28*K28,IF(MOD($P28,$K28)=0,$I28*$P28,$I28*K28))</f>
        <v>159.96</v>
      </c>
    </row>
    <row r="29" customFormat="false" ht="22.5" hidden="false" customHeight="true" outlineLevel="0" collapsed="false">
      <c r="A29" s="55"/>
      <c r="B29" s="56"/>
      <c r="C29" s="56"/>
      <c r="D29" s="57"/>
      <c r="E29" s="57"/>
      <c r="F29" s="58"/>
      <c r="G29" s="59"/>
      <c r="H29" s="60"/>
      <c r="I29" s="60"/>
      <c r="J29" s="61"/>
      <c r="K29" s="62"/>
      <c r="L29" s="63"/>
      <c r="M29" s="63"/>
      <c r="N29" s="63"/>
      <c r="O29" s="63"/>
      <c r="P29" s="64"/>
      <c r="Q29" s="53" t="n">
        <f aca="false">SUM(Q8:Q28)</f>
        <v>997</v>
      </c>
      <c r="R29" s="54" t="n">
        <f aca="false">IF($P29="",$I29*K29,IF(MOD($P29,$K29)=0,$I29*$P29,$I29*K29))</f>
        <v>0</v>
      </c>
    </row>
    <row r="30" customFormat="false" ht="22.5" hidden="false" customHeight="true" outlineLevel="0" collapsed="false">
      <c r="Q30" s="65" t="e">
        <f aca="false">((R29*0.909)-Q29)/(R29*0.909)</f>
        <v>#DIV/0!</v>
      </c>
      <c r="R30" s="65"/>
    </row>
    <row r="31" customFormat="false" ht="22.5" hidden="false" customHeight="true" outlineLevel="0" collapsed="false"/>
    <row r="32" customFormat="false" ht="22.5" hidden="false" customHeight="true" outlineLevel="0" collapsed="false"/>
    <row r="33" customFormat="false" ht="22.5" hidden="false" customHeight="true" outlineLevel="0" collapsed="false"/>
    <row r="34" customFormat="false" ht="22.5" hidden="false" customHeight="true" outlineLevel="0" collapsed="false"/>
    <row r="35" customFormat="false" ht="22.5" hidden="false" customHeight="true" outlineLevel="0" collapsed="false"/>
    <row r="36" customFormat="false" ht="22.5" hidden="false" customHeight="true" outlineLevel="0" collapsed="false"/>
    <row r="37" customFormat="false" ht="22.5" hidden="false" customHeight="true" outlineLevel="0" collapsed="false"/>
    <row r="38" customFormat="false" ht="22.5" hidden="false" customHeight="true" outlineLevel="0" collapsed="false"/>
    <row r="39" customFormat="false" ht="22.5" hidden="false" customHeight="true" outlineLevel="0" collapsed="false"/>
    <row r="40" customFormat="false" ht="22.5" hidden="false" customHeight="true" outlineLevel="0" collapsed="false"/>
    <row r="41" customFormat="false" ht="22.5" hidden="false" customHeight="true" outlineLevel="0" collapsed="false"/>
    <row r="42" customFormat="false" ht="22.5" hidden="false" customHeight="true" outlineLevel="0" collapsed="false"/>
    <row r="43" customFormat="false" ht="22.5" hidden="false" customHeight="true" outlineLevel="0" collapsed="false"/>
    <row r="44" customFormat="false" ht="22.5" hidden="false" customHeight="true" outlineLevel="0" collapsed="false"/>
    <row r="45" customFormat="false" ht="22.5" hidden="false" customHeight="true" outlineLevel="0" collapsed="false"/>
    <row r="46" customFormat="false" ht="22.5" hidden="false" customHeight="true" outlineLevel="0" collapsed="false"/>
    <row r="47" customFormat="false" ht="22.5" hidden="false" customHeight="true" outlineLevel="0" collapsed="false"/>
    <row r="48" customFormat="false" ht="22.5" hidden="false" customHeight="true" outlineLevel="0" collapsed="false"/>
    <row r="49" customFormat="false" ht="22.5" hidden="false" customHeight="true" outlineLevel="0" collapsed="false"/>
    <row r="50" customFormat="false" ht="22.5" hidden="false" customHeight="true" outlineLevel="0" collapsed="false"/>
    <row r="51" customFormat="false" ht="22.5" hidden="false" customHeight="true" outlineLevel="0" collapsed="false"/>
    <row r="52" customFormat="false" ht="22.5" hidden="false" customHeight="true" outlineLevel="0" collapsed="false"/>
    <row r="53" customFormat="false" ht="22.5" hidden="false" customHeight="true" outlineLevel="0" collapsed="false"/>
    <row r="54" customFormat="false" ht="22.5" hidden="false" customHeight="true" outlineLevel="0" collapsed="false"/>
    <row r="55" customFormat="false" ht="22.5" hidden="false" customHeight="true" outlineLevel="0" collapsed="false"/>
    <row r="56" customFormat="false" ht="22.5" hidden="false" customHeight="true" outlineLevel="0" collapsed="false"/>
    <row r="57" customFormat="false" ht="22.5" hidden="false" customHeight="true" outlineLevel="0" collapsed="false"/>
    <row r="58" customFormat="false" ht="22.5" hidden="false" customHeight="true" outlineLevel="0" collapsed="false"/>
    <row r="59" customFormat="false" ht="22.5" hidden="false" customHeight="true" outlineLevel="0" collapsed="false"/>
    <row r="60" customFormat="false" ht="22.5" hidden="false" customHeight="true" outlineLevel="0" collapsed="false"/>
    <row r="61" customFormat="false" ht="22.5" hidden="false" customHeight="true" outlineLevel="0" collapsed="false"/>
    <row r="62" customFormat="false" ht="22.5" hidden="false" customHeight="true" outlineLevel="0" collapsed="false"/>
    <row r="63" customFormat="false" ht="22.5" hidden="false" customHeight="true" outlineLevel="0" collapsed="false"/>
    <row r="64" customFormat="false" ht="22.5" hidden="false" customHeight="true" outlineLevel="0" collapsed="false"/>
    <row r="65" customFormat="false" ht="22.5" hidden="false" customHeight="true" outlineLevel="0" collapsed="false"/>
    <row r="66" customFormat="false" ht="22.5" hidden="false" customHeight="true" outlineLevel="0" collapsed="false"/>
    <row r="67" customFormat="false" ht="22.5" hidden="false" customHeight="true" outlineLevel="0" collapsed="false"/>
    <row r="68" customFormat="false" ht="22.5" hidden="false" customHeight="true" outlineLevel="0" collapsed="false"/>
    <row r="69" customFormat="false" ht="22.5" hidden="false" customHeight="true" outlineLevel="0" collapsed="false"/>
    <row r="70" customFormat="false" ht="22.5" hidden="false" customHeight="true" outlineLevel="0" collapsed="false"/>
    <row r="71" customFormat="false" ht="22.5" hidden="false" customHeight="true" outlineLevel="0" collapsed="false"/>
    <row r="72" customFormat="false" ht="22.5" hidden="false" customHeight="true" outlineLevel="0" collapsed="false"/>
    <row r="73" customFormat="false" ht="22.5" hidden="false" customHeight="true" outlineLevel="0" collapsed="false"/>
    <row r="74" customFormat="false" ht="22.5" hidden="false" customHeight="true" outlineLevel="0" collapsed="false"/>
    <row r="75" customFormat="false" ht="22.5" hidden="false" customHeight="true" outlineLevel="0" collapsed="false"/>
    <row r="76" customFormat="false" ht="22.5" hidden="false" customHeight="true" outlineLevel="0" collapsed="false"/>
    <row r="77" customFormat="false" ht="22.5" hidden="false" customHeight="true" outlineLevel="0" collapsed="false"/>
    <row r="78" customFormat="false" ht="22.5" hidden="false" customHeight="true" outlineLevel="0" collapsed="false"/>
    <row r="79" customFormat="false" ht="22.5" hidden="false" customHeight="true" outlineLevel="0" collapsed="false"/>
    <row r="80" customFormat="false" ht="22.5" hidden="false" customHeight="true" outlineLevel="0" collapsed="false"/>
    <row r="81" customFormat="false" ht="22.5" hidden="false" customHeight="true" outlineLevel="0" collapsed="false"/>
    <row r="82" customFormat="false" ht="22.5" hidden="false" customHeight="true" outlineLevel="0" collapsed="false"/>
    <row r="83" customFormat="false" ht="22.5" hidden="false" customHeight="true" outlineLevel="0" collapsed="false"/>
    <row r="84" customFormat="false" ht="22.5" hidden="false" customHeight="true" outlineLevel="0" collapsed="false"/>
    <row r="85" customFormat="false" ht="22.5" hidden="false" customHeight="true" outlineLevel="0" collapsed="false"/>
    <row r="86" customFormat="false" ht="22.5" hidden="false" customHeight="true" outlineLevel="0" collapsed="false"/>
    <row r="87" customFormat="false" ht="22.5" hidden="false" customHeight="true" outlineLevel="0" collapsed="false"/>
    <row r="88" customFormat="false" ht="22.5" hidden="false" customHeight="true" outlineLevel="0" collapsed="false"/>
    <row r="89" customFormat="false" ht="22.5" hidden="false" customHeight="true" outlineLevel="0" collapsed="false"/>
    <row r="90" customFormat="false" ht="22.5" hidden="false" customHeight="true" outlineLevel="0" collapsed="false"/>
    <row r="91" customFormat="false" ht="22.5" hidden="false" customHeight="true" outlineLevel="0" collapsed="false"/>
    <row r="92" customFormat="false" ht="22.5" hidden="false" customHeight="true" outlineLevel="0" collapsed="false"/>
    <row r="93" customFormat="false" ht="22.5" hidden="false" customHeight="true" outlineLevel="0" collapsed="false"/>
    <row r="94" customFormat="false" ht="22.5" hidden="false" customHeight="true" outlineLevel="0" collapsed="false"/>
    <row r="95" customFormat="false" ht="22.5" hidden="false" customHeight="true" outlineLevel="0" collapsed="false"/>
    <row r="96" customFormat="false" ht="22.5" hidden="false" customHeight="true" outlineLevel="0" collapsed="false"/>
    <row r="97" customFormat="false" ht="22.5" hidden="false" customHeight="true" outlineLevel="0" collapsed="false"/>
    <row r="98" customFormat="false" ht="22.5" hidden="false" customHeight="true" outlineLevel="0" collapsed="false"/>
    <row r="99" customFormat="false" ht="22.5" hidden="false" customHeight="true" outlineLevel="0" collapsed="false"/>
    <row r="100" customFormat="false" ht="22.5" hidden="false" customHeight="true" outlineLevel="0" collapsed="false"/>
    <row r="101" customFormat="false" ht="22.5" hidden="false" customHeight="true" outlineLevel="0" collapsed="false"/>
    <row r="102" customFormat="false" ht="22.5" hidden="false" customHeight="true" outlineLevel="0" collapsed="false"/>
    <row r="103" customFormat="false" ht="22.5" hidden="false" customHeight="true" outlineLevel="0" collapsed="false"/>
    <row r="104" customFormat="false" ht="22.5" hidden="false" customHeight="true" outlineLevel="0" collapsed="false"/>
    <row r="105" customFormat="false" ht="22.5" hidden="false" customHeight="true" outlineLevel="0" collapsed="false"/>
    <row r="106" customFormat="false" ht="22.5" hidden="false" customHeight="true" outlineLevel="0" collapsed="false"/>
    <row r="107" customFormat="false" ht="21.75" hidden="false" customHeight="true" outlineLevel="0" collapsed="false"/>
    <row r="108" customFormat="false" ht="21.75" hidden="false" customHeight="true" outlineLevel="0" collapsed="false"/>
  </sheetData>
  <mergeCells count="31">
    <mergeCell ref="A1:P2"/>
    <mergeCell ref="T1:X1"/>
    <mergeCell ref="A3:B3"/>
    <mergeCell ref="C3:D3"/>
    <mergeCell ref="F3:G3"/>
    <mergeCell ref="H3:I3"/>
    <mergeCell ref="M3:P3"/>
    <mergeCell ref="Q3:R3"/>
    <mergeCell ref="T3:V3"/>
    <mergeCell ref="W3:X3"/>
    <mergeCell ref="A4:P4"/>
    <mergeCell ref="F5:G5"/>
    <mergeCell ref="I5:J5"/>
    <mergeCell ref="K5:P5"/>
    <mergeCell ref="Q5:R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O6"/>
    <mergeCell ref="P6:P7"/>
    <mergeCell ref="Q6:Q7"/>
    <mergeCell ref="R6:R7"/>
    <mergeCell ref="Q30:R30"/>
  </mergeCells>
  <conditionalFormatting sqref="H5">
    <cfRule type="cellIs" priority="2" operator="equal" aboveAverage="0" equalAverage="0" bottom="0" percent="0" rank="0" text="" dxfId="0">
      <formula>"Decline"</formula>
    </cfRule>
  </conditionalFormatting>
  <conditionalFormatting sqref="P8:P28">
    <cfRule type="expression" priority="3" aboveAverage="0" equalAverage="0" bottom="0" percent="0" rank="0" text="" dxfId="1">
      <formula>MOD(INDIRECT(ADDRESS(ROW(),COLUMN())),INDIRECT(ADDRESS(ROW(),10)))&lt;&gt;0</formula>
    </cfRule>
  </conditionalFormatting>
  <dataValidations count="2">
    <dataValidation allowBlank="true" errorStyle="stop" operator="between" showDropDown="false" showErrorMessage="true" showInputMessage="true" sqref="H5" type="list">
      <formula1>$AA$2:$AA$3</formula1>
      <formula2>0</formula2>
    </dataValidation>
    <dataValidation allowBlank="true" error="Required Quantity not a mulitple of Pack Qty" errorStyle="warning" operator="between" showDropDown="false" showErrorMessage="true" showInputMessage="true" sqref="P8:P28" type="custom">
      <formula1>MOD(P8,K8)=0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LibreOffice/7.3.2.1$Linux_X86_64 LibreOffice_project/30$Build-1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2022-05-03T02:45:08Z</dcterms:created>
  <dc:creator>Paul Hua</dc:creator>
  <dc:description/>
  <dc:language>en-AU</dc:language>
  <cp:lastModifiedBy>Paul Hua</cp:lastModifiedBy>
  <dcterms:modified xsi:type="dcterms:W3CDTF">2022-05-03T04:00:31Z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