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326"/>
  <workbookPr defaultThemeVersion="166925"/>
  <mc:AlternateContent xmlns:mc="http://schemas.openxmlformats.org/markup-compatibility/2006">
    <mc:Choice Requires="x15">
      <x15ac:absPath xmlns:x15ac="http://schemas.microsoft.com/office/spreadsheetml/2010/11/ac" url="I:\EgliseEspoir\Bureau\Statistiques\"/>
    </mc:Choice>
  </mc:AlternateContent>
  <bookViews>
    <workbookView xWindow="0" yWindow="0" windowWidth="16380" windowHeight="8190" tabRatio="500" activeTab="1"/>
  </bookViews>
  <sheets>
    <sheet name="Hebdomadaire" sheetId="1" r:id="rId1"/>
    <sheet name="Mensuel" sheetId="2" r:id="rId2"/>
  </sheets>
  <calcPr calcId="171027" iterate="1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M40" i="2" l="1"/>
  <c r="L40" i="2"/>
  <c r="K40" i="2"/>
  <c r="J40" i="2"/>
  <c r="I40" i="2"/>
  <c r="H40" i="2"/>
  <c r="G40" i="2"/>
  <c r="F40" i="2"/>
  <c r="E40" i="2"/>
  <c r="D40" i="2"/>
  <c r="C40" i="2"/>
  <c r="B40" i="2"/>
  <c r="M39" i="2"/>
  <c r="L39" i="2"/>
  <c r="K39" i="2"/>
  <c r="J39" i="2"/>
  <c r="I39" i="2"/>
  <c r="H39" i="2"/>
  <c r="G39" i="2"/>
  <c r="F39" i="2"/>
  <c r="E39" i="2"/>
  <c r="D39" i="2"/>
  <c r="C39" i="2"/>
  <c r="B39" i="2"/>
  <c r="M38" i="2"/>
  <c r="L38" i="2"/>
  <c r="K38" i="2"/>
  <c r="J38" i="2"/>
  <c r="I38" i="2"/>
  <c r="H38" i="2"/>
  <c r="G38" i="2"/>
  <c r="F38" i="2"/>
  <c r="E38" i="2"/>
  <c r="D38" i="2"/>
  <c r="C38" i="2"/>
  <c r="B38" i="2"/>
  <c r="M37" i="2"/>
  <c r="L37" i="2"/>
  <c r="K37" i="2"/>
  <c r="J37" i="2"/>
  <c r="I37" i="2"/>
  <c r="H37" i="2"/>
  <c r="G37" i="2"/>
  <c r="F37" i="2"/>
  <c r="E37" i="2"/>
  <c r="D37" i="2"/>
  <c r="C37" i="2"/>
  <c r="B37" i="2"/>
  <c r="M35" i="2"/>
  <c r="L35" i="2"/>
  <c r="K35" i="2"/>
  <c r="J35" i="2"/>
  <c r="I35" i="2"/>
  <c r="H35" i="2"/>
  <c r="G35" i="2"/>
  <c r="F35" i="2"/>
  <c r="E35" i="2"/>
  <c r="D35" i="2"/>
  <c r="C35" i="2"/>
  <c r="B35" i="2"/>
  <c r="M34" i="2"/>
  <c r="L34" i="2"/>
  <c r="K34" i="2"/>
  <c r="J34" i="2"/>
  <c r="I34" i="2"/>
  <c r="H34" i="2"/>
  <c r="G34" i="2"/>
  <c r="F34" i="2"/>
  <c r="E34" i="2"/>
  <c r="D34" i="2"/>
  <c r="C34" i="2"/>
  <c r="B34" i="2"/>
  <c r="M33" i="2"/>
  <c r="L33" i="2"/>
  <c r="K33" i="2"/>
  <c r="J33" i="2"/>
  <c r="I33" i="2"/>
  <c r="H33" i="2"/>
  <c r="G33" i="2"/>
  <c r="F33" i="2"/>
  <c r="E33" i="2"/>
  <c r="D33" i="2"/>
  <c r="C33" i="2"/>
  <c r="B33" i="2"/>
  <c r="M32" i="2"/>
  <c r="L32" i="2"/>
  <c r="K32" i="2"/>
  <c r="J32" i="2"/>
  <c r="I32" i="2"/>
  <c r="H32" i="2"/>
  <c r="G32" i="2"/>
  <c r="F32" i="2"/>
  <c r="E32" i="2"/>
  <c r="D32" i="2"/>
  <c r="C32" i="2"/>
  <c r="B32" i="2"/>
  <c r="M31" i="2"/>
  <c r="L31" i="2"/>
  <c r="K31" i="2"/>
  <c r="J31" i="2"/>
  <c r="I31" i="2"/>
  <c r="H31" i="2"/>
  <c r="G31" i="2"/>
  <c r="F31" i="2"/>
  <c r="E31" i="2"/>
  <c r="D31" i="2"/>
  <c r="C31" i="2"/>
  <c r="B31" i="2"/>
  <c r="M30" i="2"/>
  <c r="L30" i="2"/>
  <c r="K30" i="2"/>
  <c r="J30" i="2"/>
  <c r="I30" i="2"/>
  <c r="H30" i="2"/>
  <c r="G30" i="2"/>
  <c r="F30" i="2"/>
  <c r="E30" i="2"/>
  <c r="D30" i="2"/>
  <c r="C30" i="2"/>
  <c r="B30" i="2"/>
  <c r="M29" i="2"/>
  <c r="L29" i="2"/>
  <c r="K29" i="2"/>
  <c r="J29" i="2"/>
  <c r="I29" i="2"/>
  <c r="H29" i="2"/>
  <c r="G29" i="2"/>
  <c r="F29" i="2"/>
  <c r="E29" i="2"/>
  <c r="D29" i="2"/>
  <c r="C29" i="2"/>
  <c r="B29" i="2"/>
  <c r="M28" i="2"/>
  <c r="L28" i="2"/>
  <c r="K28" i="2"/>
  <c r="J28" i="2"/>
  <c r="I28" i="2"/>
  <c r="H28" i="2"/>
  <c r="G28" i="2"/>
  <c r="F28" i="2"/>
  <c r="E28" i="2"/>
  <c r="D28" i="2"/>
  <c r="C28" i="2"/>
  <c r="B28" i="2"/>
  <c r="M27" i="2"/>
  <c r="L27" i="2"/>
  <c r="K27" i="2"/>
  <c r="J27" i="2"/>
  <c r="I27" i="2"/>
  <c r="H27" i="2"/>
  <c r="G27" i="2"/>
  <c r="F27" i="2"/>
  <c r="E27" i="2"/>
  <c r="D27" i="2"/>
  <c r="C27" i="2"/>
  <c r="B27" i="2"/>
  <c r="M26" i="2"/>
  <c r="L26" i="2"/>
  <c r="K26" i="2"/>
  <c r="J26" i="2"/>
  <c r="I26" i="2"/>
  <c r="H26" i="2"/>
  <c r="G26" i="2"/>
  <c r="F26" i="2"/>
  <c r="E26" i="2"/>
  <c r="D26" i="2"/>
  <c r="C26" i="2"/>
  <c r="B26" i="2"/>
  <c r="M25" i="2"/>
  <c r="L25" i="2"/>
  <c r="K25" i="2"/>
  <c r="J25" i="2"/>
  <c r="I25" i="2"/>
  <c r="H25" i="2"/>
  <c r="G25" i="2"/>
  <c r="F25" i="2"/>
  <c r="E25" i="2"/>
  <c r="D25" i="2"/>
  <c r="C25" i="2"/>
  <c r="B25" i="2"/>
  <c r="M24" i="2"/>
  <c r="L24" i="2"/>
  <c r="K24" i="2"/>
  <c r="J24" i="2"/>
  <c r="I24" i="2"/>
  <c r="H24" i="2"/>
  <c r="G24" i="2"/>
  <c r="F24" i="2"/>
  <c r="E24" i="2"/>
  <c r="D24" i="2"/>
  <c r="C24" i="2"/>
  <c r="B24" i="2"/>
  <c r="M23" i="2"/>
  <c r="L23" i="2"/>
  <c r="K23" i="2"/>
  <c r="J23" i="2"/>
  <c r="I23" i="2"/>
  <c r="H23" i="2"/>
  <c r="G23" i="2"/>
  <c r="F23" i="2"/>
  <c r="E23" i="2"/>
  <c r="D23" i="2"/>
  <c r="C23" i="2"/>
  <c r="B23" i="2"/>
  <c r="M22" i="2"/>
  <c r="L22" i="2"/>
  <c r="K22" i="2"/>
  <c r="J22" i="2"/>
  <c r="I22" i="2"/>
  <c r="H22" i="2"/>
  <c r="G22" i="2"/>
  <c r="F22" i="2"/>
  <c r="E22" i="2"/>
  <c r="D22" i="2"/>
  <c r="C22" i="2"/>
  <c r="B22" i="2"/>
  <c r="M21" i="2"/>
  <c r="L21" i="2"/>
  <c r="K21" i="2"/>
  <c r="J21" i="2"/>
  <c r="I21" i="2"/>
  <c r="H21" i="2"/>
  <c r="G21" i="2"/>
  <c r="F21" i="2"/>
  <c r="E21" i="2"/>
  <c r="D21" i="2"/>
  <c r="C21" i="2"/>
  <c r="B21" i="2"/>
  <c r="M20" i="2"/>
  <c r="L20" i="2"/>
  <c r="K20" i="2"/>
  <c r="J20" i="2"/>
  <c r="I20" i="2"/>
  <c r="H20" i="2"/>
  <c r="G20" i="2"/>
  <c r="F20" i="2"/>
  <c r="E20" i="2"/>
  <c r="D20" i="2"/>
  <c r="C20" i="2"/>
  <c r="B20" i="2"/>
  <c r="M19" i="2"/>
  <c r="L19" i="2"/>
  <c r="K19" i="2"/>
  <c r="J19" i="2"/>
  <c r="I19" i="2"/>
  <c r="H19" i="2"/>
  <c r="G19" i="2"/>
  <c r="F19" i="2"/>
  <c r="E19" i="2"/>
  <c r="D19" i="2"/>
  <c r="C19" i="2"/>
  <c r="B19" i="2"/>
  <c r="M18" i="2"/>
  <c r="L18" i="2"/>
  <c r="K18" i="2"/>
  <c r="J18" i="2"/>
  <c r="I18" i="2"/>
  <c r="H18" i="2"/>
  <c r="G18" i="2"/>
  <c r="F18" i="2"/>
  <c r="E18" i="2"/>
  <c r="D18" i="2"/>
  <c r="C18" i="2"/>
  <c r="B18" i="2"/>
  <c r="M17" i="2"/>
  <c r="L17" i="2"/>
  <c r="K17" i="2"/>
  <c r="J17" i="2"/>
  <c r="I17" i="2"/>
  <c r="H17" i="2"/>
  <c r="G17" i="2"/>
  <c r="F17" i="2"/>
  <c r="E17" i="2"/>
  <c r="D17" i="2"/>
  <c r="C17" i="2"/>
  <c r="B17" i="2"/>
  <c r="M16" i="2"/>
  <c r="L16" i="2"/>
  <c r="K16" i="2"/>
  <c r="J16" i="2"/>
  <c r="I16" i="2"/>
  <c r="H16" i="2"/>
  <c r="G16" i="2"/>
  <c r="F16" i="2"/>
  <c r="E16" i="2"/>
  <c r="D16" i="2"/>
  <c r="C16" i="2"/>
  <c r="B16" i="2"/>
  <c r="M15" i="2"/>
  <c r="L15" i="2"/>
  <c r="K15" i="2"/>
  <c r="J15" i="2"/>
  <c r="I15" i="2"/>
  <c r="H15" i="2"/>
  <c r="G15" i="2"/>
  <c r="F15" i="2"/>
  <c r="E15" i="2"/>
  <c r="D15" i="2"/>
  <c r="C15" i="2"/>
  <c r="B15" i="2"/>
  <c r="M13" i="2"/>
  <c r="L13" i="2"/>
  <c r="K13" i="2"/>
  <c r="J13" i="2"/>
  <c r="I13" i="2"/>
  <c r="H13" i="2"/>
  <c r="G13" i="2"/>
  <c r="F13" i="2"/>
  <c r="E13" i="2"/>
  <c r="D13" i="2"/>
  <c r="C13" i="2"/>
  <c r="B13" i="2"/>
  <c r="B12" i="2"/>
  <c r="M11" i="2"/>
  <c r="L11" i="2"/>
  <c r="K11" i="2"/>
  <c r="J11" i="2"/>
  <c r="I11" i="2"/>
  <c r="G11" i="2"/>
  <c r="C11" i="2"/>
  <c r="M10" i="2"/>
  <c r="L10" i="2"/>
  <c r="K10" i="2"/>
  <c r="J10" i="2"/>
  <c r="I10" i="2"/>
  <c r="H10" i="2"/>
  <c r="G10" i="2"/>
  <c r="D10" i="2"/>
  <c r="C10" i="2"/>
  <c r="B10" i="2"/>
  <c r="M9" i="2"/>
  <c r="L9" i="2"/>
  <c r="K9" i="2"/>
  <c r="J9" i="2"/>
  <c r="I9" i="2"/>
  <c r="M7" i="2"/>
  <c r="L7" i="2"/>
  <c r="K7" i="2"/>
  <c r="J7" i="2"/>
  <c r="I7" i="2"/>
  <c r="H7" i="2"/>
  <c r="G7" i="2"/>
  <c r="F7" i="2"/>
  <c r="E7" i="2"/>
  <c r="D7" i="2"/>
  <c r="C7" i="2"/>
  <c r="B7" i="2"/>
  <c r="M6" i="2"/>
  <c r="L6" i="2"/>
  <c r="K6" i="2"/>
  <c r="J6" i="2"/>
  <c r="I6" i="2"/>
  <c r="H6" i="2"/>
  <c r="G6" i="2"/>
  <c r="F6" i="2"/>
  <c r="E6" i="2"/>
  <c r="D6" i="2"/>
  <c r="C6" i="2"/>
  <c r="B6" i="2"/>
  <c r="M5" i="2"/>
  <c r="M8" i="2" s="1"/>
  <c r="L5" i="2"/>
  <c r="L8" i="2" s="1"/>
  <c r="K5" i="2"/>
  <c r="K8" i="2" s="1"/>
  <c r="J5" i="2"/>
  <c r="J8" i="2" s="1"/>
  <c r="I5" i="2"/>
  <c r="I8" i="2" s="1"/>
  <c r="H5" i="2"/>
  <c r="H8" i="2" s="1"/>
  <c r="G5" i="2"/>
  <c r="G8" i="2" s="1"/>
  <c r="F5" i="2"/>
  <c r="F8" i="2" s="1"/>
  <c r="E5" i="2"/>
  <c r="E8" i="2" s="1"/>
  <c r="D5" i="2"/>
  <c r="D8" i="2" s="1"/>
  <c r="C5" i="2"/>
  <c r="C8" i="2" s="1"/>
  <c r="B5" i="2"/>
  <c r="B8" i="2" s="1"/>
  <c r="BB36" i="1"/>
  <c r="BA36" i="1"/>
  <c r="AZ36" i="1"/>
  <c r="AY36" i="1"/>
  <c r="AX36" i="1"/>
  <c r="M36" i="2" s="1"/>
  <c r="AW36" i="1"/>
  <c r="AV36" i="1"/>
  <c r="AU36" i="1"/>
  <c r="AT36" i="1"/>
  <c r="L36" i="2" s="1"/>
  <c r="AS36" i="1"/>
  <c r="AR36" i="1"/>
  <c r="AQ36" i="1"/>
  <c r="AP36" i="1"/>
  <c r="AO36" i="1"/>
  <c r="K36" i="2" s="1"/>
  <c r="AN36" i="1"/>
  <c r="J36" i="2" s="1"/>
  <c r="AM36" i="1"/>
  <c r="AL36" i="1"/>
  <c r="AK36" i="1"/>
  <c r="AJ36" i="1"/>
  <c r="AI36" i="1"/>
  <c r="AH36" i="1"/>
  <c r="AG36" i="1"/>
  <c r="I36" i="2" s="1"/>
  <c r="AF36" i="1"/>
  <c r="AE36" i="1"/>
  <c r="AD36" i="1"/>
  <c r="AC36" i="1"/>
  <c r="AB36" i="1"/>
  <c r="H36" i="2" s="1"/>
  <c r="AA36" i="1"/>
  <c r="Z36" i="1"/>
  <c r="Y36" i="1"/>
  <c r="X36" i="1"/>
  <c r="G36" i="2" s="1"/>
  <c r="W36" i="1"/>
  <c r="V36" i="1"/>
  <c r="U36" i="1"/>
  <c r="T36" i="1"/>
  <c r="F36" i="2" s="1"/>
  <c r="S36" i="1"/>
  <c r="R36" i="1"/>
  <c r="Q36" i="1"/>
  <c r="P36" i="1"/>
  <c r="O36" i="1"/>
  <c r="E36" i="2" s="1"/>
  <c r="N36" i="1"/>
  <c r="M36" i="1"/>
  <c r="L36" i="1"/>
  <c r="K36" i="1"/>
  <c r="D36" i="2" s="1"/>
  <c r="J36" i="1"/>
  <c r="I36" i="1"/>
  <c r="H36" i="1"/>
  <c r="G36" i="1"/>
  <c r="C36" i="2" s="1"/>
  <c r="F36" i="1"/>
  <c r="E36" i="1"/>
  <c r="D36" i="1"/>
  <c r="B36" i="2" s="1"/>
  <c r="C36" i="1"/>
  <c r="B36" i="1"/>
  <c r="BB14" i="1"/>
  <c r="BA14" i="1"/>
  <c r="AZ14" i="1"/>
  <c r="AY14" i="1"/>
  <c r="AX14" i="1"/>
  <c r="AW14" i="1"/>
  <c r="M14" i="2" s="1"/>
  <c r="AV14" i="1"/>
  <c r="AU14" i="1"/>
  <c r="AT14" i="1"/>
  <c r="AS14" i="1"/>
  <c r="L14" i="2" s="1"/>
  <c r="AR14" i="1"/>
  <c r="AQ14" i="1"/>
  <c r="AP14" i="1"/>
  <c r="AO14" i="1"/>
  <c r="AN14" i="1"/>
  <c r="K14" i="2" s="1"/>
  <c r="AM14" i="1"/>
  <c r="AL14" i="1"/>
  <c r="AK14" i="1"/>
  <c r="J14" i="2" s="1"/>
  <c r="AJ14" i="1"/>
  <c r="AI14" i="1"/>
  <c r="AH14" i="1"/>
  <c r="AG14" i="1"/>
  <c r="AF14" i="1"/>
  <c r="I14" i="2" s="1"/>
  <c r="AE14" i="1"/>
  <c r="AC14" i="1"/>
  <c r="AA14" i="1"/>
  <c r="Y14" i="1"/>
  <c r="V14" i="1"/>
  <c r="S14" i="1"/>
  <c r="R14" i="1"/>
  <c r="Q14" i="1"/>
  <c r="N14" i="1"/>
  <c r="M14" i="1"/>
  <c r="K14" i="1"/>
  <c r="G14" i="1"/>
  <c r="F14" i="1"/>
  <c r="C14" i="1"/>
  <c r="B14" i="1"/>
  <c r="AD11" i="1"/>
  <c r="AD14" i="1" s="1"/>
  <c r="V11" i="1"/>
  <c r="U11" i="1"/>
  <c r="T11" i="1"/>
  <c r="S11" i="1"/>
  <c r="R11" i="1"/>
  <c r="Q11" i="1"/>
  <c r="P11" i="1"/>
  <c r="E11" i="2" s="1"/>
  <c r="L11" i="1"/>
  <c r="D11" i="2" s="1"/>
  <c r="J11" i="1"/>
  <c r="I11" i="1"/>
  <c r="E11" i="1"/>
  <c r="E14" i="1" s="1"/>
  <c r="D11" i="1"/>
  <c r="B11" i="2" s="1"/>
  <c r="Z10" i="1"/>
  <c r="W10" i="1"/>
  <c r="F10" i="2" s="1"/>
  <c r="O10" i="1"/>
  <c r="E10" i="2" s="1"/>
  <c r="AD9" i="1"/>
  <c r="AC9" i="1"/>
  <c r="AB9" i="1"/>
  <c r="AB14" i="1" s="1"/>
  <c r="Z9" i="1"/>
  <c r="G9" i="2" s="1"/>
  <c r="Y9" i="1"/>
  <c r="X9" i="1"/>
  <c r="X14" i="1" s="1"/>
  <c r="U9" i="1"/>
  <c r="W9" i="1" s="1"/>
  <c r="T9" i="1"/>
  <c r="F9" i="2" s="1"/>
  <c r="Q9" i="1"/>
  <c r="P9" i="1"/>
  <c r="P14" i="1" s="1"/>
  <c r="O9" i="1"/>
  <c r="E9" i="2" s="1"/>
  <c r="M9" i="1"/>
  <c r="L9" i="1"/>
  <c r="L14" i="1" s="1"/>
  <c r="J9" i="1"/>
  <c r="J14" i="1" s="1"/>
  <c r="D14" i="2" s="1"/>
  <c r="I9" i="1"/>
  <c r="C9" i="2" s="1"/>
  <c r="H9" i="1"/>
  <c r="H14" i="1" s="1"/>
  <c r="E9" i="1"/>
  <c r="B9" i="2" s="1"/>
  <c r="BB8" i="1"/>
  <c r="BA8" i="1"/>
  <c r="AZ8" i="1"/>
  <c r="AY8" i="1"/>
  <c r="AX8" i="1"/>
  <c r="AW8" i="1"/>
  <c r="AV8" i="1"/>
  <c r="AU8" i="1"/>
  <c r="AT8" i="1"/>
  <c r="AS8" i="1"/>
  <c r="AR8" i="1"/>
  <c r="AQ8" i="1"/>
  <c r="AP8" i="1"/>
  <c r="AO8" i="1"/>
  <c r="AN8" i="1"/>
  <c r="AM8" i="1"/>
  <c r="AL8" i="1"/>
  <c r="AK8" i="1"/>
  <c r="AJ8" i="1"/>
  <c r="AI8" i="1"/>
  <c r="AH8" i="1"/>
  <c r="AG8" i="1"/>
  <c r="AF8" i="1"/>
  <c r="AE8" i="1"/>
  <c r="AD8" i="1"/>
  <c r="AC8" i="1"/>
  <c r="AB8" i="1"/>
  <c r="AA8" i="1"/>
  <c r="Z8" i="1"/>
  <c r="Y8" i="1"/>
  <c r="X8" i="1"/>
  <c r="W8" i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C8" i="1"/>
  <c r="B8" i="1"/>
  <c r="F4" i="1"/>
  <c r="G4" i="1" s="1"/>
  <c r="H4" i="1" s="1"/>
  <c r="I4" i="1" s="1"/>
  <c r="J4" i="1" s="1"/>
  <c r="K4" i="1" s="1"/>
  <c r="L4" i="1" s="1"/>
  <c r="M4" i="1" s="1"/>
  <c r="N4" i="1" s="1"/>
  <c r="O4" i="1" s="1"/>
  <c r="P4" i="1" s="1"/>
  <c r="Q4" i="1" s="1"/>
  <c r="R4" i="1" s="1"/>
  <c r="S4" i="1" s="1"/>
  <c r="T4" i="1" s="1"/>
  <c r="U4" i="1" s="1"/>
  <c r="V4" i="1" s="1"/>
  <c r="W4" i="1" s="1"/>
  <c r="X4" i="1" s="1"/>
  <c r="Y4" i="1" s="1"/>
  <c r="Z4" i="1" s="1"/>
  <c r="AA4" i="1" s="1"/>
  <c r="AB4" i="1" s="1"/>
  <c r="AC4" i="1" s="1"/>
  <c r="AD4" i="1" s="1"/>
  <c r="AE4" i="1" s="1"/>
  <c r="AF4" i="1" s="1"/>
  <c r="AG4" i="1" s="1"/>
  <c r="AH4" i="1" s="1"/>
  <c r="AI4" i="1" s="1"/>
  <c r="AJ4" i="1" s="1"/>
  <c r="AK4" i="1" s="1"/>
  <c r="AL4" i="1" s="1"/>
  <c r="AM4" i="1" s="1"/>
  <c r="AN4" i="1" s="1"/>
  <c r="AO4" i="1" s="1"/>
  <c r="AP4" i="1" s="1"/>
  <c r="AQ4" i="1" s="1"/>
  <c r="AR4" i="1" s="1"/>
  <c r="AS4" i="1" s="1"/>
  <c r="AT4" i="1" s="1"/>
  <c r="AU4" i="1" s="1"/>
  <c r="AV4" i="1" s="1"/>
  <c r="AW4" i="1" s="1"/>
  <c r="AX4" i="1" s="1"/>
  <c r="AY4" i="1" s="1"/>
  <c r="AZ4" i="1" s="1"/>
  <c r="BA4" i="1" s="1"/>
  <c r="BB4" i="1" s="1"/>
  <c r="E4" i="1"/>
  <c r="F11" i="2" l="1"/>
  <c r="H14" i="2"/>
  <c r="Z14" i="1"/>
  <c r="D9" i="2"/>
  <c r="H9" i="2"/>
  <c r="H11" i="2"/>
  <c r="I14" i="1"/>
  <c r="C14" i="2" s="1"/>
  <c r="U14" i="1"/>
  <c r="O14" i="1"/>
  <c r="E14" i="2" s="1"/>
  <c r="W11" i="1"/>
  <c r="W14" i="1" s="1"/>
  <c r="G14" i="2" s="1"/>
  <c r="D14" i="1"/>
  <c r="B14" i="2" s="1"/>
  <c r="T14" i="1"/>
  <c r="F14" i="2" s="1"/>
</calcChain>
</file>

<file path=xl/sharedStrings.xml><?xml version="1.0" encoding="utf-8"?>
<sst xmlns="http://schemas.openxmlformats.org/spreadsheetml/2006/main" count="137" uniqueCount="58">
  <si>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</si>
  <si>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</si>
  <si>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</si>
  <si>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</si>
  <si>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</si>
  <si>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</si>
  <si>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</si>
  <si>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</si>
  <si>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</si>
  <si>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</si>
  <si>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</si>
  <si>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</si>
  <si>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Assistance EDD adultes (9h30)</t>
  </si>
  <si>
    <t>Assistance EDD enfants (9h30)</t>
  </si>
  <si>
    <t>Assistance prières adultes 9h30</t>
  </si>
  <si>
    <t>Assistance globale cours bibliques et école du dimanche 9h30</t>
  </si>
  <si>
    <t>Assistance enfants explo + garderie 10h45 (Garderie - 2-12 ans)</t>
  </si>
  <si>
    <t>Assistance pouponnière 10h45 (Garderie 0-24 mois)</t>
  </si>
  <si>
    <t>Assistance adultes rassemblements 10h45 (Dimanche AM)</t>
  </si>
  <si>
    <t>Assistance 16-25 ans</t>
  </si>
  <si>
    <t>Visiteurs pour la première fois</t>
  </si>
  <si>
    <t>Assistance globale rassemblements 10h45 (Dimanche AM)</t>
  </si>
  <si>
    <t>Assistance Jeunesse (12 ans +)</t>
  </si>
  <si>
    <t>Assistance Jeunes Adultes (Collège et carrière)</t>
  </si>
  <si>
    <t>Assistance (événements)</t>
  </si>
  <si>
    <t>Assistance lancements de séries</t>
  </si>
  <si>
    <t>Assistance petits groupes 9h30 (Réunions de prières)</t>
  </si>
  <si>
    <t>Mission - Comptoir alimentaire (bouffe pour tous)</t>
  </si>
  <si>
    <t>Mission - Animations enfants (jamais tout seul)</t>
  </si>
  <si>
    <t>Nombre de membres (actifs et inactifs)</t>
  </si>
  <si>
    <t>Ajouts de membres (nouveaux vs par transferts?)</t>
  </si>
  <si>
    <t>Retrait de membres (Départs)</t>
  </si>
  <si>
    <t>Nombre de conversions</t>
  </si>
  <si>
    <t>Personnes engagés dans la formation</t>
  </si>
  <si>
    <t>Nombre de baptêmes (issues de familles chrétiennes)</t>
  </si>
  <si>
    <t>Nombre de baptêmes (autres)</t>
  </si>
  <si>
    <t>Nombre de célibataires</t>
  </si>
  <si>
    <t>Nombre de mariages célébrés</t>
  </si>
  <si>
    <t>Nombre de nouveaux-nés</t>
  </si>
  <si>
    <t>Nombre de divorces/séparations</t>
  </si>
  <si>
    <t>Nombre de décès</t>
  </si>
  <si>
    <t>Nombre d'utilisateurs du site Internet</t>
  </si>
  <si>
    <t>Nombre de téléchargement d'exposés bibliques</t>
  </si>
  <si>
    <t>Budgété ($)</t>
  </si>
  <si>
    <t>Revenu d'offrande ($)</t>
  </si>
  <si>
    <t>PROJET D'ACTION DE GRÂCE</t>
  </si>
  <si>
    <t>16-25</t>
  </si>
  <si>
    <t>Autres revenus ($)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</si>
  <si>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</si>
  <si>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</si>
  <si>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</si>
  <si>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</si>
  <si>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</si>
  <si>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</si>
  <si>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</si>
  <si>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</si>
  <si>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</si>
  <si>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Assistance prières adultes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</si>
</sst>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mmm"/>
    <numFmt numFmtId="165" formatCode="d\ mmm\ yy"/>
    <numFmt numFmtId="166" formatCode="#,##0.00\ [$$-C0C];[Red]\-#,##0.00\ [$$-C0C]"/>
    <numFmt numFmtId="167" formatCode="mmm/yyyy"/>
  </numFmts>
  <fonts count="2" x14ac:knownFonts="1">
    <font>
      <sz val="10"/>
      <name val="Arial"/>
      <family val="2"/>
      <charset val="1"/>
    </font>
    <font>
      <b/>
      <sz val="10"/>
      <color rgb="FF000000"/>
      <name val="Arial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DDDDDD"/>
        <bgColor rgb="FFFFCCCC"/>
      </patternFill>
    </fill>
    <fill>
      <patternFill patternType="solid">
        <fgColor rgb="FFFFFF99"/>
        <bgColor rgb="FFFFFFCC"/>
      </patternFill>
    </fill>
    <fill>
      <patternFill patternType="solid">
        <fgColor rgb="FF99FF66"/>
        <bgColor rgb="FFCCFFCC"/>
      </patternFill>
    </fill>
    <fill>
      <patternFill patternType="solid">
        <fgColor rgb="FF0000FF"/>
        <bgColor rgb="FF0000FF"/>
      </patternFill>
    </fill>
    <fill>
      <patternFill patternType="solid">
        <fgColor rgb="FFFF3333"/>
        <bgColor rgb="FFCC0000"/>
      </patternFill>
    </fill>
  </fills>
  <borders count="4">
    <border>
      <left/>
      <right/>
      <top/>
      <bottom/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</borders>
  <cellStyleXfs count="2">
    <xf numFmtId="0" fontId="0" fillId="0" borderId="0"/>
    <xf numFmtId="0" fontId="1" fillId="2" borderId="0" applyBorder="0" applyProtection="0"/>
  </cellStyleXfs>
  <cellXfs count="29">
    <xf numFmtId="0" fontId="0" fillId="0" borderId="0" xfId="0"/>
    <xf numFmtId="0" fontId="0" fillId="0" borderId="0" xfId="0" applyProtection="1">
      <protection locked="0"/>
    </xf>
    <xf numFmtId="0" fontId="0" fillId="0" borderId="0" xfId="0" applyProtection="1"/>
    <xf numFmtId="0" fontId="0" fillId="0" borderId="0" xfId="0" applyAlignment="1" applyProtection="1">
      <alignment horizontal="center"/>
    </xf>
    <xf numFmtId="164" fontId="0" fillId="0" borderId="0" xfId="0" applyNumberFormat="1" applyFont="1" applyAlignment="1" applyProtection="1">
      <alignment horizontal="center"/>
      <protection locked="0"/>
    </xf>
    <xf numFmtId="0" fontId="0" fillId="0" borderId="0" xfId="0" applyFont="1" applyAlignment="1" applyProtection="1">
      <alignment horizontal="center"/>
      <protection locked="0"/>
    </xf>
    <xf numFmtId="165" fontId="0" fillId="0" borderId="0" xfId="0" applyNumberFormat="1" applyAlignment="1" applyProtection="1">
      <alignment shrinkToFit="1"/>
      <protection locked="0"/>
    </xf>
    <xf numFmtId="0" fontId="0" fillId="3" borderId="1" xfId="0" applyFont="1" applyFill="1" applyBorder="1" applyAlignment="1" applyProtection="1">
      <alignment vertical="center"/>
      <protection locked="0"/>
    </xf>
    <xf numFmtId="0" fontId="0" fillId="4" borderId="1" xfId="0" applyFont="1" applyFill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  <protection locked="0"/>
    </xf>
    <xf numFmtId="0" fontId="0" fillId="4" borderId="1" xfId="0" applyFont="1" applyFill="1" applyBorder="1" applyAlignment="1" applyProtection="1">
      <alignment vertical="center"/>
      <protection locked="0"/>
    </xf>
    <xf numFmtId="0" fontId="0" fillId="5" borderId="1" xfId="0" applyFont="1" applyFill="1" applyBorder="1" applyAlignment="1" applyProtection="1">
      <alignment vertical="center"/>
      <protection locked="0"/>
    </xf>
    <xf numFmtId="0" fontId="0" fillId="0" borderId="2" xfId="0" applyFont="1" applyBorder="1" applyAlignment="1" applyProtection="1">
      <alignment vertical="center"/>
      <protection locked="0"/>
    </xf>
    <xf numFmtId="0" fontId="0" fillId="0" borderId="1" xfId="0" applyFont="1" applyBorder="1" applyAlignment="1" applyProtection="1">
      <alignment vertical="center" wrapText="1"/>
      <protection locked="0"/>
    </xf>
    <xf numFmtId="166" fontId="0" fillId="0" borderId="0" xfId="0" applyNumberFormat="1" applyProtection="1">
      <protection locked="0"/>
    </xf>
    <xf numFmtId="0" fontId="0" fillId="0" borderId="3" xfId="0" applyFont="1" applyBorder="1" applyAlignment="1" applyProtection="1">
      <alignment vertical="center"/>
      <protection locked="0"/>
    </xf>
    <xf numFmtId="0" fontId="0" fillId="0" borderId="0" xfId="0" applyAlignment="1">
      <alignment horizontal="center"/>
    </xf>
    <xf numFmtId="167" fontId="0" fillId="0" borderId="0" xfId="0" applyNumberFormat="1" applyFont="1" applyAlignment="1">
      <alignment horizontal="center"/>
    </xf>
    <xf numFmtId="0" fontId="0" fillId="3" borderId="1" xfId="0" applyFont="1" applyFill="1" applyBorder="1" applyAlignment="1">
      <alignment vertical="center"/>
    </xf>
    <xf numFmtId="1" fontId="0" fillId="0" borderId="0" xfId="0" applyNumberFormat="1"/>
    <xf numFmtId="0" fontId="0" fillId="4" borderId="1" xfId="0" applyFont="1" applyFill="1" applyBorder="1" applyAlignment="1">
      <alignment vertical="center"/>
    </xf>
    <xf numFmtId="1" fontId="0" fillId="0" borderId="0" xfId="0" applyNumberFormat="1" applyFont="1"/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6" borderId="1" xfId="0" applyFont="1" applyFill="1" applyBorder="1" applyAlignment="1">
      <alignment vertical="center"/>
    </xf>
    <xf numFmtId="0" fontId="0" fillId="0" borderId="1" xfId="0" applyFont="1" applyBorder="1" applyAlignment="1">
      <alignment vertical="center" wrapText="1"/>
    </xf>
    <xf numFmtId="0" fontId="0" fillId="6" borderId="1" xfId="0" applyFont="1" applyFill="1" applyBorder="1" applyAlignment="1">
      <alignment vertical="center" wrapText="1"/>
    </xf>
    <xf numFmtId="166" fontId="0" fillId="0" borderId="0" xfId="0" applyNumberFormat="1"/>
    <xf numFmtId="0" fontId="0" fillId="0" borderId="3" xfId="0" applyFont="1" applyBorder="1" applyAlignment="1">
      <alignment vertical="center"/>
    </xf>
  </cellXfs>
  <cellStyles count="2">
    <cellStyle name="Normal" xfId="0" builtinId="0"/>
    <cellStyle name="Texte explicatif" xfId="1" builtinId="53" customBuiltin="1"/>
  </cellStyles>
  <dxfs count="0"/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FF66"/>
      <rgbColor rgb="FFFFCC00"/>
      <rgbColor rgb="FFFF9900"/>
      <rgbColor rgb="FFFF3333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40"/>
  <sheetViews>
    <sheetView zoomScale="80" zoomScaleNormal="80" workbookViewId="0">
      <pane xSplit="1" ySplit="5" topLeftCell="W6" activePane="bottomRight" state="frozen"/>
      <selection pane="topRight" activeCell="W1" sqref="W1"/>
      <selection pane="bottomLeft" activeCell="A6" sqref="A6"/>
      <selection pane="bottomRight" activeCell="AG12" sqref="AG12"/>
    </sheetView>
  </sheetViews>
  <sheetFormatPr baseColWidth="10" defaultColWidth="9.140625" defaultRowHeight="12.75" x14ac:dyDescent="0.2"/>
  <cols>
    <col min="1" max="1" width="55.5703125" style="1" customWidth="1"/>
    <col min="2" max="1025" width="11.5703125" style="1"/>
  </cols>
  <sheetData>
    <row r="1" spans="1:54" s="2" customFormat="1" x14ac:dyDescent="0.2"/>
    <row r="2" spans="1:54" s="2" customFormat="1" x14ac:dyDescent="0.2"/>
    <row r="3" spans="1:54" s="5" customFormat="1" x14ac:dyDescent="0.2">
      <c r="A3" s="3"/>
      <c r="B3" s="4" t="s">
        <v>0</v>
      </c>
      <c r="C3" s="4" t="s">
        <v>0</v>
      </c>
      <c r="D3" s="4" t="s">
        <v>0</v>
      </c>
      <c r="E3" s="4" t="s">
        <v>0</v>
      </c>
      <c r="F3" s="4" t="s">
        <v>0</v>
      </c>
      <c r="G3" s="4" t="s">
        <v>1</v>
      </c>
      <c r="H3" s="4" t="s">
        <v>1</v>
      </c>
      <c r="I3" s="4" t="s">
        <v>1</v>
      </c>
      <c r="J3" s="4" t="s">
        <v>1</v>
      </c>
      <c r="K3" s="5" t="s">
        <v>2</v>
      </c>
      <c r="L3" s="5" t="s">
        <v>2</v>
      </c>
      <c r="M3" s="5" t="s">
        <v>2</v>
      </c>
      <c r="N3" s="5" t="s">
        <v>2</v>
      </c>
      <c r="O3" s="5" t="s">
        <v>3</v>
      </c>
      <c r="P3" s="5" t="s">
        <v>3</v>
      </c>
      <c r="Q3" s="5" t="s">
        <v>3</v>
      </c>
      <c r="R3" s="5" t="s">
        <v>3</v>
      </c>
      <c r="S3" s="5" t="s">
        <v>3</v>
      </c>
      <c r="T3" s="5" t="s">
        <v>4</v>
      </c>
      <c r="U3" s="5" t="s">
        <v>4</v>
      </c>
      <c r="V3" s="5" t="s">
        <v>4</v>
      </c>
      <c r="W3" s="5" t="s">
        <v>4</v>
      </c>
      <c r="X3" s="5" t="s">
        <v>5</v>
      </c>
      <c r="Y3" s="5" t="s">
        <v>5</v>
      </c>
      <c r="Z3" s="5" t="s">
        <v>5</v>
      </c>
      <c r="AA3" s="5" t="s">
        <v>5</v>
      </c>
      <c r="AB3" s="5" t="s">
        <v>6</v>
      </c>
      <c r="AC3" s="5" t="s">
        <v>6</v>
      </c>
      <c r="AD3" s="5" t="s">
        <v>6</v>
      </c>
      <c r="AE3" s="5" t="s">
        <v>6</v>
      </c>
      <c r="AF3" s="5" t="s">
        <v>6</v>
      </c>
      <c r="AG3" s="5" t="s">
        <v>7</v>
      </c>
      <c r="AH3" s="5" t="s">
        <v>7</v>
      </c>
      <c r="AI3" s="5" t="s">
        <v>7</v>
      </c>
      <c r="AJ3" s="5" t="s">
        <v>7</v>
      </c>
      <c r="AK3" s="5" t="s">
        <v>8</v>
      </c>
      <c r="AL3" s="5" t="s">
        <v>8</v>
      </c>
      <c r="AM3" s="5" t="s">
        <v>8</v>
      </c>
      <c r="AN3" s="5" t="s">
        <v>8</v>
      </c>
      <c r="AO3" s="5" t="s">
        <v>9</v>
      </c>
      <c r="AP3" s="5" t="s">
        <v>9</v>
      </c>
      <c r="AQ3" s="5" t="s">
        <v>9</v>
      </c>
      <c r="AR3" s="5" t="s">
        <v>9</v>
      </c>
      <c r="AS3" s="5" t="s">
        <v>9</v>
      </c>
      <c r="AT3" s="5" t="s">
        <v>10</v>
      </c>
      <c r="AU3" s="5" t="s">
        <v>10</v>
      </c>
      <c r="AV3" s="5" t="s">
        <v>10</v>
      </c>
      <c r="AW3" s="5" t="s">
        <v>10</v>
      </c>
      <c r="AX3" s="5" t="s">
        <v>11</v>
      </c>
      <c r="AY3" s="5" t="s">
        <v>11</v>
      </c>
      <c r="AZ3" s="5" t="s">
        <v>11</v>
      </c>
      <c r="BA3" s="5" t="s">
        <v>11</v>
      </c>
      <c r="BB3" s="5" t="s">
        <v>11</v>
      </c>
    </row>
    <row r="4" spans="1:54" x14ac:dyDescent="0.2">
      <c r="A4" s="2"/>
      <c r="B4" s="6">
        <v>42736</v>
      </c>
      <c r="C4" s="6">
        <v>42743</v>
      </c>
      <c r="D4" s="6">
        <v>42750</v>
      </c>
      <c r="E4" s="6">
        <f t="shared" ref="E4:AJ4" si="0">7+D4</f>
        <v>42757</v>
      </c>
      <c r="F4" s="6">
        <f t="shared" si="0"/>
        <v>42764</v>
      </c>
      <c r="G4" s="6">
        <f t="shared" si="0"/>
        <v>42771</v>
      </c>
      <c r="H4" s="6">
        <f t="shared" si="0"/>
        <v>42778</v>
      </c>
      <c r="I4" s="6">
        <f t="shared" si="0"/>
        <v>42785</v>
      </c>
      <c r="J4" s="6">
        <f t="shared" si="0"/>
        <v>42792</v>
      </c>
      <c r="K4" s="6">
        <f t="shared" si="0"/>
        <v>42799</v>
      </c>
      <c r="L4" s="6">
        <f t="shared" si="0"/>
        <v>42806</v>
      </c>
      <c r="M4" s="6">
        <f t="shared" si="0"/>
        <v>42813</v>
      </c>
      <c r="N4" s="6">
        <f t="shared" si="0"/>
        <v>42820</v>
      </c>
      <c r="O4" s="6">
        <f t="shared" si="0"/>
        <v>42827</v>
      </c>
      <c r="P4" s="6">
        <f t="shared" si="0"/>
        <v>42834</v>
      </c>
      <c r="Q4" s="6">
        <f t="shared" si="0"/>
        <v>42841</v>
      </c>
      <c r="R4" s="6">
        <f t="shared" si="0"/>
        <v>42848</v>
      </c>
      <c r="S4" s="6">
        <f t="shared" si="0"/>
        <v>42855</v>
      </c>
      <c r="T4" s="6">
        <f t="shared" si="0"/>
        <v>42862</v>
      </c>
      <c r="U4" s="6">
        <f t="shared" si="0"/>
        <v>42869</v>
      </c>
      <c r="V4" s="6">
        <f t="shared" si="0"/>
        <v>42876</v>
      </c>
      <c r="W4" s="6">
        <f t="shared" si="0"/>
        <v>42883</v>
      </c>
      <c r="X4" s="6">
        <f t="shared" si="0"/>
        <v>42890</v>
      </c>
      <c r="Y4" s="6">
        <f t="shared" si="0"/>
        <v>42897</v>
      </c>
      <c r="Z4" s="6">
        <f t="shared" si="0"/>
        <v>42904</v>
      </c>
      <c r="AA4" s="6">
        <f t="shared" si="0"/>
        <v>42911</v>
      </c>
      <c r="AB4" s="6">
        <f t="shared" si="0"/>
        <v>42918</v>
      </c>
      <c r="AC4" s="6">
        <f t="shared" si="0"/>
        <v>42925</v>
      </c>
      <c r="AD4" s="6">
        <f t="shared" si="0"/>
        <v>42932</v>
      </c>
      <c r="AE4" s="6">
        <f t="shared" si="0"/>
        <v>42939</v>
      </c>
      <c r="AF4" s="6">
        <f t="shared" si="0"/>
        <v>42946</v>
      </c>
      <c r="AG4" s="6">
        <f t="shared" si="0"/>
        <v>42953</v>
      </c>
      <c r="AH4" s="6">
        <f t="shared" si="0"/>
        <v>42960</v>
      </c>
      <c r="AI4" s="6">
        <f t="shared" si="0"/>
        <v>42967</v>
      </c>
      <c r="AJ4" s="6">
        <f t="shared" si="0"/>
        <v>42974</v>
      </c>
      <c r="AK4" s="6">
        <f t="shared" ref="AK4:BB4" si="1">7+AJ4</f>
        <v>42981</v>
      </c>
      <c r="AL4" s="6">
        <f t="shared" si="1"/>
        <v>42988</v>
      </c>
      <c r="AM4" s="6">
        <f t="shared" si="1"/>
        <v>42995</v>
      </c>
      <c r="AN4" s="6">
        <f t="shared" si="1"/>
        <v>43002</v>
      </c>
      <c r="AO4" s="6">
        <f t="shared" si="1"/>
        <v>43009</v>
      </c>
      <c r="AP4" s="6">
        <f t="shared" si="1"/>
        <v>43016</v>
      </c>
      <c r="AQ4" s="6">
        <f t="shared" si="1"/>
        <v>43023</v>
      </c>
      <c r="AR4" s="6">
        <f t="shared" si="1"/>
        <v>43030</v>
      </c>
      <c r="AS4" s="6">
        <f t="shared" si="1"/>
        <v>43037</v>
      </c>
      <c r="AT4" s="6">
        <f t="shared" si="1"/>
        <v>43044</v>
      </c>
      <c r="AU4" s="6">
        <f t="shared" si="1"/>
        <v>43051</v>
      </c>
      <c r="AV4" s="6">
        <f t="shared" si="1"/>
        <v>43058</v>
      </c>
      <c r="AW4" s="6">
        <f t="shared" si="1"/>
        <v>43065</v>
      </c>
      <c r="AX4" s="6">
        <f t="shared" si="1"/>
        <v>43072</v>
      </c>
      <c r="AY4" s="6">
        <f t="shared" si="1"/>
        <v>43079</v>
      </c>
      <c r="AZ4" s="6">
        <f t="shared" si="1"/>
        <v>43086</v>
      </c>
      <c r="BA4" s="6">
        <f t="shared" si="1"/>
        <v>43093</v>
      </c>
      <c r="BB4" s="6">
        <f t="shared" si="1"/>
        <v>43100</v>
      </c>
    </row>
    <row r="5" spans="1:54" x14ac:dyDescent="0.2">
      <c r="A5" s="7" t="s">
        <v>12</v>
      </c>
      <c r="C5" s="6"/>
      <c r="D5" s="6"/>
      <c r="E5" s="6"/>
    </row>
    <row r="6" spans="1:54" x14ac:dyDescent="0.2">
      <c r="A6" s="7" t="s">
        <v>13</v>
      </c>
    </row>
    <row r="7" spans="1:54" x14ac:dyDescent="0.2">
      <c r="A7" s="7" t="s">
        <v>14</v>
      </c>
    </row>
    <row r="8" spans="1:54" x14ac:dyDescent="0.2">
      <c r="A8" s="8" t="s">
        <v>15</v>
      </c>
      <c r="B8" s="2" t="str">
        <f t="shared" ref="B8:AG8" si="2">IF(SUM(B5:B7)= 0,"",SUM(B5:B6))</f>
        <v/>
      </c>
      <c r="C8" s="2" t="str">
        <f t="shared" si="2"/>
        <v/>
      </c>
      <c r="D8" s="2" t="str">
        <f t="shared" si="2"/>
        <v/>
      </c>
      <c r="E8" s="2" t="str">
        <f t="shared" si="2"/>
        <v/>
      </c>
      <c r="F8" s="2" t="str">
        <f t="shared" si="2"/>
        <v/>
      </c>
      <c r="G8" s="2" t="str">
        <f t="shared" si="2"/>
        <v/>
      </c>
      <c r="H8" s="2" t="str">
        <f t="shared" si="2"/>
        <v/>
      </c>
      <c r="I8" s="2" t="str">
        <f t="shared" si="2"/>
        <v/>
      </c>
      <c r="J8" s="2" t="str">
        <f t="shared" si="2"/>
        <v/>
      </c>
      <c r="K8" s="2" t="str">
        <f t="shared" si="2"/>
        <v/>
      </c>
      <c r="L8" s="2" t="str">
        <f t="shared" si="2"/>
        <v/>
      </c>
      <c r="M8" s="2" t="str">
        <f t="shared" si="2"/>
        <v/>
      </c>
      <c r="N8" s="2" t="str">
        <f t="shared" si="2"/>
        <v/>
      </c>
      <c r="O8" s="2" t="str">
        <f t="shared" si="2"/>
        <v/>
      </c>
      <c r="P8" s="2" t="str">
        <f t="shared" si="2"/>
        <v/>
      </c>
      <c r="Q8" s="2" t="str">
        <f t="shared" si="2"/>
        <v/>
      </c>
      <c r="R8" s="2" t="str">
        <f t="shared" si="2"/>
        <v/>
      </c>
      <c r="S8" s="2" t="str">
        <f t="shared" si="2"/>
        <v/>
      </c>
      <c r="T8" s="2" t="str">
        <f t="shared" si="2"/>
        <v/>
      </c>
      <c r="U8" s="2" t="str">
        <f t="shared" si="2"/>
        <v/>
      </c>
      <c r="V8" s="2" t="str">
        <f t="shared" si="2"/>
        <v/>
      </c>
      <c r="W8" s="2" t="str">
        <f t="shared" si="2"/>
        <v/>
      </c>
      <c r="X8" s="2" t="str">
        <f t="shared" si="2"/>
        <v/>
      </c>
      <c r="Y8" s="2" t="str">
        <f t="shared" si="2"/>
        <v/>
      </c>
      <c r="Z8" s="2" t="str">
        <f t="shared" si="2"/>
        <v/>
      </c>
      <c r="AA8" s="2" t="str">
        <f t="shared" si="2"/>
        <v/>
      </c>
      <c r="AB8" s="2" t="str">
        <f t="shared" si="2"/>
        <v/>
      </c>
      <c r="AC8" s="2" t="str">
        <f t="shared" si="2"/>
        <v/>
      </c>
      <c r="AD8" s="2" t="str">
        <f t="shared" si="2"/>
        <v/>
      </c>
      <c r="AE8" s="2" t="str">
        <f t="shared" si="2"/>
        <v/>
      </c>
      <c r="AF8" s="2" t="str">
        <f t="shared" si="2"/>
        <v/>
      </c>
      <c r="AG8" s="2" t="str">
        <f t="shared" si="2"/>
        <v/>
      </c>
      <c r="AH8" s="2" t="str">
        <f t="shared" ref="AH8:BM8" si="3">IF(SUM(AH5:AH7)= 0,"",SUM(AH5:AH6))</f>
        <v/>
      </c>
      <c r="AI8" s="2" t="str">
        <f t="shared" si="3"/>
        <v/>
      </c>
      <c r="AJ8" s="2" t="str">
        <f t="shared" si="3"/>
        <v/>
      </c>
      <c r="AK8" s="2" t="str">
        <f t="shared" si="3"/>
        <v/>
      </c>
      <c r="AL8" s="2" t="str">
        <f t="shared" si="3"/>
        <v/>
      </c>
      <c r="AM8" s="2" t="str">
        <f t="shared" si="3"/>
        <v/>
      </c>
      <c r="AN8" s="2" t="str">
        <f t="shared" si="3"/>
        <v/>
      </c>
      <c r="AO8" s="2" t="str">
        <f t="shared" si="3"/>
        <v/>
      </c>
      <c r="AP8" s="2" t="str">
        <f t="shared" si="3"/>
        <v/>
      </c>
      <c r="AQ8" s="2" t="str">
        <f t="shared" si="3"/>
        <v/>
      </c>
      <c r="AR8" s="2" t="str">
        <f t="shared" si="3"/>
        <v/>
      </c>
      <c r="AS8" s="2" t="str">
        <f t="shared" si="3"/>
        <v/>
      </c>
      <c r="AT8" s="2" t="str">
        <f t="shared" si="3"/>
        <v/>
      </c>
      <c r="AU8" s="2" t="str">
        <f t="shared" si="3"/>
        <v/>
      </c>
      <c r="AV8" s="2" t="str">
        <f t="shared" si="3"/>
        <v/>
      </c>
      <c r="AW8" s="2" t="str">
        <f t="shared" si="3"/>
        <v/>
      </c>
      <c r="AX8" s="2" t="str">
        <f t="shared" si="3"/>
        <v/>
      </c>
      <c r="AY8" s="2" t="str">
        <f t="shared" si="3"/>
        <v/>
      </c>
      <c r="AZ8" s="2" t="str">
        <f t="shared" si="3"/>
        <v/>
      </c>
      <c r="BA8" s="2" t="str">
        <f t="shared" si="3"/>
        <v/>
      </c>
      <c r="BB8" s="2" t="str">
        <f t="shared" si="3"/>
        <v/>
      </c>
    </row>
    <row r="9" spans="1:54" x14ac:dyDescent="0.2">
      <c r="A9" s="7" t="s">
        <v>16</v>
      </c>
      <c r="B9" s="1">
        <v>56</v>
      </c>
      <c r="C9" s="1">
        <v>56</v>
      </c>
      <c r="D9" s="1">
        <v>58</v>
      </c>
      <c r="E9" s="1">
        <f>51+7+7+8</f>
        <v>73</v>
      </c>
      <c r="F9" s="1">
        <v>70</v>
      </c>
      <c r="G9" s="1">
        <v>57</v>
      </c>
      <c r="H9" s="1">
        <f>48+8+11+11</f>
        <v>78</v>
      </c>
      <c r="I9" s="1">
        <f>46+10+7+8</f>
        <v>71</v>
      </c>
      <c r="J9" s="1">
        <f>50+9+6+7</f>
        <v>72</v>
      </c>
      <c r="K9" s="1">
        <v>71</v>
      </c>
      <c r="L9" s="1">
        <f>38+8+9+8</f>
        <v>63</v>
      </c>
      <c r="M9" s="1">
        <f>49+11+11+12</f>
        <v>83</v>
      </c>
      <c r="N9" s="1">
        <v>67</v>
      </c>
      <c r="O9" s="1">
        <f>49+10+11+13</f>
        <v>83</v>
      </c>
      <c r="P9" s="1">
        <f>47+11+12+9</f>
        <v>79</v>
      </c>
      <c r="Q9" s="1">
        <f>39+28</f>
        <v>67</v>
      </c>
      <c r="R9" s="1">
        <v>83</v>
      </c>
      <c r="S9" s="1">
        <v>73</v>
      </c>
      <c r="T9" s="1">
        <f>10+13+9+51</f>
        <v>83</v>
      </c>
      <c r="U9" s="1">
        <f>12+13+9+40</f>
        <v>74</v>
      </c>
      <c r="V9" s="1">
        <v>66</v>
      </c>
      <c r="W9" s="1">
        <f>ROUND(AVERAGE(T9:V9),0)</f>
        <v>74</v>
      </c>
      <c r="X9" s="1">
        <f>11+15+10+39</f>
        <v>75</v>
      </c>
      <c r="Y9" s="1">
        <f>9+10+8+36</f>
        <v>63</v>
      </c>
      <c r="Z9" s="1">
        <f>10+14+57</f>
        <v>81</v>
      </c>
      <c r="AA9" s="1">
        <v>76</v>
      </c>
      <c r="AB9" s="1">
        <f>14+18+30</f>
        <v>62</v>
      </c>
      <c r="AC9" s="1">
        <f>12+22+35</f>
        <v>69</v>
      </c>
      <c r="AD9" s="1">
        <f>12+22+46</f>
        <v>80</v>
      </c>
      <c r="AE9" s="1">
        <v>47</v>
      </c>
      <c r="AF9" s="1">
        <v>23</v>
      </c>
      <c r="AG9" s="1">
        <v>56</v>
      </c>
      <c r="AH9" s="1">
        <v>53</v>
      </c>
      <c r="AI9" s="1">
        <v>51</v>
      </c>
    </row>
    <row r="10" spans="1:54" x14ac:dyDescent="0.2">
      <c r="A10" s="7" t="s">
        <v>17</v>
      </c>
      <c r="B10" s="1">
        <v>5</v>
      </c>
      <c r="C10" s="1">
        <v>5</v>
      </c>
      <c r="D10" s="1">
        <v>11</v>
      </c>
      <c r="E10" s="1">
        <v>12</v>
      </c>
      <c r="F10" s="1">
        <v>0</v>
      </c>
      <c r="G10" s="1">
        <v>9</v>
      </c>
      <c r="H10" s="1">
        <v>13</v>
      </c>
      <c r="I10" s="1">
        <v>9</v>
      </c>
      <c r="J10" s="1">
        <v>9</v>
      </c>
      <c r="K10" s="1">
        <v>12</v>
      </c>
      <c r="L10" s="1">
        <v>7</v>
      </c>
      <c r="M10" s="1">
        <v>14</v>
      </c>
      <c r="N10" s="1">
        <v>15</v>
      </c>
      <c r="O10" s="1">
        <f>8+3</f>
        <v>11</v>
      </c>
      <c r="P10" s="1">
        <v>14</v>
      </c>
      <c r="Q10" s="1">
        <v>11</v>
      </c>
      <c r="R10" s="1">
        <v>12</v>
      </c>
      <c r="S10" s="1">
        <v>16</v>
      </c>
      <c r="T10" s="1">
        <v>17</v>
      </c>
      <c r="U10" s="1">
        <v>13</v>
      </c>
      <c r="V10" s="1">
        <v>10</v>
      </c>
      <c r="W10" s="1">
        <f>ROUND(AVERAGE(T10:V10),0)</f>
        <v>13</v>
      </c>
      <c r="X10" s="1">
        <v>13</v>
      </c>
      <c r="Y10" s="1">
        <v>8</v>
      </c>
      <c r="Z10" s="1">
        <f>8+8</f>
        <v>16</v>
      </c>
      <c r="AA10" s="1">
        <v>10</v>
      </c>
      <c r="AB10" s="1">
        <v>14</v>
      </c>
      <c r="AC10" s="1">
        <v>13</v>
      </c>
      <c r="AD10" s="1">
        <v>8</v>
      </c>
      <c r="AE10" s="1">
        <v>6</v>
      </c>
      <c r="AF10" s="1">
        <v>6</v>
      </c>
      <c r="AG10" s="1">
        <v>0</v>
      </c>
      <c r="AH10" s="1">
        <v>5</v>
      </c>
      <c r="AI10" s="1">
        <v>6</v>
      </c>
    </row>
    <row r="11" spans="1:54" x14ac:dyDescent="0.2">
      <c r="A11" s="7" t="s">
        <v>18</v>
      </c>
      <c r="B11" s="1">
        <v>121</v>
      </c>
      <c r="C11" s="1">
        <v>217</v>
      </c>
      <c r="D11" s="1">
        <f>315-42</f>
        <v>273</v>
      </c>
      <c r="E11" s="1">
        <f>252-13</f>
        <v>239</v>
      </c>
      <c r="F11" s="1">
        <v>240</v>
      </c>
      <c r="G11" s="1">
        <v>241</v>
      </c>
      <c r="H11" s="1">
        <v>249</v>
      </c>
      <c r="I11" s="1">
        <f>272-5</f>
        <v>267</v>
      </c>
      <c r="J11" s="1">
        <f>261-13</f>
        <v>248</v>
      </c>
      <c r="K11" s="1">
        <v>252</v>
      </c>
      <c r="L11" s="1">
        <f>254-6</f>
        <v>248</v>
      </c>
      <c r="M11" s="1">
        <v>271</v>
      </c>
      <c r="N11" s="1">
        <v>238</v>
      </c>
      <c r="O11" s="1">
        <v>260</v>
      </c>
      <c r="P11" s="1">
        <f>252-13</f>
        <v>239</v>
      </c>
      <c r="Q11" s="1">
        <f>288-12</f>
        <v>276</v>
      </c>
      <c r="R11" s="1">
        <f>265-12</f>
        <v>253</v>
      </c>
      <c r="S11" s="1">
        <f>279-17</f>
        <v>262</v>
      </c>
      <c r="T11" s="1">
        <f>321-52</f>
        <v>269</v>
      </c>
      <c r="U11" s="1">
        <f>261-17</f>
        <v>244</v>
      </c>
      <c r="V11" s="1">
        <f>219-6</f>
        <v>213</v>
      </c>
      <c r="W11" s="1">
        <f>ROUND(AVERAGE(T11:V11),0)</f>
        <v>242</v>
      </c>
      <c r="X11" s="1">
        <v>255</v>
      </c>
      <c r="Y11" s="1">
        <v>241</v>
      </c>
      <c r="Z11" s="1">
        <v>228</v>
      </c>
      <c r="AA11" s="1">
        <v>232</v>
      </c>
      <c r="AB11" s="1">
        <v>227</v>
      </c>
      <c r="AC11" s="1">
        <v>231</v>
      </c>
      <c r="AD11" s="1">
        <f>229-18</f>
        <v>211</v>
      </c>
      <c r="AE11" s="1">
        <v>191</v>
      </c>
      <c r="AF11" s="1">
        <v>150</v>
      </c>
      <c r="AG11" s="1">
        <v>202</v>
      </c>
      <c r="AH11" s="1">
        <v>191</v>
      </c>
      <c r="AI11" s="1">
        <v>210</v>
      </c>
    </row>
    <row r="12" spans="1:54" x14ac:dyDescent="0.2">
      <c r="A12" s="7" t="s">
        <v>19</v>
      </c>
    </row>
    <row r="13" spans="1:54" x14ac:dyDescent="0.2">
      <c r="A13" s="9" t="s">
        <v>20</v>
      </c>
      <c r="B13" s="1">
        <v>6</v>
      </c>
      <c r="C13" s="1">
        <v>6</v>
      </c>
      <c r="D13" s="1">
        <v>42</v>
      </c>
      <c r="E13" s="1">
        <v>13</v>
      </c>
      <c r="F13" s="1">
        <v>10</v>
      </c>
      <c r="G13" s="1">
        <v>6</v>
      </c>
      <c r="H13" s="1">
        <v>5</v>
      </c>
      <c r="I13" s="1">
        <v>5</v>
      </c>
      <c r="J13" s="1">
        <v>13</v>
      </c>
      <c r="L13" s="1">
        <v>6</v>
      </c>
      <c r="M13" s="1">
        <v>5</v>
      </c>
      <c r="N13" s="1">
        <v>9</v>
      </c>
      <c r="O13" s="1">
        <v>1</v>
      </c>
      <c r="P13" s="1">
        <v>13</v>
      </c>
      <c r="Q13" s="1">
        <v>12</v>
      </c>
      <c r="R13" s="1">
        <v>12</v>
      </c>
      <c r="S13" s="1">
        <v>17</v>
      </c>
      <c r="T13" s="1">
        <v>52</v>
      </c>
      <c r="U13" s="1">
        <v>17</v>
      </c>
      <c r="V13" s="1">
        <v>6</v>
      </c>
      <c r="X13" s="1">
        <v>4</v>
      </c>
      <c r="Y13" s="1">
        <v>2</v>
      </c>
      <c r="Z13" s="1">
        <v>10</v>
      </c>
      <c r="AA13" s="1">
        <v>4</v>
      </c>
      <c r="AB13" s="1">
        <v>10</v>
      </c>
      <c r="AC13" s="1">
        <v>7</v>
      </c>
      <c r="AD13" s="1">
        <v>18</v>
      </c>
      <c r="AG13" s="1">
        <v>5</v>
      </c>
    </row>
    <row r="14" spans="1:54" x14ac:dyDescent="0.2">
      <c r="A14" s="10" t="s">
        <v>21</v>
      </c>
      <c r="B14" s="2">
        <f t="shared" ref="B14:AG14" si="4">IF(SUM(B9:B13)=0,"",SUM(B9:B13))</f>
        <v>188</v>
      </c>
      <c r="C14" s="2">
        <f t="shared" si="4"/>
        <v>284</v>
      </c>
      <c r="D14" s="2">
        <f t="shared" si="4"/>
        <v>384</v>
      </c>
      <c r="E14" s="2">
        <f t="shared" si="4"/>
        <v>337</v>
      </c>
      <c r="F14" s="2">
        <f t="shared" si="4"/>
        <v>320</v>
      </c>
      <c r="G14" s="2">
        <f t="shared" si="4"/>
        <v>313</v>
      </c>
      <c r="H14" s="2">
        <f t="shared" si="4"/>
        <v>345</v>
      </c>
      <c r="I14" s="2">
        <f t="shared" si="4"/>
        <v>352</v>
      </c>
      <c r="J14" s="2">
        <f t="shared" si="4"/>
        <v>342</v>
      </c>
      <c r="K14" s="2">
        <f t="shared" si="4"/>
        <v>335</v>
      </c>
      <c r="L14" s="2">
        <f t="shared" si="4"/>
        <v>324</v>
      </c>
      <c r="M14" s="2">
        <f t="shared" si="4"/>
        <v>373</v>
      </c>
      <c r="N14" s="2">
        <f t="shared" si="4"/>
        <v>329</v>
      </c>
      <c r="O14" s="2">
        <f t="shared" si="4"/>
        <v>355</v>
      </c>
      <c r="P14" s="2">
        <f t="shared" si="4"/>
        <v>345</v>
      </c>
      <c r="Q14" s="2">
        <f t="shared" si="4"/>
        <v>366</v>
      </c>
      <c r="R14" s="2">
        <f t="shared" si="4"/>
        <v>360</v>
      </c>
      <c r="S14" s="2">
        <f t="shared" si="4"/>
        <v>368</v>
      </c>
      <c r="T14" s="2">
        <f t="shared" si="4"/>
        <v>421</v>
      </c>
      <c r="U14" s="2">
        <f t="shared" si="4"/>
        <v>348</v>
      </c>
      <c r="V14" s="2">
        <f t="shared" si="4"/>
        <v>295</v>
      </c>
      <c r="W14" s="2">
        <f t="shared" si="4"/>
        <v>329</v>
      </c>
      <c r="X14" s="2">
        <f t="shared" si="4"/>
        <v>347</v>
      </c>
      <c r="Y14" s="2">
        <f t="shared" si="4"/>
        <v>314</v>
      </c>
      <c r="Z14" s="2">
        <f t="shared" si="4"/>
        <v>335</v>
      </c>
      <c r="AA14" s="2">
        <f t="shared" si="4"/>
        <v>322</v>
      </c>
      <c r="AB14" s="2">
        <f t="shared" si="4"/>
        <v>313</v>
      </c>
      <c r="AC14" s="2">
        <f t="shared" si="4"/>
        <v>320</v>
      </c>
      <c r="AD14" s="2">
        <f t="shared" si="4"/>
        <v>317</v>
      </c>
      <c r="AE14" s="2">
        <f t="shared" si="4"/>
        <v>244</v>
      </c>
      <c r="AF14" s="2">
        <f t="shared" si="4"/>
        <v>179</v>
      </c>
      <c r="AG14" s="2">
        <f t="shared" si="4"/>
        <v>263</v>
      </c>
      <c r="AH14" s="2">
        <f t="shared" ref="AH14:BM14" si="5">IF(SUM(AH9:AH13)=0,"",SUM(AH9:AH13))</f>
        <v>249</v>
      </c>
      <c r="AI14" s="2">
        <f t="shared" si="5"/>
        <v>267</v>
      </c>
      <c r="AJ14" s="2" t="str">
        <f t="shared" si="5"/>
        <v/>
      </c>
      <c r="AK14" s="2" t="str">
        <f t="shared" si="5"/>
        <v/>
      </c>
      <c r="AL14" s="2" t="str">
        <f t="shared" si="5"/>
        <v/>
      </c>
      <c r="AM14" s="2" t="str">
        <f t="shared" si="5"/>
        <v/>
      </c>
      <c r="AN14" s="2" t="str">
        <f t="shared" si="5"/>
        <v/>
      </c>
      <c r="AO14" s="2" t="str">
        <f t="shared" si="5"/>
        <v/>
      </c>
      <c r="AP14" s="2" t="str">
        <f t="shared" si="5"/>
        <v/>
      </c>
      <c r="AQ14" s="2" t="str">
        <f t="shared" si="5"/>
        <v/>
      </c>
      <c r="AR14" s="2" t="str">
        <f t="shared" si="5"/>
        <v/>
      </c>
      <c r="AS14" s="2" t="str">
        <f t="shared" si="5"/>
        <v/>
      </c>
      <c r="AT14" s="2" t="str">
        <f t="shared" si="5"/>
        <v/>
      </c>
      <c r="AU14" s="2" t="str">
        <f t="shared" si="5"/>
        <v/>
      </c>
      <c r="AV14" s="2" t="str">
        <f t="shared" si="5"/>
        <v/>
      </c>
      <c r="AW14" s="2" t="str">
        <f t="shared" si="5"/>
        <v/>
      </c>
      <c r="AX14" s="2" t="str">
        <f t="shared" si="5"/>
        <v/>
      </c>
      <c r="AY14" s="2" t="str">
        <f t="shared" si="5"/>
        <v/>
      </c>
      <c r="AZ14" s="2" t="str">
        <f t="shared" si="5"/>
        <v/>
      </c>
      <c r="BA14" s="2" t="str">
        <f t="shared" si="5"/>
        <v/>
      </c>
      <c r="BB14" s="2" t="str">
        <f t="shared" si="5"/>
        <v/>
      </c>
    </row>
    <row r="15" spans="1:54" x14ac:dyDescent="0.2">
      <c r="A15" s="11" t="s">
        <v>22</v>
      </c>
    </row>
    <row r="16" spans="1:54" x14ac:dyDescent="0.2">
      <c r="A16" s="11" t="s">
        <v>23</v>
      </c>
    </row>
    <row r="17" spans="1:12" x14ac:dyDescent="0.2">
      <c r="A17" s="11" t="s">
        <v>24</v>
      </c>
      <c r="I17" s="1">
        <v>421</v>
      </c>
      <c r="L17" s="1">
        <v>162</v>
      </c>
    </row>
    <row r="18" spans="1:12" x14ac:dyDescent="0.2">
      <c r="A18" s="11" t="s">
        <v>25</v>
      </c>
    </row>
    <row r="19" spans="1:12" x14ac:dyDescent="0.2">
      <c r="A19" s="11" t="s">
        <v>26</v>
      </c>
    </row>
    <row r="20" spans="1:12" x14ac:dyDescent="0.2">
      <c r="A20" s="12" t="s">
        <v>27</v>
      </c>
    </row>
    <row r="21" spans="1:12" x14ac:dyDescent="0.2">
      <c r="A21" s="12" t="s">
        <v>28</v>
      </c>
    </row>
    <row r="22" spans="1:12" x14ac:dyDescent="0.2">
      <c r="A22" s="9" t="s">
        <v>29</v>
      </c>
    </row>
    <row r="23" spans="1:12" x14ac:dyDescent="0.2">
      <c r="A23" s="9" t="s">
        <v>30</v>
      </c>
    </row>
    <row r="24" spans="1:12" x14ac:dyDescent="0.2">
      <c r="A24" s="9" t="s">
        <v>31</v>
      </c>
    </row>
    <row r="25" spans="1:12" x14ac:dyDescent="0.2">
      <c r="A25" s="9" t="s">
        <v>32</v>
      </c>
    </row>
    <row r="26" spans="1:12" x14ac:dyDescent="0.2">
      <c r="A26" s="9" t="s">
        <v>33</v>
      </c>
    </row>
    <row r="27" spans="1:12" x14ac:dyDescent="0.2">
      <c r="A27" s="13" t="s">
        <v>34</v>
      </c>
    </row>
    <row r="28" spans="1:12" x14ac:dyDescent="0.2">
      <c r="A28" s="13" t="s">
        <v>35</v>
      </c>
    </row>
    <row r="29" spans="1:12" x14ac:dyDescent="0.2">
      <c r="A29" s="13" t="s">
        <v>36</v>
      </c>
    </row>
    <row r="30" spans="1:12" x14ac:dyDescent="0.2">
      <c r="A30" s="9" t="s">
        <v>37</v>
      </c>
    </row>
    <row r="31" spans="1:12" x14ac:dyDescent="0.2">
      <c r="A31" s="9" t="s">
        <v>38</v>
      </c>
    </row>
    <row r="32" spans="1:12" x14ac:dyDescent="0.2">
      <c r="A32" s="9" t="s">
        <v>39</v>
      </c>
    </row>
    <row r="33" spans="1:54" x14ac:dyDescent="0.2">
      <c r="A33" s="9" t="s">
        <v>40</v>
      </c>
    </row>
    <row r="34" spans="1:54" x14ac:dyDescent="0.2">
      <c r="A34" s="9" t="s">
        <v>41</v>
      </c>
    </row>
    <row r="35" spans="1:54" x14ac:dyDescent="0.2">
      <c r="A35" s="9" t="s">
        <v>42</v>
      </c>
    </row>
    <row r="36" spans="1:54" x14ac:dyDescent="0.2">
      <c r="A36" s="9" t="s">
        <v>43</v>
      </c>
      <c r="B36" s="14">
        <f t="shared" ref="B36:AG36" si="6">485000/52</f>
        <v>9326.9230769230762</v>
      </c>
      <c r="C36" s="14">
        <f t="shared" si="6"/>
        <v>9326.9230769230762</v>
      </c>
      <c r="D36" s="14">
        <f t="shared" si="6"/>
        <v>9326.9230769230762</v>
      </c>
      <c r="E36" s="14">
        <f t="shared" si="6"/>
        <v>9326.9230769230762</v>
      </c>
      <c r="F36" s="14">
        <f t="shared" si="6"/>
        <v>9326.9230769230762</v>
      </c>
      <c r="G36" s="14">
        <f t="shared" si="6"/>
        <v>9326.9230769230762</v>
      </c>
      <c r="H36" s="14">
        <f t="shared" si="6"/>
        <v>9326.9230769230762</v>
      </c>
      <c r="I36" s="14">
        <f t="shared" si="6"/>
        <v>9326.9230769230762</v>
      </c>
      <c r="J36" s="14">
        <f t="shared" si="6"/>
        <v>9326.9230769230762</v>
      </c>
      <c r="K36" s="14">
        <f t="shared" si="6"/>
        <v>9326.9230769230762</v>
      </c>
      <c r="L36" s="14">
        <f t="shared" si="6"/>
        <v>9326.9230769230762</v>
      </c>
      <c r="M36" s="14">
        <f t="shared" si="6"/>
        <v>9326.9230769230762</v>
      </c>
      <c r="N36" s="14">
        <f t="shared" si="6"/>
        <v>9326.9230769230762</v>
      </c>
      <c r="O36" s="14">
        <f t="shared" si="6"/>
        <v>9326.9230769230762</v>
      </c>
      <c r="P36" s="14">
        <f t="shared" si="6"/>
        <v>9326.9230769230762</v>
      </c>
      <c r="Q36" s="14">
        <f t="shared" si="6"/>
        <v>9326.9230769230762</v>
      </c>
      <c r="R36" s="14">
        <f t="shared" si="6"/>
        <v>9326.9230769230762</v>
      </c>
      <c r="S36" s="14">
        <f t="shared" si="6"/>
        <v>9326.9230769230762</v>
      </c>
      <c r="T36" s="14">
        <f t="shared" si="6"/>
        <v>9326.9230769230762</v>
      </c>
      <c r="U36" s="14">
        <f t="shared" si="6"/>
        <v>9326.9230769230762</v>
      </c>
      <c r="V36" s="14">
        <f t="shared" si="6"/>
        <v>9326.9230769230762</v>
      </c>
      <c r="W36" s="14">
        <f t="shared" si="6"/>
        <v>9326.9230769230762</v>
      </c>
      <c r="X36" s="14">
        <f t="shared" si="6"/>
        <v>9326.9230769230762</v>
      </c>
      <c r="Y36" s="14">
        <f t="shared" si="6"/>
        <v>9326.9230769230762</v>
      </c>
      <c r="Z36" s="14">
        <f t="shared" si="6"/>
        <v>9326.9230769230762</v>
      </c>
      <c r="AA36" s="14">
        <f t="shared" si="6"/>
        <v>9326.9230769230762</v>
      </c>
      <c r="AB36" s="14">
        <f t="shared" si="6"/>
        <v>9326.9230769230762</v>
      </c>
      <c r="AC36" s="14">
        <f t="shared" si="6"/>
        <v>9326.9230769230762</v>
      </c>
      <c r="AD36" s="14">
        <f t="shared" si="6"/>
        <v>9326.9230769230762</v>
      </c>
      <c r="AE36" s="14">
        <f t="shared" si="6"/>
        <v>9326.9230769230762</v>
      </c>
      <c r="AF36" s="14">
        <f t="shared" si="6"/>
        <v>9326.9230769230762</v>
      </c>
      <c r="AG36" s="14">
        <f t="shared" si="6"/>
        <v>9326.9230769230762</v>
      </c>
      <c r="AH36" s="14">
        <f t="shared" ref="AH36:BB36" si="7">485000/52</f>
        <v>9326.9230769230762</v>
      </c>
      <c r="AI36" s="14">
        <f t="shared" si="7"/>
        <v>9326.9230769230762</v>
      </c>
      <c r="AJ36" s="14">
        <f t="shared" si="7"/>
        <v>9326.9230769230762</v>
      </c>
      <c r="AK36" s="14">
        <f t="shared" si="7"/>
        <v>9326.9230769230762</v>
      </c>
      <c r="AL36" s="14">
        <f t="shared" si="7"/>
        <v>9326.9230769230762</v>
      </c>
      <c r="AM36" s="14">
        <f t="shared" si="7"/>
        <v>9326.9230769230762</v>
      </c>
      <c r="AN36" s="14">
        <f t="shared" si="7"/>
        <v>9326.9230769230762</v>
      </c>
      <c r="AO36" s="14">
        <f t="shared" si="7"/>
        <v>9326.9230769230762</v>
      </c>
      <c r="AP36" s="14">
        <f t="shared" si="7"/>
        <v>9326.9230769230762</v>
      </c>
      <c r="AQ36" s="14">
        <f t="shared" si="7"/>
        <v>9326.9230769230762</v>
      </c>
      <c r="AR36" s="14">
        <f t="shared" si="7"/>
        <v>9326.9230769230762</v>
      </c>
      <c r="AS36" s="14">
        <f t="shared" si="7"/>
        <v>9326.9230769230762</v>
      </c>
      <c r="AT36" s="14">
        <f t="shared" si="7"/>
        <v>9326.9230769230762</v>
      </c>
      <c r="AU36" s="14">
        <f t="shared" si="7"/>
        <v>9326.9230769230762</v>
      </c>
      <c r="AV36" s="14">
        <f t="shared" si="7"/>
        <v>9326.9230769230762</v>
      </c>
      <c r="AW36" s="14">
        <f t="shared" si="7"/>
        <v>9326.9230769230762</v>
      </c>
      <c r="AX36" s="14">
        <f t="shared" si="7"/>
        <v>9326.9230769230762</v>
      </c>
      <c r="AY36" s="14">
        <f t="shared" si="7"/>
        <v>9326.9230769230762</v>
      </c>
      <c r="AZ36" s="14">
        <f t="shared" si="7"/>
        <v>9326.9230769230762</v>
      </c>
      <c r="BA36" s="14">
        <f t="shared" si="7"/>
        <v>9326.9230769230762</v>
      </c>
      <c r="BB36" s="14">
        <f t="shared" si="7"/>
        <v>9326.9230769230762</v>
      </c>
    </row>
    <row r="37" spans="1:54" x14ac:dyDescent="0.2">
      <c r="A37" s="9" t="s">
        <v>44</v>
      </c>
      <c r="B37" s="14">
        <v>3770</v>
      </c>
      <c r="C37" s="14">
        <v>7266.56</v>
      </c>
      <c r="D37" s="14">
        <v>13817</v>
      </c>
      <c r="E37" s="14">
        <v>3821.96</v>
      </c>
      <c r="F37" s="14">
        <v>2876.15</v>
      </c>
      <c r="G37" s="14">
        <v>9931.41</v>
      </c>
      <c r="H37" s="14">
        <v>5917.25</v>
      </c>
      <c r="I37" s="14">
        <v>11011.71</v>
      </c>
      <c r="J37" s="14">
        <v>4175.7</v>
      </c>
      <c r="K37" s="14">
        <v>12609.01</v>
      </c>
      <c r="L37" s="14">
        <v>9853.65</v>
      </c>
      <c r="M37" s="14">
        <v>12696.4</v>
      </c>
      <c r="N37" s="14">
        <v>2430.6999999999998</v>
      </c>
      <c r="O37" s="14">
        <v>12302.76</v>
      </c>
      <c r="P37" s="14">
        <v>6280.66</v>
      </c>
      <c r="Q37" s="14">
        <v>12096.31</v>
      </c>
      <c r="R37" s="14">
        <v>3636.4</v>
      </c>
      <c r="S37" s="14">
        <v>7784.86</v>
      </c>
      <c r="T37" s="14">
        <v>8412.48</v>
      </c>
      <c r="U37" s="14">
        <v>7284.21</v>
      </c>
      <c r="V37" s="14">
        <v>8733.85</v>
      </c>
      <c r="W37" s="14">
        <v>6033.36</v>
      </c>
      <c r="X37" s="14">
        <v>11093.35</v>
      </c>
      <c r="Y37" s="14">
        <v>6515.07</v>
      </c>
      <c r="Z37" s="14">
        <v>9682.75</v>
      </c>
      <c r="AA37" s="14">
        <v>8299.52</v>
      </c>
      <c r="AB37" s="14">
        <v>12458.9</v>
      </c>
      <c r="AC37" s="14">
        <v>10381.870000000001</v>
      </c>
      <c r="AD37" s="14">
        <v>9837.6</v>
      </c>
      <c r="AE37" s="14">
        <v>8685.07</v>
      </c>
      <c r="AF37" s="14">
        <v>2671.9</v>
      </c>
      <c r="AG37" s="14">
        <v>14128.09</v>
      </c>
      <c r="AH37" s="14">
        <v>3842.55</v>
      </c>
    </row>
    <row r="38" spans="1:54" x14ac:dyDescent="0.2">
      <c r="A38" s="12" t="s">
        <v>45</v>
      </c>
    </row>
    <row r="39" spans="1:54" x14ac:dyDescent="0.2">
      <c r="A39" s="12" t="s">
        <v>46</v>
      </c>
    </row>
    <row r="40" spans="1:54" x14ac:dyDescent="0.2">
      <c r="A40" s="15" t="s">
        <v>47</v>
      </c>
    </row>
  </sheetData>
  <pageMargins left="0.78749999999999998" right="0.78749999999999998" top="1.0249999999999999" bottom="1.0249999999999999" header="0.78749999999999998" footer="0.78749999999999998"/>
  <pageSetup orientation="portrait" useFirstPageNumber="1" horizontalDpi="300" verticalDpi="300"/>
  <headerFooter>
    <oddHeader>&amp;C&amp;A</oddHeader>
    <oddFooter>&amp;CPágina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AMJ40"/>
  <sheetViews>
    <sheetView tabSelected="1" zoomScale="80" zoomScaleNormal="8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B9" sqref="B9"/>
    </sheetView>
  </sheetViews>
  <sheetFormatPr baseColWidth="10" defaultColWidth="9.140625" defaultRowHeight="12.75" x14ac:dyDescent="0.2"/>
  <cols>
    <col min="1" max="1" width="55.5703125" customWidth="1"/>
    <col min="2" max="1025" width="11.5703125"/>
  </cols>
  <sheetData>
    <row r="4" spans="1:1024" s="16" customFormat="1" x14ac:dyDescent="0.2">
      <c r="B4" s="17" t="s">
        <v>0</v>
      </c>
      <c r="C4" s="17" t="s">
        <v>1</v>
      </c>
      <c r="D4" s="17" t="s">
        <v>2</v>
      </c>
      <c r="E4" s="17" t="s">
        <v>48</v>
      </c>
      <c r="F4" s="17" t="s">
        <v>49</v>
      </c>
      <c r="G4" s="17" t="s">
        <v>50</v>
      </c>
      <c r="H4" s="17" t="s">
        <v>51</v>
      </c>
      <c r="I4" s="17" t="s">
        <v>52</v>
      </c>
      <c r="J4" s="17" t="s">
        <v>53</v>
      </c>
      <c r="K4" s="17" t="s">
        <v>54</v>
      </c>
      <c r="L4" s="17" t="s">
        <v>55</v>
      </c>
      <c r="M4" s="17" t="s">
        <v>56</v>
      </c>
      <c r="AMI4"/>
      <c r="AMJ4"/>
    </row>
    <row r="5" spans="1:1024" x14ac:dyDescent="0.2">
      <c r="A5" s="18" t="s">
        <v>12</v>
      </c>
      <c r="B5" s="19" t="str">
        <f>IFERROR(AVERAGEIFS(Hebdomadaire!$B5:$BD5,Hebdomadaire!$B$3:$BD$3,B$4),"")</f>
        <v/>
      </c>
      <c r="C5" s="19" t="str">
        <f>IFERROR(AVERAGEIFS(Hebdomadaire!$B5:$BD5,Hebdomadaire!$B$3:$BD$3,C$4),"")</f>
        <v/>
      </c>
      <c r="D5" s="19" t="str">
        <f>IFERROR(AVERAGEIFS(Hebdomadaire!$B5:$BD5,Hebdomadaire!$B$3:$BD$3,D$4),"")</f>
        <v/>
      </c>
      <c r="E5" s="19" t="str">
        <f>IFERROR(AVERAGEIFS(Hebdomadaire!$B5:$BD5,Hebdomadaire!$B$3:$BD$3,E$4),"")</f>
        <v/>
      </c>
      <c r="F5" s="19" t="str">
        <f>IFERROR(AVERAGEIFS(Hebdomadaire!$B5:$BD5,Hebdomadaire!$B$3:$BD$3,F$4),"")</f>
        <v/>
      </c>
      <c r="G5" s="19" t="str">
        <f>IFERROR(AVERAGEIFS(Hebdomadaire!$B5:$BD5,Hebdomadaire!$B$3:$BD$3,G$4),"")</f>
        <v/>
      </c>
      <c r="H5" s="19" t="str">
        <f>IFERROR(AVERAGEIFS(Hebdomadaire!$B5:$BD5,Hebdomadaire!$B$3:$BD$3,H$4),"")</f>
        <v/>
      </c>
      <c r="I5" s="19" t="str">
        <f>IFERROR(AVERAGEIFS(Hebdomadaire!$B5:$BD5,Hebdomadaire!$B$3:$BD$3,I$4),"")</f>
        <v/>
      </c>
      <c r="J5" s="19" t="str">
        <f>IFERROR(AVERAGEIFS(Hebdomadaire!$B5:$BD5,Hebdomadaire!$B$3:$BD$3,J$4),"")</f>
        <v/>
      </c>
      <c r="K5" s="19" t="str">
        <f>IFERROR(AVERAGEIFS(Hebdomadaire!$B5:$BD5,Hebdomadaire!$B$3:$BD$3,K$4),"")</f>
        <v/>
      </c>
      <c r="L5" s="19" t="str">
        <f>IFERROR(AVERAGEIFS(Hebdomadaire!$B5:$BD5,Hebdomadaire!$B$3:$BD$3,L$4),"")</f>
        <v/>
      </c>
      <c r="M5" s="19" t="str">
        <f>IFERROR(AVERAGEIFS(Hebdomadaire!$B5:$BD5,Hebdomadaire!$B$3:$BD$3,M$4),"")</f>
        <v/>
      </c>
    </row>
    <row r="6" spans="1:1024" x14ac:dyDescent="0.2">
      <c r="A6" s="18" t="s">
        <v>13</v>
      </c>
      <c r="B6" s="19" t="str">
        <f>IFERROR(AVERAGEIFS(Hebdomadaire!$B6:$BD6,Hebdomadaire!$B$3:$BD$3,B$4),"")</f>
        <v/>
      </c>
      <c r="C6" s="19" t="str">
        <f>IFERROR(AVERAGEIFS(Hebdomadaire!$B6:$BD6,Hebdomadaire!$B$3:$BD$3,C$4),"")</f>
        <v/>
      </c>
      <c r="D6" s="19" t="str">
        <f>IFERROR(AVERAGEIFS(Hebdomadaire!$B6:$BD6,Hebdomadaire!$B$3:$BD$3,D$4),"")</f>
        <v/>
      </c>
      <c r="E6" s="19" t="str">
        <f>IFERROR(AVERAGEIFS(Hebdomadaire!$B6:$BD6,Hebdomadaire!$B$3:$BD$3,E$4),"")</f>
        <v/>
      </c>
      <c r="F6" s="19" t="str">
        <f>IFERROR(AVERAGEIFS(Hebdomadaire!$B6:$BD6,Hebdomadaire!$B$3:$BD$3,F$4),"")</f>
        <v/>
      </c>
      <c r="G6" s="19" t="str">
        <f>IFERROR(AVERAGEIFS(Hebdomadaire!$B6:$BD6,Hebdomadaire!$B$3:$BD$3,G$4),"")</f>
        <v/>
      </c>
      <c r="H6" s="19" t="str">
        <f>IFERROR(AVERAGEIFS(Hebdomadaire!$B6:$BD6,Hebdomadaire!$B$3:$BD$3,H$4),"")</f>
        <v/>
      </c>
      <c r="I6" s="19" t="str">
        <f>IFERROR(AVERAGEIFS(Hebdomadaire!$B6:$BD6,Hebdomadaire!$B$3:$BD$3,I$4),"")</f>
        <v/>
      </c>
      <c r="J6" s="19" t="str">
        <f>IFERROR(AVERAGEIFS(Hebdomadaire!$B6:$BD6,Hebdomadaire!$B$3:$BD$3,J$4),"")</f>
        <v/>
      </c>
      <c r="K6" s="19" t="str">
        <f>IFERROR(AVERAGEIFS(Hebdomadaire!$B6:$BD6,Hebdomadaire!$B$3:$BD$3,K$4),"")</f>
        <v/>
      </c>
      <c r="L6" s="19" t="str">
        <f>IFERROR(AVERAGEIFS(Hebdomadaire!$B6:$BD6,Hebdomadaire!$B$3:$BD$3,L$4),"")</f>
        <v/>
      </c>
      <c r="M6" s="19" t="str">
        <f>IFERROR(AVERAGEIFS(Hebdomadaire!$B6:$BD6,Hebdomadaire!$B$3:$BD$3,M$4),"")</f>
        <v/>
      </c>
    </row>
    <row r="7" spans="1:1024" x14ac:dyDescent="0.2">
      <c r="A7" s="18" t="s">
        <v>57</v>
      </c>
      <c r="B7" s="19" t="str">
        <f>IFERROR(AVERAGEIFS(Hebdomadaire!$B7:$BD7,Hebdomadaire!$B$3:$BD$3,B$4),"")</f>
        <v/>
      </c>
      <c r="C7" s="19" t="str">
        <f>IFERROR(AVERAGEIFS(Hebdomadaire!$B7:$BD7,Hebdomadaire!$B$3:$BD$3,C$4),"")</f>
        <v/>
      </c>
      <c r="D7" s="19" t="str">
        <f>IFERROR(AVERAGEIFS(Hebdomadaire!$B7:$BD7,Hebdomadaire!$B$3:$BD$3,D$4),"")</f>
        <v/>
      </c>
      <c r="E7" s="19" t="str">
        <f>IFERROR(AVERAGEIFS(Hebdomadaire!$B7:$BD7,Hebdomadaire!$B$3:$BD$3,E$4),"")</f>
        <v/>
      </c>
      <c r="F7" s="19" t="str">
        <f>IFERROR(AVERAGEIFS(Hebdomadaire!$B7:$BD7,Hebdomadaire!$B$3:$BD$3,F$4),"")</f>
        <v/>
      </c>
      <c r="G7" s="19" t="str">
        <f>IFERROR(AVERAGEIFS(Hebdomadaire!$B7:$BD7,Hebdomadaire!$B$3:$BD$3,G$4),"")</f>
        <v/>
      </c>
      <c r="H7" s="19" t="str">
        <f>IFERROR(AVERAGEIFS(Hebdomadaire!$B7:$BD7,Hebdomadaire!$B$3:$BD$3,H$4),"")</f>
        <v/>
      </c>
      <c r="I7" s="19" t="str">
        <f>IFERROR(AVERAGEIFS(Hebdomadaire!$B7:$BD7,Hebdomadaire!$B$3:$BD$3,I$4),"")</f>
        <v/>
      </c>
      <c r="J7" s="19" t="str">
        <f>IFERROR(AVERAGEIFS(Hebdomadaire!$B7:$BD7,Hebdomadaire!$B$3:$BD$3,J$4),"")</f>
        <v/>
      </c>
      <c r="K7" s="19" t="str">
        <f>IFERROR(AVERAGEIFS(Hebdomadaire!$B7:$BD7,Hebdomadaire!$B$3:$BD$3,K$4),"")</f>
        <v/>
      </c>
      <c r="L7" s="19" t="str">
        <f>IFERROR(AVERAGEIFS(Hebdomadaire!$B7:$BD7,Hebdomadaire!$B$3:$BD$3,L$4),"")</f>
        <v/>
      </c>
      <c r="M7" s="19" t="str">
        <f>IFERROR(AVERAGEIFS(Hebdomadaire!$B7:$BD7,Hebdomadaire!$B$3:$BD$3,M$4),"")</f>
        <v/>
      </c>
    </row>
    <row r="8" spans="1:1024" x14ac:dyDescent="0.2">
      <c r="A8" s="20" t="s">
        <v>15</v>
      </c>
      <c r="B8" s="21" t="str">
        <f t="shared" ref="B8:M8" si="0">IF(SUM(B5:B6)=0,"",SUM(B5:B6))</f>
        <v/>
      </c>
      <c r="C8" s="21" t="str">
        <f t="shared" si="0"/>
        <v/>
      </c>
      <c r="D8" s="21" t="str">
        <f t="shared" si="0"/>
        <v/>
      </c>
      <c r="E8" s="21" t="str">
        <f t="shared" si="0"/>
        <v/>
      </c>
      <c r="F8" s="21" t="str">
        <f t="shared" si="0"/>
        <v/>
      </c>
      <c r="G8" s="21" t="str">
        <f t="shared" si="0"/>
        <v/>
      </c>
      <c r="H8" s="21" t="str">
        <f t="shared" si="0"/>
        <v/>
      </c>
      <c r="I8" s="21" t="str">
        <f t="shared" si="0"/>
        <v/>
      </c>
      <c r="J8" s="21" t="str">
        <f t="shared" si="0"/>
        <v/>
      </c>
      <c r="K8" s="21" t="str">
        <f t="shared" si="0"/>
        <v/>
      </c>
      <c r="L8" s="21" t="str">
        <f t="shared" si="0"/>
        <v/>
      </c>
      <c r="M8" s="21" t="str">
        <f t="shared" si="0"/>
        <v/>
      </c>
    </row>
    <row r="9" spans="1:1024" x14ac:dyDescent="0.2">
      <c r="A9" s="18" t="s">
        <v>16</v>
      </c>
      <c r="B9" s="19">
        <f>IFERROR(AVERAGEIFS(Hebdomadaire!$B9:$BD9,Hebdomadaire!$B$3:$BD$3,B$4),"")</f>
        <v>62.6</v>
      </c>
      <c r="C9" s="19">
        <f>IFERROR(AVERAGEIFS(Hebdomadaire!$B9:$BD9,Hebdomadaire!$B$3:$BD$3,C$4),"")</f>
        <v>69.5</v>
      </c>
      <c r="D9" s="19">
        <f>IFERROR(AVERAGEIFS(Hebdomadaire!$B9:$BD9,Hebdomadaire!$B$3:$BD$3,D$4),"")</f>
        <v>71</v>
      </c>
      <c r="E9" s="19">
        <f>IFERROR(AVERAGEIFS(Hebdomadaire!$B9:$BD9,Hebdomadaire!$B$3:$BD$3,E$4),"")</f>
        <v>77</v>
      </c>
      <c r="F9" s="19">
        <f>IFERROR(AVERAGEIFS(Hebdomadaire!$B9:$BD9,Hebdomadaire!$B$3:$BD$3,F$4),"")</f>
        <v>74.25</v>
      </c>
      <c r="G9" s="19">
        <f>IFERROR(AVERAGEIFS(Hebdomadaire!$B9:$BD9,Hebdomadaire!$B$3:$BD$3,G$4),"")</f>
        <v>73.75</v>
      </c>
      <c r="H9" s="19">
        <f>IFERROR(AVERAGEIFS(Hebdomadaire!$B9:$BD9,Hebdomadaire!$B$3:$BD$3,H$4),"")</f>
        <v>56.2</v>
      </c>
      <c r="I9" s="19">
        <f>IFERROR(AVERAGEIFS(Hebdomadaire!$B9:$BD9,Hebdomadaire!$B$3:$BD$3,I$4),"")</f>
        <v>53.333333333333336</v>
      </c>
      <c r="J9" s="19" t="str">
        <f>IFERROR(AVERAGEIFS(Hebdomadaire!$B9:$BD9,Hebdomadaire!$B$3:$BD$3,J$4),"")</f>
        <v/>
      </c>
      <c r="K9" s="19" t="str">
        <f>IFERROR(AVERAGEIFS(Hebdomadaire!$B9:$BD9,Hebdomadaire!$B$3:$BD$3,K$4),"")</f>
        <v/>
      </c>
      <c r="L9" s="19" t="str">
        <f>IFERROR(AVERAGEIFS(Hebdomadaire!$B9:$BD9,Hebdomadaire!$B$3:$BD$3,L$4),"")</f>
        <v/>
      </c>
      <c r="M9" s="19" t="str">
        <f>IFERROR(AVERAGEIFS(Hebdomadaire!$B9:$BD9,Hebdomadaire!$B$3:$BD$3,M$4),"")</f>
        <v/>
      </c>
    </row>
    <row r="10" spans="1:1024" x14ac:dyDescent="0.2">
      <c r="A10" s="18" t="s">
        <v>17</v>
      </c>
      <c r="B10" s="19">
        <f>IFERROR(AVERAGEIFS(Hebdomadaire!$B10:$BD10,Hebdomadaire!$B$3:$BD$3,B$4),"")</f>
        <v>6.6</v>
      </c>
      <c r="C10" s="19">
        <f>IFERROR(AVERAGEIFS(Hebdomadaire!$B10:$BD10,Hebdomadaire!$B$3:$BD$3,C$4),"")</f>
        <v>10</v>
      </c>
      <c r="D10" s="19">
        <f>IFERROR(AVERAGEIFS(Hebdomadaire!$B10:$BD10,Hebdomadaire!$B$3:$BD$3,D$4),"")</f>
        <v>12</v>
      </c>
      <c r="E10" s="19">
        <f>IFERROR(AVERAGEIFS(Hebdomadaire!$B10:$BD10,Hebdomadaire!$B$3:$BD$3,E$4),"")</f>
        <v>12.8</v>
      </c>
      <c r="F10" s="19">
        <f>IFERROR(AVERAGEIFS(Hebdomadaire!$B10:$BD10,Hebdomadaire!$B$3:$BD$3,F$4),"")</f>
        <v>13.25</v>
      </c>
      <c r="G10" s="19">
        <f>IFERROR(AVERAGEIFS(Hebdomadaire!$B10:$BD10,Hebdomadaire!$B$3:$BD$3,G$4),"")</f>
        <v>11.75</v>
      </c>
      <c r="H10" s="19">
        <f>IFERROR(AVERAGEIFS(Hebdomadaire!$B10:$BD10,Hebdomadaire!$B$3:$BD$3,H$4),"")</f>
        <v>9.4</v>
      </c>
      <c r="I10" s="19">
        <f>IFERROR(AVERAGEIFS(Hebdomadaire!$B10:$BD10,Hebdomadaire!$B$3:$BD$3,I$4),"")</f>
        <v>3.6666666666666665</v>
      </c>
      <c r="J10" s="19" t="str">
        <f>IFERROR(AVERAGEIFS(Hebdomadaire!$B10:$BD10,Hebdomadaire!$B$3:$BD$3,J$4),"")</f>
        <v/>
      </c>
      <c r="K10" s="19" t="str">
        <f>IFERROR(AVERAGEIFS(Hebdomadaire!$B10:$BD10,Hebdomadaire!$B$3:$BD$3,K$4),"")</f>
        <v/>
      </c>
      <c r="L10" s="19" t="str">
        <f>IFERROR(AVERAGEIFS(Hebdomadaire!$B10:$BD10,Hebdomadaire!$B$3:$BD$3,L$4),"")</f>
        <v/>
      </c>
      <c r="M10" s="19" t="str">
        <f>IFERROR(AVERAGEIFS(Hebdomadaire!$B10:$BD10,Hebdomadaire!$B$3:$BD$3,M$4),"")</f>
        <v/>
      </c>
    </row>
    <row r="11" spans="1:1024" x14ac:dyDescent="0.2">
      <c r="A11" s="18" t="s">
        <v>18</v>
      </c>
      <c r="B11" s="19">
        <f>IFERROR(AVERAGEIFS(Hebdomadaire!$B11:$BD11,Hebdomadaire!$B$3:$BD$3,B$4),"")</f>
        <v>218</v>
      </c>
      <c r="C11" s="19">
        <f>IFERROR(AVERAGEIFS(Hebdomadaire!$B11:$BD11,Hebdomadaire!$B$3:$BD$3,C$4),"")</f>
        <v>251.25</v>
      </c>
      <c r="D11" s="19">
        <f>IFERROR(AVERAGEIFS(Hebdomadaire!$B11:$BD11,Hebdomadaire!$B$3:$BD$3,D$4),"")</f>
        <v>252.25</v>
      </c>
      <c r="E11" s="19">
        <f>IFERROR(AVERAGEIFS(Hebdomadaire!$B11:$BD11,Hebdomadaire!$B$3:$BD$3,E$4),"")</f>
        <v>258</v>
      </c>
      <c r="F11" s="19">
        <f>IFERROR(AVERAGEIFS(Hebdomadaire!$B11:$BD11,Hebdomadaire!$B$3:$BD$3,F$4),"")</f>
        <v>242</v>
      </c>
      <c r="G11" s="19">
        <f>IFERROR(AVERAGEIFS(Hebdomadaire!$B11:$BD11,Hebdomadaire!$B$3:$BD$3,G$4),"")</f>
        <v>239</v>
      </c>
      <c r="H11" s="19">
        <f>IFERROR(AVERAGEIFS(Hebdomadaire!$B11:$BD11,Hebdomadaire!$B$3:$BD$3,H$4),"")</f>
        <v>202</v>
      </c>
      <c r="I11" s="19">
        <f>IFERROR(AVERAGEIFS(Hebdomadaire!$B11:$BD11,Hebdomadaire!$B$3:$BD$3,I$4),"")</f>
        <v>201</v>
      </c>
      <c r="J11" s="19" t="str">
        <f>IFERROR(AVERAGEIFS(Hebdomadaire!$B11:$BD11,Hebdomadaire!$B$3:$BD$3,J$4),"")</f>
        <v/>
      </c>
      <c r="K11" s="19" t="str">
        <f>IFERROR(AVERAGEIFS(Hebdomadaire!$B11:$BD11,Hebdomadaire!$B$3:$BD$3,K$4),"")</f>
        <v/>
      </c>
      <c r="L11" s="19" t="str">
        <f>IFERROR(AVERAGEIFS(Hebdomadaire!$B11:$BD11,Hebdomadaire!$B$3:$BD$3,L$4),"")</f>
        <v/>
      </c>
      <c r="M11" s="19" t="str">
        <f>IFERROR(AVERAGEIFS(Hebdomadaire!$B11:$BD11,Hebdomadaire!$B$3:$BD$3,M$4),"")</f>
        <v/>
      </c>
    </row>
    <row r="12" spans="1:1024" x14ac:dyDescent="0.2">
      <c r="A12" s="18" t="s">
        <v>19</v>
      </c>
      <c r="B12" s="19" t="str">
        <f>IFERROR(AVERAGEIFS(Hebdomadaire!$B12:$BD12,Hebdomadaire!$B$3:$BD$3,B$4),"")</f>
        <v/>
      </c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</row>
    <row r="13" spans="1:1024" x14ac:dyDescent="0.2">
      <c r="A13" s="22" t="s">
        <v>20</v>
      </c>
      <c r="B13" s="19">
        <f>IFERROR(AVERAGEIFS(Hebdomadaire!$B13:$BD13,Hebdomadaire!$B$3:$BD$3,B$4),"")</f>
        <v>15.4</v>
      </c>
      <c r="C13" s="19">
        <f>IFERROR(AVERAGEIFS(Hebdomadaire!$B13:$BD13,Hebdomadaire!$B$3:$BD$3,C$4),"")</f>
        <v>7.25</v>
      </c>
      <c r="D13" s="19">
        <f>IFERROR(AVERAGEIFS(Hebdomadaire!$B13:$BD13,Hebdomadaire!$B$3:$BD$3,D$4),"")</f>
        <v>6.666666666666667</v>
      </c>
      <c r="E13" s="19">
        <f>IFERROR(AVERAGEIFS(Hebdomadaire!$B13:$BD13,Hebdomadaire!$B$3:$BD$3,E$4),"")</f>
        <v>11</v>
      </c>
      <c r="F13" s="19">
        <f>IFERROR(AVERAGEIFS(Hebdomadaire!$B13:$BD13,Hebdomadaire!$B$3:$BD$3,F$4),"")</f>
        <v>25</v>
      </c>
      <c r="G13" s="19">
        <f>IFERROR(AVERAGEIFS(Hebdomadaire!$B13:$BD13,Hebdomadaire!$B$3:$BD$3,G$4),"")</f>
        <v>5</v>
      </c>
      <c r="H13" s="19">
        <f>IFERROR(AVERAGEIFS(Hebdomadaire!$B13:$BD13,Hebdomadaire!$B$3:$BD$3,H$4),"")</f>
        <v>11.666666666666666</v>
      </c>
      <c r="I13" s="19">
        <f>IFERROR(AVERAGEIFS(Hebdomadaire!$B13:$BD13,Hebdomadaire!$B$3:$BD$3,I$4),"")</f>
        <v>5</v>
      </c>
      <c r="J13" s="19" t="str">
        <f>IFERROR(AVERAGEIFS(Hebdomadaire!$B13:$BD13,Hebdomadaire!$B$3:$BD$3,J$4),"")</f>
        <v/>
      </c>
      <c r="K13" s="19" t="str">
        <f>IFERROR(AVERAGEIFS(Hebdomadaire!$B13:$BD13,Hebdomadaire!$B$3:$BD$3,K$4),"")</f>
        <v/>
      </c>
      <c r="L13" s="19" t="str">
        <f>IFERROR(AVERAGEIFS(Hebdomadaire!$B13:$BD13,Hebdomadaire!$B$3:$BD$3,L$4),"")</f>
        <v/>
      </c>
      <c r="M13" s="19" t="str">
        <f>IFERROR(AVERAGEIFS(Hebdomadaire!$B13:$BD13,Hebdomadaire!$B$3:$BD$3,M$4),"")</f>
        <v/>
      </c>
    </row>
    <row r="14" spans="1:1024" x14ac:dyDescent="0.2">
      <c r="A14" s="20" t="s">
        <v>21</v>
      </c>
      <c r="B14" s="19">
        <f>IFERROR(AVERAGEIFS(Hebdomadaire!$A14:$BA14,Hebdomadaire!$B$3:$BB$3,B$4),"")</f>
        <v>298.25</v>
      </c>
      <c r="C14" s="19">
        <f>IFERROR(AVERAGEIFS(Hebdomadaire!$A14:$BA14,Hebdomadaire!$B$3:$BB$3,C$4),"")</f>
        <v>332.5</v>
      </c>
      <c r="D14" s="19">
        <f>IFERROR(AVERAGEIFS(Hebdomadaire!$A14:$BA14,Hebdomadaire!$B$3:$BB$3,D$4),"")</f>
        <v>343.5</v>
      </c>
      <c r="E14" s="19">
        <f>IFERROR(AVERAGEIFS(Hebdomadaire!$A14:$BA14,Hebdomadaire!$B$3:$BB$3,E$4),"")</f>
        <v>351</v>
      </c>
      <c r="F14" s="19">
        <f>IFERROR(AVERAGEIFS(Hebdomadaire!$A14:$BA14,Hebdomadaire!$B$3:$BB$3,F$4),"")</f>
        <v>358</v>
      </c>
      <c r="G14" s="19">
        <f>IFERROR(AVERAGEIFS(Hebdomadaire!$A14:$BA14,Hebdomadaire!$B$3:$BB$3,G$4),"")</f>
        <v>331.25</v>
      </c>
      <c r="H14" s="19">
        <f>IFERROR(AVERAGEIFS(Hebdomadaire!$A14:$BA14,Hebdomadaire!$B$3:$BB$3,H$4),"")</f>
        <v>303.2</v>
      </c>
      <c r="I14" s="19">
        <f>IFERROR(AVERAGEIFS(Hebdomadaire!$A14:$BA14,Hebdomadaire!$B$3:$BB$3,I$4),"")</f>
        <v>239.5</v>
      </c>
      <c r="J14" s="19" t="str">
        <f>IFERROR(AVERAGEIFS(Hebdomadaire!$A14:$BA14,Hebdomadaire!$B$3:$BB$3,J$4),"")</f>
        <v/>
      </c>
      <c r="K14" s="19" t="str">
        <f>IFERROR(AVERAGEIFS(Hebdomadaire!$A14:$BA14,Hebdomadaire!$B$3:$BB$3,K$4),"")</f>
        <v/>
      </c>
      <c r="L14" s="19" t="str">
        <f>IFERROR(AVERAGEIFS(Hebdomadaire!$A14:$BA14,Hebdomadaire!$B$3:$BB$3,L$4),"")</f>
        <v/>
      </c>
      <c r="M14" s="19" t="str">
        <f>IFERROR(AVERAGEIFS(Hebdomadaire!$A14:$BA14,Hebdomadaire!$B$3:$BB$3,M$4),"")</f>
        <v/>
      </c>
    </row>
    <row r="15" spans="1:1024" x14ac:dyDescent="0.2">
      <c r="A15" s="22" t="s">
        <v>22</v>
      </c>
      <c r="B15" s="19" t="str">
        <f>IFERROR(AVERAGEIFS(Hebdomadaire!$B15:$BD15,Hebdomadaire!$B$3:$BD$3,B$4),"")</f>
        <v/>
      </c>
      <c r="C15" s="19" t="str">
        <f>IFERROR(AVERAGEIFS(Hebdomadaire!$B15:$BD15,Hebdomadaire!$B$3:$BD$3,C$4),"")</f>
        <v/>
      </c>
      <c r="D15" s="19" t="str">
        <f>IFERROR(AVERAGEIFS(Hebdomadaire!$B15:$BD15,Hebdomadaire!$B$3:$BD$3,D$4),"")</f>
        <v/>
      </c>
      <c r="E15" s="19" t="str">
        <f>IFERROR(AVERAGEIFS(Hebdomadaire!$B15:$BD15,Hebdomadaire!$B$3:$BD$3,E$4),"")</f>
        <v/>
      </c>
      <c r="F15" s="19" t="str">
        <f>IFERROR(AVERAGEIFS(Hebdomadaire!$B15:$BD15,Hebdomadaire!$B$3:$BD$3,F$4),"")</f>
        <v/>
      </c>
      <c r="G15" s="19" t="str">
        <f>IFERROR(AVERAGEIFS(Hebdomadaire!$B15:$BD15,Hebdomadaire!$B$3:$BD$3,G$4),"")</f>
        <v/>
      </c>
      <c r="H15" s="19" t="str">
        <f>IFERROR(AVERAGEIFS(Hebdomadaire!$B15:$BD15,Hebdomadaire!$B$3:$BD$3,H$4),"")</f>
        <v/>
      </c>
      <c r="I15" s="19" t="str">
        <f>IFERROR(AVERAGEIFS(Hebdomadaire!$B15:$BD15,Hebdomadaire!$B$3:$BD$3,I$4),"")</f>
        <v/>
      </c>
      <c r="J15" s="19" t="str">
        <f>IFERROR(AVERAGEIFS(Hebdomadaire!$B15:$BD15,Hebdomadaire!$B$3:$BD$3,J$4),"")</f>
        <v/>
      </c>
      <c r="K15" s="19" t="str">
        <f>IFERROR(AVERAGEIFS(Hebdomadaire!$B15:$BD15,Hebdomadaire!$B$3:$BD$3,K$4),"")</f>
        <v/>
      </c>
      <c r="L15" s="19" t="str">
        <f>IFERROR(AVERAGEIFS(Hebdomadaire!$B15:$BD15,Hebdomadaire!$B$3:$BD$3,L$4),"")</f>
        <v/>
      </c>
      <c r="M15" s="19" t="str">
        <f>IFERROR(AVERAGEIFS(Hebdomadaire!$B15:$BD15,Hebdomadaire!$B$3:$BD$3,M$4),"")</f>
        <v/>
      </c>
    </row>
    <row r="16" spans="1:1024" x14ac:dyDescent="0.2">
      <c r="A16" s="22" t="s">
        <v>23</v>
      </c>
      <c r="B16" s="19" t="str">
        <f>IFERROR(AVERAGEIFS(Hebdomadaire!$B16:$BD16,Hebdomadaire!$B$3:$BD$3,B$4),"")</f>
        <v/>
      </c>
      <c r="C16" s="19" t="str">
        <f>IFERROR(AVERAGEIFS(Hebdomadaire!$B16:$BD16,Hebdomadaire!$B$3:$BD$3,C$4),"")</f>
        <v/>
      </c>
      <c r="D16" s="19" t="str">
        <f>IFERROR(AVERAGEIFS(Hebdomadaire!$B16:$BD16,Hebdomadaire!$B$3:$BD$3,D$4),"")</f>
        <v/>
      </c>
      <c r="E16" s="19" t="str">
        <f>IFERROR(AVERAGEIFS(Hebdomadaire!$B16:$BD16,Hebdomadaire!$B$3:$BD$3,E$4),"")</f>
        <v/>
      </c>
      <c r="F16" s="19" t="str">
        <f>IFERROR(AVERAGEIFS(Hebdomadaire!$B16:$BD16,Hebdomadaire!$B$3:$BD$3,F$4),"")</f>
        <v/>
      </c>
      <c r="G16" s="19" t="str">
        <f>IFERROR(AVERAGEIFS(Hebdomadaire!$B16:$BD16,Hebdomadaire!$B$3:$BD$3,G$4),"")</f>
        <v/>
      </c>
      <c r="H16" s="19" t="str">
        <f>IFERROR(AVERAGEIFS(Hebdomadaire!$B16:$BD16,Hebdomadaire!$B$3:$BD$3,H$4),"")</f>
        <v/>
      </c>
      <c r="I16" s="19" t="str">
        <f>IFERROR(AVERAGEIFS(Hebdomadaire!$B16:$BD16,Hebdomadaire!$B$3:$BD$3,I$4),"")</f>
        <v/>
      </c>
      <c r="J16" s="19" t="str">
        <f>IFERROR(AVERAGEIFS(Hebdomadaire!$B16:$BD16,Hebdomadaire!$B$3:$BD$3,J$4),"")</f>
        <v/>
      </c>
      <c r="K16" s="19" t="str">
        <f>IFERROR(AVERAGEIFS(Hebdomadaire!$B16:$BD16,Hebdomadaire!$B$3:$BD$3,K$4),"")</f>
        <v/>
      </c>
      <c r="L16" s="19" t="str">
        <f>IFERROR(AVERAGEIFS(Hebdomadaire!$B16:$BD16,Hebdomadaire!$B$3:$BD$3,L$4),"")</f>
        <v/>
      </c>
      <c r="M16" s="19" t="str">
        <f>IFERROR(AVERAGEIFS(Hebdomadaire!$B16:$BD16,Hebdomadaire!$B$3:$BD$3,M$4),"")</f>
        <v/>
      </c>
    </row>
    <row r="17" spans="1:13" x14ac:dyDescent="0.2">
      <c r="A17" s="18" t="s">
        <v>24</v>
      </c>
      <c r="B17" s="19" t="str">
        <f>IFERROR(AVERAGEIFS(Hebdomadaire!$B17:$BD17,Hebdomadaire!$B$3:$BD$3,B$4),"")</f>
        <v/>
      </c>
      <c r="C17" s="19">
        <f>IFERROR(AVERAGEIFS(Hebdomadaire!$B17:$BD17,Hebdomadaire!$B$3:$BD$3,C$4),"")</f>
        <v>421</v>
      </c>
      <c r="D17" s="19">
        <f>IFERROR(AVERAGEIFS(Hebdomadaire!$B17:$BD17,Hebdomadaire!$B$3:$BD$3,D$4),"")</f>
        <v>162</v>
      </c>
      <c r="E17" s="19" t="str">
        <f>IFERROR(AVERAGEIFS(Hebdomadaire!$B17:$BD17,Hebdomadaire!$B$3:$BD$3,E$4),"")</f>
        <v/>
      </c>
      <c r="F17" s="19" t="str">
        <f>IFERROR(AVERAGEIFS(Hebdomadaire!$B17:$BD17,Hebdomadaire!$B$3:$BD$3,F$4),"")</f>
        <v/>
      </c>
      <c r="G17" s="19" t="str">
        <f>IFERROR(AVERAGEIFS(Hebdomadaire!$B17:$BD17,Hebdomadaire!$B$3:$BD$3,G$4),"")</f>
        <v/>
      </c>
      <c r="H17" s="19" t="str">
        <f>IFERROR(AVERAGEIFS(Hebdomadaire!$B17:$BD17,Hebdomadaire!$B$3:$BD$3,H$4),"")</f>
        <v/>
      </c>
      <c r="I17" s="19" t="str">
        <f>IFERROR(AVERAGEIFS(Hebdomadaire!$B17:$BD17,Hebdomadaire!$B$3:$BD$3,I$4),"")</f>
        <v/>
      </c>
      <c r="J17" s="19" t="str">
        <f>IFERROR(AVERAGEIFS(Hebdomadaire!$B17:$BD17,Hebdomadaire!$B$3:$BD$3,J$4),"")</f>
        <v/>
      </c>
      <c r="K17" s="19" t="str">
        <f>IFERROR(AVERAGEIFS(Hebdomadaire!$B17:$BD17,Hebdomadaire!$B$3:$BD$3,K$4),"")</f>
        <v/>
      </c>
      <c r="L17" s="19" t="str">
        <f>IFERROR(AVERAGEIFS(Hebdomadaire!$B17:$BD17,Hebdomadaire!$B$3:$BD$3,L$4),"")</f>
        <v/>
      </c>
      <c r="M17" s="19" t="str">
        <f>IFERROR(AVERAGEIFS(Hebdomadaire!$B17:$BD17,Hebdomadaire!$B$3:$BD$3,M$4),"")</f>
        <v/>
      </c>
    </row>
    <row r="18" spans="1:13" x14ac:dyDescent="0.2">
      <c r="A18" s="18" t="s">
        <v>25</v>
      </c>
      <c r="B18" s="19" t="str">
        <f>IFERROR(AVERAGEIFS(Hebdomadaire!$B18:$BD18,Hebdomadaire!$B$3:$BD$3,B$4),"")</f>
        <v/>
      </c>
      <c r="C18" s="19" t="str">
        <f>IFERROR(AVERAGEIFS(Hebdomadaire!$B18:$BD18,Hebdomadaire!$B$3:$BD$3,C$4),"")</f>
        <v/>
      </c>
      <c r="D18" s="19" t="str">
        <f>IFERROR(AVERAGEIFS(Hebdomadaire!$B18:$BD18,Hebdomadaire!$B$3:$BD$3,D$4),"")</f>
        <v/>
      </c>
      <c r="E18" s="19" t="str">
        <f>IFERROR(AVERAGEIFS(Hebdomadaire!$B18:$BD18,Hebdomadaire!$B$3:$BD$3,E$4),"")</f>
        <v/>
      </c>
      <c r="F18" s="19" t="str">
        <f>IFERROR(AVERAGEIFS(Hebdomadaire!$B18:$BD18,Hebdomadaire!$B$3:$BD$3,F$4),"")</f>
        <v/>
      </c>
      <c r="G18" s="19" t="str">
        <f>IFERROR(AVERAGEIFS(Hebdomadaire!$B18:$BD18,Hebdomadaire!$B$3:$BD$3,G$4),"")</f>
        <v/>
      </c>
      <c r="H18" s="19" t="str">
        <f>IFERROR(AVERAGEIFS(Hebdomadaire!$B18:$BD18,Hebdomadaire!$B$3:$BD$3,H$4),"")</f>
        <v/>
      </c>
      <c r="I18" s="19" t="str">
        <f>IFERROR(AVERAGEIFS(Hebdomadaire!$B18:$BD18,Hebdomadaire!$B$3:$BD$3,I$4),"")</f>
        <v/>
      </c>
      <c r="J18" s="19" t="str">
        <f>IFERROR(AVERAGEIFS(Hebdomadaire!$B18:$BD18,Hebdomadaire!$B$3:$BD$3,J$4),"")</f>
        <v/>
      </c>
      <c r="K18" s="19" t="str">
        <f>IFERROR(AVERAGEIFS(Hebdomadaire!$B18:$BD18,Hebdomadaire!$B$3:$BD$3,K$4),"")</f>
        <v/>
      </c>
      <c r="L18" s="19" t="str">
        <f>IFERROR(AVERAGEIFS(Hebdomadaire!$B18:$BD18,Hebdomadaire!$B$3:$BD$3,L$4),"")</f>
        <v/>
      </c>
      <c r="M18" s="19" t="str">
        <f>IFERROR(AVERAGEIFS(Hebdomadaire!$B18:$BD18,Hebdomadaire!$B$3:$BD$3,M$4),"")</f>
        <v/>
      </c>
    </row>
    <row r="19" spans="1:13" x14ac:dyDescent="0.2">
      <c r="A19" s="22" t="s">
        <v>26</v>
      </c>
      <c r="B19" s="19" t="str">
        <f>IFERROR(AVERAGEIFS(Hebdomadaire!$B20:$BD20,Hebdomadaire!$B$3:$BD$3,B$4),"")</f>
        <v/>
      </c>
      <c r="C19" s="19" t="str">
        <f>IFERROR(AVERAGEIFS(Hebdomadaire!$B20:$BD20,Hebdomadaire!$B$3:$BD$3,C$4),"")</f>
        <v/>
      </c>
      <c r="D19" s="19" t="str">
        <f>IFERROR(AVERAGEIFS(Hebdomadaire!$B20:$BD20,Hebdomadaire!$B$3:$BD$3,D$4),"")</f>
        <v/>
      </c>
      <c r="E19" s="19" t="str">
        <f>IFERROR(AVERAGEIFS(Hebdomadaire!$B20:$BD20,Hebdomadaire!$B$3:$BD$3,E$4),"")</f>
        <v/>
      </c>
      <c r="F19" s="19" t="str">
        <f>IFERROR(AVERAGEIFS(Hebdomadaire!$B20:$BD20,Hebdomadaire!$B$3:$BD$3,F$4),"")</f>
        <v/>
      </c>
      <c r="G19" s="19" t="str">
        <f>IFERROR(AVERAGEIFS(Hebdomadaire!$B20:$BD20,Hebdomadaire!$B$3:$BD$3,G$4),"")</f>
        <v/>
      </c>
      <c r="H19" s="19" t="str">
        <f>IFERROR(AVERAGEIFS(Hebdomadaire!$B20:$BD20,Hebdomadaire!$B$3:$BD$3,H$4),"")</f>
        <v/>
      </c>
      <c r="I19" s="19" t="str">
        <f>IFERROR(AVERAGEIFS(Hebdomadaire!$B20:$BD20,Hebdomadaire!$B$3:$BD$3,I$4),"")</f>
        <v/>
      </c>
      <c r="J19" s="19" t="str">
        <f>IFERROR(AVERAGEIFS(Hebdomadaire!$B20:$BD20,Hebdomadaire!$B$3:$BD$3,J$4),"")</f>
        <v/>
      </c>
      <c r="K19" s="19" t="str">
        <f>IFERROR(AVERAGEIFS(Hebdomadaire!$B20:$BD20,Hebdomadaire!$B$3:$BD$3,K$4),"")</f>
        <v/>
      </c>
      <c r="L19" s="19" t="str">
        <f>IFERROR(AVERAGEIFS(Hebdomadaire!$B20:$BD20,Hebdomadaire!$B$3:$BD$3,L$4),"")</f>
        <v/>
      </c>
      <c r="M19" s="19" t="str">
        <f>IFERROR(AVERAGEIFS(Hebdomadaire!$B20:$BD20,Hebdomadaire!$B$3:$BD$3,M$4),"")</f>
        <v/>
      </c>
    </row>
    <row r="20" spans="1:13" x14ac:dyDescent="0.2">
      <c r="A20" s="23" t="s">
        <v>27</v>
      </c>
      <c r="B20" s="19" t="str">
        <f>IFERROR(AVERAGEIFS(Hebdomadaire!$B20:$BD20,Hebdomadaire!$B$3:$BD$3,B$4),"")</f>
        <v/>
      </c>
      <c r="C20" s="19" t="str">
        <f>IFERROR(AVERAGEIFS(Hebdomadaire!$B20:$BD20,Hebdomadaire!$B$3:$BD$3,C$4),"")</f>
        <v/>
      </c>
      <c r="D20" s="19" t="str">
        <f>IFERROR(AVERAGEIFS(Hebdomadaire!$B20:$BD20,Hebdomadaire!$B$3:$BD$3,D$4),"")</f>
        <v/>
      </c>
      <c r="E20" s="19" t="str">
        <f>IFERROR(AVERAGEIFS(Hebdomadaire!$B20:$BD20,Hebdomadaire!$B$3:$BD$3,E$4),"")</f>
        <v/>
      </c>
      <c r="F20" s="19" t="str">
        <f>IFERROR(AVERAGEIFS(Hebdomadaire!$B20:$BD20,Hebdomadaire!$B$3:$BD$3,F$4),"")</f>
        <v/>
      </c>
      <c r="G20" s="19" t="str">
        <f>IFERROR(AVERAGEIFS(Hebdomadaire!$B20:$BD20,Hebdomadaire!$B$3:$BD$3,G$4),"")</f>
        <v/>
      </c>
      <c r="H20" s="19" t="str">
        <f>IFERROR(AVERAGEIFS(Hebdomadaire!$B20:$BD20,Hebdomadaire!$B$3:$BD$3,H$4),"")</f>
        <v/>
      </c>
      <c r="I20" s="19" t="str">
        <f>IFERROR(AVERAGEIFS(Hebdomadaire!$B20:$BD20,Hebdomadaire!$B$3:$BD$3,I$4),"")</f>
        <v/>
      </c>
      <c r="J20" s="19" t="str">
        <f>IFERROR(AVERAGEIFS(Hebdomadaire!$B20:$BD20,Hebdomadaire!$B$3:$BD$3,J$4),"")</f>
        <v/>
      </c>
      <c r="K20" s="19" t="str">
        <f>IFERROR(AVERAGEIFS(Hebdomadaire!$B20:$BD20,Hebdomadaire!$B$3:$BD$3,K$4),"")</f>
        <v/>
      </c>
      <c r="L20" s="19" t="str">
        <f>IFERROR(AVERAGEIFS(Hebdomadaire!$B20:$BD20,Hebdomadaire!$B$3:$BD$3,L$4),"")</f>
        <v/>
      </c>
      <c r="M20" s="19" t="str">
        <f>IFERROR(AVERAGEIFS(Hebdomadaire!$B20:$BD20,Hebdomadaire!$B$3:$BD$3,M$4),"")</f>
        <v/>
      </c>
    </row>
    <row r="21" spans="1:13" x14ac:dyDescent="0.2">
      <c r="A21" s="23" t="s">
        <v>28</v>
      </c>
      <c r="B21" s="19" t="str">
        <f>IFERROR(AVERAGEIFS(Hebdomadaire!$B21:$BD21,Hebdomadaire!$B$3:$BD$3,B$4),"")</f>
        <v/>
      </c>
      <c r="C21" s="19" t="str">
        <f>IFERROR(AVERAGEIFS(Hebdomadaire!$B21:$BD21,Hebdomadaire!$B$3:$BD$3,C$4),"")</f>
        <v/>
      </c>
      <c r="D21" s="19" t="str">
        <f>IFERROR(AVERAGEIFS(Hebdomadaire!$B21:$BD21,Hebdomadaire!$B$3:$BD$3,D$4),"")</f>
        <v/>
      </c>
      <c r="E21" s="19" t="str">
        <f>IFERROR(AVERAGEIFS(Hebdomadaire!$B21:$BD21,Hebdomadaire!$B$3:$BD$3,E$4),"")</f>
        <v/>
      </c>
      <c r="F21" s="19" t="str">
        <f>IFERROR(AVERAGEIFS(Hebdomadaire!$B21:$BD21,Hebdomadaire!$B$3:$BD$3,F$4),"")</f>
        <v/>
      </c>
      <c r="G21" s="19" t="str">
        <f>IFERROR(AVERAGEIFS(Hebdomadaire!$B21:$BD21,Hebdomadaire!$B$3:$BD$3,G$4),"")</f>
        <v/>
      </c>
      <c r="H21" s="19" t="str">
        <f>IFERROR(AVERAGEIFS(Hebdomadaire!$B21:$BD21,Hebdomadaire!$B$3:$BD$3,H$4),"")</f>
        <v/>
      </c>
      <c r="I21" s="19" t="str">
        <f>IFERROR(AVERAGEIFS(Hebdomadaire!$B21:$BD21,Hebdomadaire!$B$3:$BD$3,I$4),"")</f>
        <v/>
      </c>
      <c r="J21" s="19" t="str">
        <f>IFERROR(AVERAGEIFS(Hebdomadaire!$B21:$BD21,Hebdomadaire!$B$3:$BD$3,J$4),"")</f>
        <v/>
      </c>
      <c r="K21" s="19" t="str">
        <f>IFERROR(AVERAGEIFS(Hebdomadaire!$B21:$BD21,Hebdomadaire!$B$3:$BD$3,K$4),"")</f>
        <v/>
      </c>
      <c r="L21" s="19" t="str">
        <f>IFERROR(AVERAGEIFS(Hebdomadaire!$B21:$BD21,Hebdomadaire!$B$3:$BD$3,L$4),"")</f>
        <v/>
      </c>
      <c r="M21" s="19" t="str">
        <f>IFERROR(AVERAGEIFS(Hebdomadaire!$B21:$BD21,Hebdomadaire!$B$3:$BD$3,M$4),"")</f>
        <v/>
      </c>
    </row>
    <row r="22" spans="1:13" x14ac:dyDescent="0.2">
      <c r="A22" s="22" t="s">
        <v>29</v>
      </c>
      <c r="B22" s="19" t="str">
        <f>IFERROR(AVERAGEIFS(Hebdomadaire!$B22:$BD22,Hebdomadaire!$B$3:$BD$3,B$4),"")</f>
        <v/>
      </c>
      <c r="C22" s="19" t="str">
        <f>IFERROR(AVERAGEIFS(Hebdomadaire!$B22:$BD22,Hebdomadaire!$B$3:$BD$3,C$4),"")</f>
        <v/>
      </c>
      <c r="D22" s="19" t="str">
        <f>IFERROR(AVERAGEIFS(Hebdomadaire!$B22:$BD22,Hebdomadaire!$B$3:$BD$3,D$4),"")</f>
        <v/>
      </c>
      <c r="E22" s="19" t="str">
        <f>IFERROR(AVERAGEIFS(Hebdomadaire!$B22:$BD22,Hebdomadaire!$B$3:$BD$3,E$4),"")</f>
        <v/>
      </c>
      <c r="F22" s="19" t="str">
        <f>IFERROR(AVERAGEIFS(Hebdomadaire!$B22:$BD22,Hebdomadaire!$B$3:$BD$3,F$4),"")</f>
        <v/>
      </c>
      <c r="G22" s="19" t="str">
        <f>IFERROR(AVERAGEIFS(Hebdomadaire!$B22:$BD22,Hebdomadaire!$B$3:$BD$3,G$4),"")</f>
        <v/>
      </c>
      <c r="H22" s="19" t="str">
        <f>IFERROR(AVERAGEIFS(Hebdomadaire!$B22:$BD22,Hebdomadaire!$B$3:$BD$3,H$4),"")</f>
        <v/>
      </c>
      <c r="I22" s="19" t="str">
        <f>IFERROR(AVERAGEIFS(Hebdomadaire!$B22:$BD22,Hebdomadaire!$B$3:$BD$3,I$4),"")</f>
        <v/>
      </c>
      <c r="J22" s="19" t="str">
        <f>IFERROR(AVERAGEIFS(Hebdomadaire!$B22:$BD22,Hebdomadaire!$B$3:$BD$3,J$4),"")</f>
        <v/>
      </c>
      <c r="K22" s="19" t="str">
        <f>IFERROR(AVERAGEIFS(Hebdomadaire!$B22:$BD22,Hebdomadaire!$B$3:$BD$3,K$4),"")</f>
        <v/>
      </c>
      <c r="L22" s="19" t="str">
        <f>IFERROR(AVERAGEIFS(Hebdomadaire!$B22:$BD22,Hebdomadaire!$B$3:$BD$3,L$4),"")</f>
        <v/>
      </c>
      <c r="M22" s="19" t="str">
        <f>IFERROR(AVERAGEIFS(Hebdomadaire!$B22:$BD22,Hebdomadaire!$B$3:$BD$3,M$4),"")</f>
        <v/>
      </c>
    </row>
    <row r="23" spans="1:13" x14ac:dyDescent="0.2">
      <c r="A23" s="22" t="s">
        <v>30</v>
      </c>
      <c r="B23" s="19" t="str">
        <f>IFERROR(AVERAGEIFS(Hebdomadaire!$B23:$BD23,Hebdomadaire!$B$3:$BD$3,B$4),"")</f>
        <v/>
      </c>
      <c r="C23" s="19" t="str">
        <f>IFERROR(AVERAGEIFS(Hebdomadaire!$B23:$BD23,Hebdomadaire!$B$3:$BD$3,C$4),"")</f>
        <v/>
      </c>
      <c r="D23" s="19" t="str">
        <f>IFERROR(AVERAGEIFS(Hebdomadaire!$B23:$BD23,Hebdomadaire!$B$3:$BD$3,D$4),"")</f>
        <v/>
      </c>
      <c r="E23" s="19" t="str">
        <f>IFERROR(AVERAGEIFS(Hebdomadaire!$B23:$BD23,Hebdomadaire!$B$3:$BD$3,E$4),"")</f>
        <v/>
      </c>
      <c r="F23" s="19" t="str">
        <f>IFERROR(AVERAGEIFS(Hebdomadaire!$B23:$BD23,Hebdomadaire!$B$3:$BD$3,F$4),"")</f>
        <v/>
      </c>
      <c r="G23" s="19" t="str">
        <f>IFERROR(AVERAGEIFS(Hebdomadaire!$B23:$BD23,Hebdomadaire!$B$3:$BD$3,G$4),"")</f>
        <v/>
      </c>
      <c r="H23" s="19" t="str">
        <f>IFERROR(AVERAGEIFS(Hebdomadaire!$B23:$BD23,Hebdomadaire!$B$3:$BD$3,H$4),"")</f>
        <v/>
      </c>
      <c r="I23" s="19" t="str">
        <f>IFERROR(AVERAGEIFS(Hebdomadaire!$B23:$BD23,Hebdomadaire!$B$3:$BD$3,I$4),"")</f>
        <v/>
      </c>
      <c r="J23" s="19" t="str">
        <f>IFERROR(AVERAGEIFS(Hebdomadaire!$B23:$BD23,Hebdomadaire!$B$3:$BD$3,J$4),"")</f>
        <v/>
      </c>
      <c r="K23" s="19" t="str">
        <f>IFERROR(AVERAGEIFS(Hebdomadaire!$B23:$BD23,Hebdomadaire!$B$3:$BD$3,K$4),"")</f>
        <v/>
      </c>
      <c r="L23" s="19" t="str">
        <f>IFERROR(AVERAGEIFS(Hebdomadaire!$B23:$BD23,Hebdomadaire!$B$3:$BD$3,L$4),"")</f>
        <v/>
      </c>
      <c r="M23" s="19" t="str">
        <f>IFERROR(AVERAGEIFS(Hebdomadaire!$B23:$BD23,Hebdomadaire!$B$3:$BD$3,M$4),"")</f>
        <v/>
      </c>
    </row>
    <row r="24" spans="1:13" x14ac:dyDescent="0.2">
      <c r="A24" s="22" t="s">
        <v>31</v>
      </c>
      <c r="B24" s="19" t="str">
        <f>IFERROR(AVERAGEIFS(Hebdomadaire!$B24:$BD24,Hebdomadaire!$B$3:$BD$3,B$4),"")</f>
        <v/>
      </c>
      <c r="C24" s="19" t="str">
        <f>IFERROR(AVERAGEIFS(Hebdomadaire!$B24:$BD24,Hebdomadaire!$B$3:$BD$3,C$4),"")</f>
        <v/>
      </c>
      <c r="D24" s="19" t="str">
        <f>IFERROR(AVERAGEIFS(Hebdomadaire!$B24:$BD24,Hebdomadaire!$B$3:$BD$3,D$4),"")</f>
        <v/>
      </c>
      <c r="E24" s="19" t="str">
        <f>IFERROR(AVERAGEIFS(Hebdomadaire!$B24:$BD24,Hebdomadaire!$B$3:$BD$3,E$4),"")</f>
        <v/>
      </c>
      <c r="F24" s="19" t="str">
        <f>IFERROR(AVERAGEIFS(Hebdomadaire!$B24:$BD24,Hebdomadaire!$B$3:$BD$3,F$4),"")</f>
        <v/>
      </c>
      <c r="G24" s="19" t="str">
        <f>IFERROR(AVERAGEIFS(Hebdomadaire!$B24:$BD24,Hebdomadaire!$B$3:$BD$3,G$4),"")</f>
        <v/>
      </c>
      <c r="H24" s="19" t="str">
        <f>IFERROR(AVERAGEIFS(Hebdomadaire!$B24:$BD24,Hebdomadaire!$B$3:$BD$3,H$4),"")</f>
        <v/>
      </c>
      <c r="I24" s="19" t="str">
        <f>IFERROR(AVERAGEIFS(Hebdomadaire!$B24:$BD24,Hebdomadaire!$B$3:$BD$3,I$4),"")</f>
        <v/>
      </c>
      <c r="J24" s="19" t="str">
        <f>IFERROR(AVERAGEIFS(Hebdomadaire!$B24:$BD24,Hebdomadaire!$B$3:$BD$3,J$4),"")</f>
        <v/>
      </c>
      <c r="K24" s="19" t="str">
        <f>IFERROR(AVERAGEIFS(Hebdomadaire!$B24:$BD24,Hebdomadaire!$B$3:$BD$3,K$4),"")</f>
        <v/>
      </c>
      <c r="L24" s="19" t="str">
        <f>IFERROR(AVERAGEIFS(Hebdomadaire!$B24:$BD24,Hebdomadaire!$B$3:$BD$3,L$4),"")</f>
        <v/>
      </c>
      <c r="M24" s="19" t="str">
        <f>IFERROR(AVERAGEIFS(Hebdomadaire!$B24:$BD24,Hebdomadaire!$B$3:$BD$3,M$4),"")</f>
        <v/>
      </c>
    </row>
    <row r="25" spans="1:13" x14ac:dyDescent="0.2">
      <c r="A25" s="24" t="s">
        <v>32</v>
      </c>
      <c r="B25" s="19" t="str">
        <f>IFERROR(AVERAGEIFS(Hebdomadaire!$B25:$BD25,Hebdomadaire!$B$3:$BD$3,B$4),"")</f>
        <v/>
      </c>
      <c r="C25" s="19" t="str">
        <f>IFERROR(AVERAGEIFS(Hebdomadaire!$B25:$BD25,Hebdomadaire!$B$3:$BD$3,C$4),"")</f>
        <v/>
      </c>
      <c r="D25" s="19" t="str">
        <f>IFERROR(AVERAGEIFS(Hebdomadaire!$B25:$BD25,Hebdomadaire!$B$3:$BD$3,D$4),"")</f>
        <v/>
      </c>
      <c r="E25" s="19" t="str">
        <f>IFERROR(AVERAGEIFS(Hebdomadaire!$B25:$BD25,Hebdomadaire!$B$3:$BD$3,E$4),"")</f>
        <v/>
      </c>
      <c r="F25" s="19" t="str">
        <f>IFERROR(AVERAGEIFS(Hebdomadaire!$B25:$BD25,Hebdomadaire!$B$3:$BD$3,F$4),"")</f>
        <v/>
      </c>
      <c r="G25" s="19" t="str">
        <f>IFERROR(AVERAGEIFS(Hebdomadaire!$B25:$BD25,Hebdomadaire!$B$3:$BD$3,G$4),"")</f>
        <v/>
      </c>
      <c r="H25" s="19" t="str">
        <f>IFERROR(AVERAGEIFS(Hebdomadaire!$B25:$BD25,Hebdomadaire!$B$3:$BD$3,H$4),"")</f>
        <v/>
      </c>
      <c r="I25" s="19" t="str">
        <f>IFERROR(AVERAGEIFS(Hebdomadaire!$B25:$BD25,Hebdomadaire!$B$3:$BD$3,I$4),"")</f>
        <v/>
      </c>
      <c r="J25" s="19" t="str">
        <f>IFERROR(AVERAGEIFS(Hebdomadaire!$B25:$BD25,Hebdomadaire!$B$3:$BD$3,J$4),"")</f>
        <v/>
      </c>
      <c r="K25" s="19" t="str">
        <f>IFERROR(AVERAGEIFS(Hebdomadaire!$B25:$BD25,Hebdomadaire!$B$3:$BD$3,K$4),"")</f>
        <v/>
      </c>
      <c r="L25" s="19" t="str">
        <f>IFERROR(AVERAGEIFS(Hebdomadaire!$B25:$BD25,Hebdomadaire!$B$3:$BD$3,L$4),"")</f>
        <v/>
      </c>
      <c r="M25" s="19" t="str">
        <f>IFERROR(AVERAGEIFS(Hebdomadaire!$B25:$BD25,Hebdomadaire!$B$3:$BD$3,M$4),"")</f>
        <v/>
      </c>
    </row>
    <row r="26" spans="1:13" x14ac:dyDescent="0.2">
      <c r="A26" s="22" t="s">
        <v>33</v>
      </c>
      <c r="B26" s="19" t="str">
        <f>IFERROR(AVERAGEIFS(Hebdomadaire!$B26:$BD26,Hebdomadaire!$B$3:$BD$3,B$4),"")</f>
        <v/>
      </c>
      <c r="C26" s="19" t="str">
        <f>IFERROR(AVERAGEIFS(Hebdomadaire!$B26:$BD26,Hebdomadaire!$B$3:$BD$3,C$4),"")</f>
        <v/>
      </c>
      <c r="D26" s="19" t="str">
        <f>IFERROR(AVERAGEIFS(Hebdomadaire!$B26:$BD26,Hebdomadaire!$B$3:$BD$3,D$4),"")</f>
        <v/>
      </c>
      <c r="E26" s="19" t="str">
        <f>IFERROR(AVERAGEIFS(Hebdomadaire!$B26:$BD26,Hebdomadaire!$B$3:$BD$3,E$4),"")</f>
        <v/>
      </c>
      <c r="F26" s="19" t="str">
        <f>IFERROR(AVERAGEIFS(Hebdomadaire!$B26:$BD26,Hebdomadaire!$B$3:$BD$3,F$4),"")</f>
        <v/>
      </c>
      <c r="G26" s="19" t="str">
        <f>IFERROR(AVERAGEIFS(Hebdomadaire!$B26:$BD26,Hebdomadaire!$B$3:$BD$3,G$4),"")</f>
        <v/>
      </c>
      <c r="H26" s="19" t="str">
        <f>IFERROR(AVERAGEIFS(Hebdomadaire!$B26:$BD26,Hebdomadaire!$B$3:$BD$3,H$4),"")</f>
        <v/>
      </c>
      <c r="I26" s="19" t="str">
        <f>IFERROR(AVERAGEIFS(Hebdomadaire!$B26:$BD26,Hebdomadaire!$B$3:$BD$3,I$4),"")</f>
        <v/>
      </c>
      <c r="J26" s="19" t="str">
        <f>IFERROR(AVERAGEIFS(Hebdomadaire!$B26:$BD26,Hebdomadaire!$B$3:$BD$3,J$4),"")</f>
        <v/>
      </c>
      <c r="K26" s="19" t="str">
        <f>IFERROR(AVERAGEIFS(Hebdomadaire!$B26:$BD26,Hebdomadaire!$B$3:$BD$3,K$4),"")</f>
        <v/>
      </c>
      <c r="L26" s="19" t="str">
        <f>IFERROR(AVERAGEIFS(Hebdomadaire!$B26:$BD26,Hebdomadaire!$B$3:$BD$3,L$4),"")</f>
        <v/>
      </c>
      <c r="M26" s="19" t="str">
        <f>IFERROR(AVERAGEIFS(Hebdomadaire!$B26:$BD26,Hebdomadaire!$B$3:$BD$3,M$4),"")</f>
        <v/>
      </c>
    </row>
    <row r="27" spans="1:13" x14ac:dyDescent="0.2">
      <c r="A27" s="25" t="s">
        <v>34</v>
      </c>
      <c r="B27" s="19" t="str">
        <f>IFERROR(AVERAGEIFS(Hebdomadaire!$B27:$BD27,Hebdomadaire!$B$3:$BD$3,B$4),"")</f>
        <v/>
      </c>
      <c r="C27" s="19" t="str">
        <f>IFERROR(AVERAGEIFS(Hebdomadaire!$B27:$BD27,Hebdomadaire!$B$3:$BD$3,C$4),"")</f>
        <v/>
      </c>
      <c r="D27" s="19" t="str">
        <f>IFERROR(AVERAGEIFS(Hebdomadaire!$B27:$BD27,Hebdomadaire!$B$3:$BD$3,D$4),"")</f>
        <v/>
      </c>
      <c r="E27" s="19" t="str">
        <f>IFERROR(AVERAGEIFS(Hebdomadaire!$B27:$BD27,Hebdomadaire!$B$3:$BD$3,E$4),"")</f>
        <v/>
      </c>
      <c r="F27" s="19" t="str">
        <f>IFERROR(AVERAGEIFS(Hebdomadaire!$B27:$BD27,Hebdomadaire!$B$3:$BD$3,F$4),"")</f>
        <v/>
      </c>
      <c r="G27" s="19" t="str">
        <f>IFERROR(AVERAGEIFS(Hebdomadaire!$B27:$BD27,Hebdomadaire!$B$3:$BD$3,G$4),"")</f>
        <v/>
      </c>
      <c r="H27" s="19" t="str">
        <f>IFERROR(AVERAGEIFS(Hebdomadaire!$B27:$BD27,Hebdomadaire!$B$3:$BD$3,H$4),"")</f>
        <v/>
      </c>
      <c r="I27" s="19" t="str">
        <f>IFERROR(AVERAGEIFS(Hebdomadaire!$B27:$BD27,Hebdomadaire!$B$3:$BD$3,I$4),"")</f>
        <v/>
      </c>
      <c r="J27" s="19" t="str">
        <f>IFERROR(AVERAGEIFS(Hebdomadaire!$B27:$BD27,Hebdomadaire!$B$3:$BD$3,J$4),"")</f>
        <v/>
      </c>
      <c r="K27" s="19" t="str">
        <f>IFERROR(AVERAGEIFS(Hebdomadaire!$B27:$BD27,Hebdomadaire!$B$3:$BD$3,K$4),"")</f>
        <v/>
      </c>
      <c r="L27" s="19" t="str">
        <f>IFERROR(AVERAGEIFS(Hebdomadaire!$B27:$BD27,Hebdomadaire!$B$3:$BD$3,L$4),"")</f>
        <v/>
      </c>
      <c r="M27" s="19" t="str">
        <f>IFERROR(AVERAGEIFS(Hebdomadaire!$B27:$BD27,Hebdomadaire!$B$3:$BD$3,M$4),"")</f>
        <v/>
      </c>
    </row>
    <row r="28" spans="1:13" x14ac:dyDescent="0.2">
      <c r="A28" s="25" t="s">
        <v>35</v>
      </c>
      <c r="B28" s="19" t="str">
        <f>IFERROR(AVERAGEIFS(Hebdomadaire!$B28:$BD28,Hebdomadaire!$B$3:$BD$3,B$4),"")</f>
        <v/>
      </c>
      <c r="C28" s="19" t="str">
        <f>IFERROR(AVERAGEIFS(Hebdomadaire!$B28:$BD28,Hebdomadaire!$B$3:$BD$3,C$4),"")</f>
        <v/>
      </c>
      <c r="D28" s="19" t="str">
        <f>IFERROR(AVERAGEIFS(Hebdomadaire!$B28:$BD28,Hebdomadaire!$B$3:$BD$3,D$4),"")</f>
        <v/>
      </c>
      <c r="E28" s="19" t="str">
        <f>IFERROR(AVERAGEIFS(Hebdomadaire!$B28:$BD28,Hebdomadaire!$B$3:$BD$3,E$4),"")</f>
        <v/>
      </c>
      <c r="F28" s="19" t="str">
        <f>IFERROR(AVERAGEIFS(Hebdomadaire!$B28:$BD28,Hebdomadaire!$B$3:$BD$3,F$4),"")</f>
        <v/>
      </c>
      <c r="G28" s="19" t="str">
        <f>IFERROR(AVERAGEIFS(Hebdomadaire!$B28:$BD28,Hebdomadaire!$B$3:$BD$3,G$4),"")</f>
        <v/>
      </c>
      <c r="H28" s="19" t="str">
        <f>IFERROR(AVERAGEIFS(Hebdomadaire!$B28:$BD28,Hebdomadaire!$B$3:$BD$3,H$4),"")</f>
        <v/>
      </c>
      <c r="I28" s="19" t="str">
        <f>IFERROR(AVERAGEIFS(Hebdomadaire!$B28:$BD28,Hebdomadaire!$B$3:$BD$3,I$4),"")</f>
        <v/>
      </c>
      <c r="J28" s="19" t="str">
        <f>IFERROR(AVERAGEIFS(Hebdomadaire!$B28:$BD28,Hebdomadaire!$B$3:$BD$3,J$4),"")</f>
        <v/>
      </c>
      <c r="K28" s="19" t="str">
        <f>IFERROR(AVERAGEIFS(Hebdomadaire!$B28:$BD28,Hebdomadaire!$B$3:$BD$3,K$4),"")</f>
        <v/>
      </c>
      <c r="L28" s="19" t="str">
        <f>IFERROR(AVERAGEIFS(Hebdomadaire!$B28:$BD28,Hebdomadaire!$B$3:$BD$3,L$4),"")</f>
        <v/>
      </c>
      <c r="M28" s="19" t="str">
        <f>IFERROR(AVERAGEIFS(Hebdomadaire!$B28:$BD28,Hebdomadaire!$B$3:$BD$3,M$4),"")</f>
        <v/>
      </c>
    </row>
    <row r="29" spans="1:13" x14ac:dyDescent="0.2">
      <c r="A29" s="26" t="s">
        <v>36</v>
      </c>
      <c r="B29" s="19" t="str">
        <f>IFERROR(AVERAGEIFS(Hebdomadaire!$B29:$BD29,Hebdomadaire!$B$3:$BD$3,B$4),"")</f>
        <v/>
      </c>
      <c r="C29" s="19" t="str">
        <f>IFERROR(AVERAGEIFS(Hebdomadaire!$B29:$BD29,Hebdomadaire!$B$3:$BD$3,C$4),"")</f>
        <v/>
      </c>
      <c r="D29" s="19" t="str">
        <f>IFERROR(AVERAGEIFS(Hebdomadaire!$B29:$BD29,Hebdomadaire!$B$3:$BD$3,D$4),"")</f>
        <v/>
      </c>
      <c r="E29" s="19" t="str">
        <f>IFERROR(AVERAGEIFS(Hebdomadaire!$B29:$BD29,Hebdomadaire!$B$3:$BD$3,E$4),"")</f>
        <v/>
      </c>
      <c r="F29" s="19" t="str">
        <f>IFERROR(AVERAGEIFS(Hebdomadaire!$B29:$BD29,Hebdomadaire!$B$3:$BD$3,F$4),"")</f>
        <v/>
      </c>
      <c r="G29" s="19" t="str">
        <f>IFERROR(AVERAGEIFS(Hebdomadaire!$B29:$BD29,Hebdomadaire!$B$3:$BD$3,G$4),"")</f>
        <v/>
      </c>
      <c r="H29" s="19" t="str">
        <f>IFERROR(AVERAGEIFS(Hebdomadaire!$B29:$BD29,Hebdomadaire!$B$3:$BD$3,H$4),"")</f>
        <v/>
      </c>
      <c r="I29" s="19" t="str">
        <f>IFERROR(AVERAGEIFS(Hebdomadaire!$B29:$BD29,Hebdomadaire!$B$3:$BD$3,I$4),"")</f>
        <v/>
      </c>
      <c r="J29" s="19" t="str">
        <f>IFERROR(AVERAGEIFS(Hebdomadaire!$B29:$BD29,Hebdomadaire!$B$3:$BD$3,J$4),"")</f>
        <v/>
      </c>
      <c r="K29" s="19" t="str">
        <f>IFERROR(AVERAGEIFS(Hebdomadaire!$B29:$BD29,Hebdomadaire!$B$3:$BD$3,K$4),"")</f>
        <v/>
      </c>
      <c r="L29" s="19" t="str">
        <f>IFERROR(AVERAGEIFS(Hebdomadaire!$B29:$BD29,Hebdomadaire!$B$3:$BD$3,L$4),"")</f>
        <v/>
      </c>
      <c r="M29" s="19" t="str">
        <f>IFERROR(AVERAGEIFS(Hebdomadaire!$B29:$BD29,Hebdomadaire!$B$3:$BD$3,M$4),"")</f>
        <v/>
      </c>
    </row>
    <row r="30" spans="1:13" x14ac:dyDescent="0.2">
      <c r="A30" s="22" t="s">
        <v>37</v>
      </c>
      <c r="B30" s="19" t="str">
        <f>IFERROR(AVERAGEIFS(Hebdomadaire!$B30:$BD30,Hebdomadaire!$B$3:$BD$3,B$4),"")</f>
        <v/>
      </c>
      <c r="C30" s="19" t="str">
        <f>IFERROR(AVERAGEIFS(Hebdomadaire!$B30:$BD30,Hebdomadaire!$B$3:$BD$3,C$4),"")</f>
        <v/>
      </c>
      <c r="D30" s="19" t="str">
        <f>IFERROR(AVERAGEIFS(Hebdomadaire!$B30:$BD30,Hebdomadaire!$B$3:$BD$3,D$4),"")</f>
        <v/>
      </c>
      <c r="E30" s="19" t="str">
        <f>IFERROR(AVERAGEIFS(Hebdomadaire!$B30:$BD30,Hebdomadaire!$B$3:$BD$3,E$4),"")</f>
        <v/>
      </c>
      <c r="F30" s="19" t="str">
        <f>IFERROR(AVERAGEIFS(Hebdomadaire!$B30:$BD30,Hebdomadaire!$B$3:$BD$3,F$4),"")</f>
        <v/>
      </c>
      <c r="G30" s="19" t="str">
        <f>IFERROR(AVERAGEIFS(Hebdomadaire!$B30:$BD30,Hebdomadaire!$B$3:$BD$3,G$4),"")</f>
        <v/>
      </c>
      <c r="H30" s="19" t="str">
        <f>IFERROR(AVERAGEIFS(Hebdomadaire!$B30:$BD30,Hebdomadaire!$B$3:$BD$3,H$4),"")</f>
        <v/>
      </c>
      <c r="I30" s="19" t="str">
        <f>IFERROR(AVERAGEIFS(Hebdomadaire!$B30:$BD30,Hebdomadaire!$B$3:$BD$3,I$4),"")</f>
        <v/>
      </c>
      <c r="J30" s="19" t="str">
        <f>IFERROR(AVERAGEIFS(Hebdomadaire!$B30:$BD30,Hebdomadaire!$B$3:$BD$3,J$4),"")</f>
        <v/>
      </c>
      <c r="K30" s="19" t="str">
        <f>IFERROR(AVERAGEIFS(Hebdomadaire!$B30:$BD30,Hebdomadaire!$B$3:$BD$3,K$4),"")</f>
        <v/>
      </c>
      <c r="L30" s="19" t="str">
        <f>IFERROR(AVERAGEIFS(Hebdomadaire!$B30:$BD30,Hebdomadaire!$B$3:$BD$3,L$4),"")</f>
        <v/>
      </c>
      <c r="M30" s="19" t="str">
        <f>IFERROR(AVERAGEIFS(Hebdomadaire!$B30:$BD30,Hebdomadaire!$B$3:$BD$3,M$4),"")</f>
        <v/>
      </c>
    </row>
    <row r="31" spans="1:13" x14ac:dyDescent="0.2">
      <c r="A31" s="22" t="s">
        <v>38</v>
      </c>
      <c r="B31" s="19" t="str">
        <f>IFERROR(AVERAGEIFS(Hebdomadaire!$B31:$BD31,Hebdomadaire!$B$3:$BD$3,B$4),"")</f>
        <v/>
      </c>
      <c r="C31" s="19" t="str">
        <f>IFERROR(AVERAGEIFS(Hebdomadaire!$B31:$BD31,Hebdomadaire!$B$3:$BD$3,C$4),"")</f>
        <v/>
      </c>
      <c r="D31" s="19" t="str">
        <f>IFERROR(AVERAGEIFS(Hebdomadaire!$B31:$BD31,Hebdomadaire!$B$3:$BD$3,D$4),"")</f>
        <v/>
      </c>
      <c r="E31" s="19" t="str">
        <f>IFERROR(AVERAGEIFS(Hebdomadaire!$B31:$BD31,Hebdomadaire!$B$3:$BD$3,E$4),"")</f>
        <v/>
      </c>
      <c r="F31" s="19" t="str">
        <f>IFERROR(AVERAGEIFS(Hebdomadaire!$B31:$BD31,Hebdomadaire!$B$3:$BD$3,F$4),"")</f>
        <v/>
      </c>
      <c r="G31" s="19" t="str">
        <f>IFERROR(AVERAGEIFS(Hebdomadaire!$B31:$BD31,Hebdomadaire!$B$3:$BD$3,G$4),"")</f>
        <v/>
      </c>
      <c r="H31" s="19" t="str">
        <f>IFERROR(AVERAGEIFS(Hebdomadaire!$B31:$BD31,Hebdomadaire!$B$3:$BD$3,H$4),"")</f>
        <v/>
      </c>
      <c r="I31" s="19" t="str">
        <f>IFERROR(AVERAGEIFS(Hebdomadaire!$B31:$BD31,Hebdomadaire!$B$3:$BD$3,I$4),"")</f>
        <v/>
      </c>
      <c r="J31" s="19" t="str">
        <f>IFERROR(AVERAGEIFS(Hebdomadaire!$B31:$BD31,Hebdomadaire!$B$3:$BD$3,J$4),"")</f>
        <v/>
      </c>
      <c r="K31" s="19" t="str">
        <f>IFERROR(AVERAGEIFS(Hebdomadaire!$B31:$BD31,Hebdomadaire!$B$3:$BD$3,K$4),"")</f>
        <v/>
      </c>
      <c r="L31" s="19" t="str">
        <f>IFERROR(AVERAGEIFS(Hebdomadaire!$B31:$BD31,Hebdomadaire!$B$3:$BD$3,L$4),"")</f>
        <v/>
      </c>
      <c r="M31" s="19" t="str">
        <f>IFERROR(AVERAGEIFS(Hebdomadaire!$B31:$BD31,Hebdomadaire!$B$3:$BD$3,M$4),"")</f>
        <v/>
      </c>
    </row>
    <row r="32" spans="1:13" x14ac:dyDescent="0.2">
      <c r="A32" s="22" t="s">
        <v>39</v>
      </c>
      <c r="B32" s="19" t="str">
        <f>IFERROR(AVERAGEIFS(Hebdomadaire!$B32:$BD32,Hebdomadaire!$B$3:$BD$3,B$4),"")</f>
        <v/>
      </c>
      <c r="C32" s="19" t="str">
        <f>IFERROR(AVERAGEIFS(Hebdomadaire!$B32:$BD32,Hebdomadaire!$B$3:$BD$3,C$4),"")</f>
        <v/>
      </c>
      <c r="D32" s="19" t="str">
        <f>IFERROR(AVERAGEIFS(Hebdomadaire!$B32:$BD32,Hebdomadaire!$B$3:$BD$3,D$4),"")</f>
        <v/>
      </c>
      <c r="E32" s="19" t="str">
        <f>IFERROR(AVERAGEIFS(Hebdomadaire!$B32:$BD32,Hebdomadaire!$B$3:$BD$3,E$4),"")</f>
        <v/>
      </c>
      <c r="F32" s="19" t="str">
        <f>IFERROR(AVERAGEIFS(Hebdomadaire!$B32:$BD32,Hebdomadaire!$B$3:$BD$3,F$4),"")</f>
        <v/>
      </c>
      <c r="G32" s="19" t="str">
        <f>IFERROR(AVERAGEIFS(Hebdomadaire!$B32:$BD32,Hebdomadaire!$B$3:$BD$3,G$4),"")</f>
        <v/>
      </c>
      <c r="H32" s="19" t="str">
        <f>IFERROR(AVERAGEIFS(Hebdomadaire!$B32:$BD32,Hebdomadaire!$B$3:$BD$3,H$4),"")</f>
        <v/>
      </c>
      <c r="I32" s="19" t="str">
        <f>IFERROR(AVERAGEIFS(Hebdomadaire!$B32:$BD32,Hebdomadaire!$B$3:$BD$3,I$4),"")</f>
        <v/>
      </c>
      <c r="J32" s="19" t="str">
        <f>IFERROR(AVERAGEIFS(Hebdomadaire!$B32:$BD32,Hebdomadaire!$B$3:$BD$3,J$4),"")</f>
        <v/>
      </c>
      <c r="K32" s="19" t="str">
        <f>IFERROR(AVERAGEIFS(Hebdomadaire!$B32:$BD32,Hebdomadaire!$B$3:$BD$3,K$4),"")</f>
        <v/>
      </c>
      <c r="L32" s="19" t="str">
        <f>IFERROR(AVERAGEIFS(Hebdomadaire!$B32:$BD32,Hebdomadaire!$B$3:$BD$3,L$4),"")</f>
        <v/>
      </c>
      <c r="M32" s="19" t="str">
        <f>IFERROR(AVERAGEIFS(Hebdomadaire!$B32:$BD32,Hebdomadaire!$B$3:$BD$3,M$4),"")</f>
        <v/>
      </c>
    </row>
    <row r="33" spans="1:13" x14ac:dyDescent="0.2">
      <c r="A33" s="22" t="s">
        <v>40</v>
      </c>
      <c r="B33" s="19" t="str">
        <f>IFERROR(AVERAGEIFS(Hebdomadaire!$B33:$BD33,Hebdomadaire!$B$3:$BD$3,B$4),"")</f>
        <v/>
      </c>
      <c r="C33" s="19" t="str">
        <f>IFERROR(AVERAGEIFS(Hebdomadaire!$B33:$BD33,Hebdomadaire!$B$3:$BD$3,C$4),"")</f>
        <v/>
      </c>
      <c r="D33" s="19" t="str">
        <f>IFERROR(AVERAGEIFS(Hebdomadaire!$B33:$BD33,Hebdomadaire!$B$3:$BD$3,D$4),"")</f>
        <v/>
      </c>
      <c r="E33" s="19" t="str">
        <f>IFERROR(AVERAGEIFS(Hebdomadaire!$B33:$BD33,Hebdomadaire!$B$3:$BD$3,E$4),"")</f>
        <v/>
      </c>
      <c r="F33" s="19" t="str">
        <f>IFERROR(AVERAGEIFS(Hebdomadaire!$B33:$BD33,Hebdomadaire!$B$3:$BD$3,F$4),"")</f>
        <v/>
      </c>
      <c r="G33" s="19" t="str">
        <f>IFERROR(AVERAGEIFS(Hebdomadaire!$B33:$BD33,Hebdomadaire!$B$3:$BD$3,G$4),"")</f>
        <v/>
      </c>
      <c r="H33" s="19" t="str">
        <f>IFERROR(AVERAGEIFS(Hebdomadaire!$B33:$BD33,Hebdomadaire!$B$3:$BD$3,H$4),"")</f>
        <v/>
      </c>
      <c r="I33" s="19" t="str">
        <f>IFERROR(AVERAGEIFS(Hebdomadaire!$B33:$BD33,Hebdomadaire!$B$3:$BD$3,I$4),"")</f>
        <v/>
      </c>
      <c r="J33" s="19" t="str">
        <f>IFERROR(AVERAGEIFS(Hebdomadaire!$B33:$BD33,Hebdomadaire!$B$3:$BD$3,J$4),"")</f>
        <v/>
      </c>
      <c r="K33" s="19" t="str">
        <f>IFERROR(AVERAGEIFS(Hebdomadaire!$B33:$BD33,Hebdomadaire!$B$3:$BD$3,K$4),"")</f>
        <v/>
      </c>
      <c r="L33" s="19" t="str">
        <f>IFERROR(AVERAGEIFS(Hebdomadaire!$B33:$BD33,Hebdomadaire!$B$3:$BD$3,L$4),"")</f>
        <v/>
      </c>
      <c r="M33" s="19" t="str">
        <f>IFERROR(AVERAGEIFS(Hebdomadaire!$B33:$BD33,Hebdomadaire!$B$3:$BD$3,M$4),"")</f>
        <v/>
      </c>
    </row>
    <row r="34" spans="1:13" x14ac:dyDescent="0.2">
      <c r="A34" s="22" t="s">
        <v>41</v>
      </c>
      <c r="B34" s="19" t="str">
        <f>IFERROR(AVERAGEIFS(Hebdomadaire!$B34:$BD34,Hebdomadaire!$B$3:$BD$3,B$4),"")</f>
        <v/>
      </c>
      <c r="C34" s="19" t="str">
        <f>IFERROR(AVERAGEIFS(Hebdomadaire!$B34:$BD34,Hebdomadaire!$B$3:$BD$3,C$4),"")</f>
        <v/>
      </c>
      <c r="D34" s="19" t="str">
        <f>IFERROR(AVERAGEIFS(Hebdomadaire!$B34:$BD34,Hebdomadaire!$B$3:$BD$3,D$4),"")</f>
        <v/>
      </c>
      <c r="E34" s="19" t="str">
        <f>IFERROR(AVERAGEIFS(Hebdomadaire!$B34:$BD34,Hebdomadaire!$B$3:$BD$3,E$4),"")</f>
        <v/>
      </c>
      <c r="F34" s="19" t="str">
        <f>IFERROR(AVERAGEIFS(Hebdomadaire!$B34:$BD34,Hebdomadaire!$B$3:$BD$3,F$4),"")</f>
        <v/>
      </c>
      <c r="G34" s="19" t="str">
        <f>IFERROR(AVERAGEIFS(Hebdomadaire!$B34:$BD34,Hebdomadaire!$B$3:$BD$3,G$4),"")</f>
        <v/>
      </c>
      <c r="H34" s="19" t="str">
        <f>IFERROR(AVERAGEIFS(Hebdomadaire!$B34:$BD34,Hebdomadaire!$B$3:$BD$3,H$4),"")</f>
        <v/>
      </c>
      <c r="I34" s="19" t="str">
        <f>IFERROR(AVERAGEIFS(Hebdomadaire!$B34:$BD34,Hebdomadaire!$B$3:$BD$3,I$4),"")</f>
        <v/>
      </c>
      <c r="J34" s="19" t="str">
        <f>IFERROR(AVERAGEIFS(Hebdomadaire!$B34:$BD34,Hebdomadaire!$B$3:$BD$3,J$4),"")</f>
        <v/>
      </c>
      <c r="K34" s="19" t="str">
        <f>IFERROR(AVERAGEIFS(Hebdomadaire!$B34:$BD34,Hebdomadaire!$B$3:$BD$3,K$4),"")</f>
        <v/>
      </c>
      <c r="L34" s="19" t="str">
        <f>IFERROR(AVERAGEIFS(Hebdomadaire!$B34:$BD34,Hebdomadaire!$B$3:$BD$3,L$4),"")</f>
        <v/>
      </c>
      <c r="M34" s="19" t="str">
        <f>IFERROR(AVERAGEIFS(Hebdomadaire!$B34:$BD34,Hebdomadaire!$B$3:$BD$3,M$4),"")</f>
        <v/>
      </c>
    </row>
    <row r="35" spans="1:13" x14ac:dyDescent="0.2">
      <c r="A35" s="22" t="s">
        <v>42</v>
      </c>
      <c r="B35" s="19" t="str">
        <f>IFERROR(AVERAGEIFS(Hebdomadaire!$B35:$BD35,Hebdomadaire!$B$3:$BD$3,B$4),"")</f>
        <v/>
      </c>
      <c r="C35" s="19" t="str">
        <f>IFERROR(AVERAGEIFS(Hebdomadaire!$B35:$BD35,Hebdomadaire!$B$3:$BD$3,C$4),"")</f>
        <v/>
      </c>
      <c r="D35" s="19" t="str">
        <f>IFERROR(AVERAGEIFS(Hebdomadaire!$B35:$BD35,Hebdomadaire!$B$3:$BD$3,D$4),"")</f>
        <v/>
      </c>
      <c r="E35" s="19" t="str">
        <f>IFERROR(AVERAGEIFS(Hebdomadaire!$B35:$BD35,Hebdomadaire!$B$3:$BD$3,E$4),"")</f>
        <v/>
      </c>
      <c r="F35" s="19" t="str">
        <f>IFERROR(AVERAGEIFS(Hebdomadaire!$B35:$BD35,Hebdomadaire!$B$3:$BD$3,F$4),"")</f>
        <v/>
      </c>
      <c r="G35" s="19" t="str">
        <f>IFERROR(AVERAGEIFS(Hebdomadaire!$B35:$BD35,Hebdomadaire!$B$3:$BD$3,G$4),"")</f>
        <v/>
      </c>
      <c r="H35" s="19" t="str">
        <f>IFERROR(AVERAGEIFS(Hebdomadaire!$B35:$BD35,Hebdomadaire!$B$3:$BD$3,H$4),"")</f>
        <v/>
      </c>
      <c r="I35" s="19" t="str">
        <f>IFERROR(AVERAGEIFS(Hebdomadaire!$B35:$BD35,Hebdomadaire!$B$3:$BD$3,I$4),"")</f>
        <v/>
      </c>
      <c r="J35" s="19" t="str">
        <f>IFERROR(AVERAGEIFS(Hebdomadaire!$B35:$BD35,Hebdomadaire!$B$3:$BD$3,J$4),"")</f>
        <v/>
      </c>
      <c r="K35" s="19" t="str">
        <f>IFERROR(AVERAGEIFS(Hebdomadaire!$B35:$BD35,Hebdomadaire!$B$3:$BD$3,K$4),"")</f>
        <v/>
      </c>
      <c r="L35" s="19" t="str">
        <f>IFERROR(AVERAGEIFS(Hebdomadaire!$B35:$BD35,Hebdomadaire!$B$3:$BD$3,L$4),"")</f>
        <v/>
      </c>
      <c r="M35" s="19" t="str">
        <f>IFERROR(AVERAGEIFS(Hebdomadaire!$B35:$BD35,Hebdomadaire!$B$3:$BD$3,M$4),"")</f>
        <v/>
      </c>
    </row>
    <row r="36" spans="1:13" x14ac:dyDescent="0.2">
      <c r="A36" s="22" t="s">
        <v>43</v>
      </c>
      <c r="B36" s="27">
        <f>IFERROR(SUMIFS(Hebdomadaire!$B36:$BD36,Hebdomadaire!$B$3:$BD$3,B$4),"")</f>
        <v>46634.615384615383</v>
      </c>
      <c r="C36" s="27">
        <f>IFERROR(SUMIFS(Hebdomadaire!$B36:$BD36,Hebdomadaire!$B$3:$BD$3,C$4),"")</f>
        <v>37307.692307692305</v>
      </c>
      <c r="D36" s="27">
        <f>IFERROR(SUMIFS(Hebdomadaire!$B36:$BD36,Hebdomadaire!$B$3:$BD$3,D$4),"")</f>
        <v>37307.692307692305</v>
      </c>
      <c r="E36" s="27">
        <f>IFERROR(SUMIFS(Hebdomadaire!$B36:$BD36,Hebdomadaire!$B$3:$BD$3,E$4),"")</f>
        <v>46634.615384615383</v>
      </c>
      <c r="F36" s="27">
        <f>IFERROR(SUMIFS(Hebdomadaire!$B36:$BD36,Hebdomadaire!$B$3:$BD$3,F$4),"")</f>
        <v>37307.692307692305</v>
      </c>
      <c r="G36" s="27">
        <f>IFERROR(SUMIFS(Hebdomadaire!$B36:$BD36,Hebdomadaire!$B$3:$BD$3,G$4),"")</f>
        <v>37307.692307692305</v>
      </c>
      <c r="H36" s="27">
        <f>IFERROR(SUMIFS(Hebdomadaire!$B36:$BD36,Hebdomadaire!$B$3:$BD$3,H$4),"")</f>
        <v>46634.615384615383</v>
      </c>
      <c r="I36" s="27">
        <f>IFERROR(SUMIFS(Hebdomadaire!$B36:$BD36,Hebdomadaire!$B$3:$BD$3,I$4),"")</f>
        <v>37307.692307692305</v>
      </c>
      <c r="J36" s="27">
        <f>IFERROR(SUMIFS(Hebdomadaire!$B36:$BD36,Hebdomadaire!$B$3:$BD$3,J$4),"")</f>
        <v>37307.692307692305</v>
      </c>
      <c r="K36" s="27">
        <f>IFERROR(SUMIFS(Hebdomadaire!$B36:$BD36,Hebdomadaire!$B$3:$BD$3,K$4),"")</f>
        <v>46634.615384615383</v>
      </c>
      <c r="L36" s="27">
        <f>IFERROR(SUMIFS(Hebdomadaire!$B36:$BD36,Hebdomadaire!$B$3:$BD$3,L$4),"")</f>
        <v>37307.692307692305</v>
      </c>
      <c r="M36" s="27">
        <f>IFERROR(SUMIFS(Hebdomadaire!$B36:$BD36,Hebdomadaire!$B$3:$BD$3,M$4),"")</f>
        <v>46634.615384615383</v>
      </c>
    </row>
    <row r="37" spans="1:13" x14ac:dyDescent="0.2">
      <c r="A37" s="22" t="s">
        <v>44</v>
      </c>
      <c r="B37" s="27">
        <f>IFERROR(SUMIFS(Hebdomadaire!$B37:$BD37,Hebdomadaire!$B$3:$BD$3,B$4),"")</f>
        <v>31551.670000000002</v>
      </c>
      <c r="C37" s="27">
        <f>IFERROR(SUMIFS(Hebdomadaire!$B37:$BD37,Hebdomadaire!$B$3:$BD$3,C$4),"")</f>
        <v>31036.07</v>
      </c>
      <c r="D37" s="27">
        <f>IFERROR(SUMIFS(Hebdomadaire!$B37:$BD37,Hebdomadaire!$B$3:$BD$3,D$4),"")</f>
        <v>37589.759999999995</v>
      </c>
      <c r="E37" s="27">
        <f>IFERROR(SUMIFS(Hebdomadaire!$B37:$BD37,Hebdomadaire!$B$3:$BD$3,E$4),"")</f>
        <v>42100.99</v>
      </c>
      <c r="F37" s="27">
        <f>IFERROR(SUMIFS(Hebdomadaire!$B37:$BD37,Hebdomadaire!$B$3:$BD$3,F$4),"")</f>
        <v>30463.9</v>
      </c>
      <c r="G37" s="27">
        <f>IFERROR(SUMIFS(Hebdomadaire!$B37:$BD37,Hebdomadaire!$B$3:$BD$3,G$4),"")</f>
        <v>35590.69</v>
      </c>
      <c r="H37" s="27">
        <f>IFERROR(SUMIFS(Hebdomadaire!$B37:$BD37,Hebdomadaire!$B$3:$BD$3,H$4),"")</f>
        <v>44035.340000000004</v>
      </c>
      <c r="I37" s="27">
        <f>IFERROR(SUMIFS(Hebdomadaire!$B37:$BD37,Hebdomadaire!$B$3:$BD$3,I$4),"")</f>
        <v>17970.64</v>
      </c>
      <c r="J37" s="27">
        <f>IFERROR(SUMIFS(Hebdomadaire!$B37:$BD37,Hebdomadaire!$B$3:$BD$3,J$4),"")</f>
        <v>0</v>
      </c>
      <c r="K37" s="27">
        <f>IFERROR(SUMIFS(Hebdomadaire!$B37:$BD37,Hebdomadaire!$B$3:$BD$3,K$4),"")</f>
        <v>0</v>
      </c>
      <c r="L37" s="27">
        <f>IFERROR(SUMIFS(Hebdomadaire!$B37:$BD37,Hebdomadaire!$B$3:$BD$3,L$4),"")</f>
        <v>0</v>
      </c>
      <c r="M37" s="27">
        <f>IFERROR(SUMIFS(Hebdomadaire!$B37:$BD37,Hebdomadaire!$B$3:$BD$3,M$4),"")</f>
        <v>0</v>
      </c>
    </row>
    <row r="38" spans="1:13" x14ac:dyDescent="0.2">
      <c r="A38" s="23" t="s">
        <v>45</v>
      </c>
      <c r="B38" s="27">
        <f>IFERROR(SUMIFS(Hebdomadaire!$B38:$BD38,Hebdomadaire!$B$3:$BD$3,B$4),"")</f>
        <v>0</v>
      </c>
      <c r="C38" s="27">
        <f>IFERROR(SUMIFS(Hebdomadaire!$B38:$BD38,Hebdomadaire!$B$3:$BD$3,C$4),"")</f>
        <v>0</v>
      </c>
      <c r="D38" s="27">
        <f>IFERROR(SUMIFS(Hebdomadaire!$B38:$BD38,Hebdomadaire!$B$3:$BD$3,D$4),"")</f>
        <v>0</v>
      </c>
      <c r="E38" s="27">
        <f>IFERROR(SUMIFS(Hebdomadaire!$B38:$BD38,Hebdomadaire!$B$3:$BD$3,E$4),"")</f>
        <v>0</v>
      </c>
      <c r="F38" s="27">
        <f>IFERROR(SUMIFS(Hebdomadaire!$B38:$BD38,Hebdomadaire!$B$3:$BD$3,F$4),"")</f>
        <v>0</v>
      </c>
      <c r="G38" s="27">
        <f>IFERROR(SUMIFS(Hebdomadaire!$B38:$BD38,Hebdomadaire!$B$3:$BD$3,G$4),"")</f>
        <v>0</v>
      </c>
      <c r="H38" s="27">
        <f>IFERROR(SUMIFS(Hebdomadaire!$B38:$BD38,Hebdomadaire!$B$3:$BD$3,H$4),"")</f>
        <v>0</v>
      </c>
      <c r="I38" s="27">
        <f>IFERROR(SUMIFS(Hebdomadaire!$B38:$BD38,Hebdomadaire!$B$3:$BD$3,I$4),"")</f>
        <v>0</v>
      </c>
      <c r="J38" s="27">
        <f>IFERROR(SUMIFS(Hebdomadaire!$B38:$BD38,Hebdomadaire!$B$3:$BD$3,J$4),"")</f>
        <v>0</v>
      </c>
      <c r="K38" s="27">
        <f>IFERROR(SUMIFS(Hebdomadaire!$B38:$BD38,Hebdomadaire!$B$3:$BD$3,K$4),"")</f>
        <v>0</v>
      </c>
      <c r="L38" s="27">
        <f>IFERROR(SUMIFS(Hebdomadaire!$B38:$BD38,Hebdomadaire!$B$3:$BD$3,L$4),"")</f>
        <v>0</v>
      </c>
      <c r="M38" s="27">
        <f>IFERROR(SUMIFS(Hebdomadaire!$B38:$BD38,Hebdomadaire!$B$3:$BD$3,M$4),"")</f>
        <v>0</v>
      </c>
    </row>
    <row r="39" spans="1:13" x14ac:dyDescent="0.2">
      <c r="A39" s="23" t="s">
        <v>46</v>
      </c>
      <c r="B39" s="27">
        <f>IFERROR(SUMIFS(Hebdomadaire!$B39:$BD39,Hebdomadaire!$B$3:$BD$3,B$4),"")</f>
        <v>0</v>
      </c>
      <c r="C39" s="27">
        <f>IFERROR(SUMIFS(Hebdomadaire!$B39:$BD39,Hebdomadaire!$B$3:$BD$3,C$4),"")</f>
        <v>0</v>
      </c>
      <c r="D39" s="27">
        <f>IFERROR(SUMIFS(Hebdomadaire!$B39:$BD39,Hebdomadaire!$B$3:$BD$3,D$4),"")</f>
        <v>0</v>
      </c>
      <c r="E39" s="27">
        <f>IFERROR(SUMIFS(Hebdomadaire!$B39:$BD39,Hebdomadaire!$B$3:$BD$3,E$4),"")</f>
        <v>0</v>
      </c>
      <c r="F39" s="27">
        <f>IFERROR(SUMIFS(Hebdomadaire!$B39:$BD39,Hebdomadaire!$B$3:$BD$3,F$4),"")</f>
        <v>0</v>
      </c>
      <c r="G39" s="27">
        <f>IFERROR(SUMIFS(Hebdomadaire!$B39:$BD39,Hebdomadaire!$B$3:$BD$3,G$4),"")</f>
        <v>0</v>
      </c>
      <c r="H39" s="27">
        <f>IFERROR(SUMIFS(Hebdomadaire!$B39:$BD39,Hebdomadaire!$B$3:$BD$3,H$4),"")</f>
        <v>0</v>
      </c>
      <c r="I39" s="27">
        <f>IFERROR(SUMIFS(Hebdomadaire!$B39:$BD39,Hebdomadaire!$B$3:$BD$3,I$4),"")</f>
        <v>0</v>
      </c>
      <c r="J39" s="27">
        <f>IFERROR(SUMIFS(Hebdomadaire!$B39:$BD39,Hebdomadaire!$B$3:$BD$3,J$4),"")</f>
        <v>0</v>
      </c>
      <c r="K39" s="27">
        <f>IFERROR(SUMIFS(Hebdomadaire!$B39:$BD39,Hebdomadaire!$B$3:$BD$3,K$4),"")</f>
        <v>0</v>
      </c>
      <c r="L39" s="27">
        <f>IFERROR(SUMIFS(Hebdomadaire!$B39:$BD39,Hebdomadaire!$B$3:$BD$3,L$4),"")</f>
        <v>0</v>
      </c>
      <c r="M39" s="27">
        <f>IFERROR(SUMIFS(Hebdomadaire!$B39:$BD39,Hebdomadaire!$B$3:$BD$3,M$4),"")</f>
        <v>0</v>
      </c>
    </row>
    <row r="40" spans="1:13" x14ac:dyDescent="0.2">
      <c r="A40" s="28" t="s">
        <v>47</v>
      </c>
      <c r="B40" s="27">
        <f>IFERROR(SUMIFS(Hebdomadaire!$B40:$BD40,Hebdomadaire!$B$3:$BD$3,B$4),"")</f>
        <v>0</v>
      </c>
      <c r="C40" s="27">
        <f>IFERROR(SUMIFS(Hebdomadaire!$B40:$BD40,Hebdomadaire!$B$3:$BD$3,C$4),"")</f>
        <v>0</v>
      </c>
      <c r="D40" s="27">
        <f>IFERROR(SUMIFS(Hebdomadaire!$B40:$BD40,Hebdomadaire!$B$3:$BD$3,D$4),"")</f>
        <v>0</v>
      </c>
      <c r="E40" s="27">
        <f>IFERROR(SUMIFS(Hebdomadaire!$B40:$BD40,Hebdomadaire!$B$3:$BD$3,E$4),"")</f>
        <v>0</v>
      </c>
      <c r="F40" s="27">
        <f>IFERROR(SUMIFS(Hebdomadaire!$B40:$BD40,Hebdomadaire!$B$3:$BD$3,F$4),"")</f>
        <v>0</v>
      </c>
      <c r="G40" s="27">
        <f>IFERROR(SUMIFS(Hebdomadaire!$B40:$BD40,Hebdomadaire!$B$3:$BD$3,G$4),"")</f>
        <v>0</v>
      </c>
      <c r="H40" s="27">
        <f>IFERROR(SUMIFS(Hebdomadaire!$B40:$BD40,Hebdomadaire!$B$3:$BD$3,H$4),"")</f>
        <v>0</v>
      </c>
      <c r="I40" s="27">
        <f>IFERROR(SUMIFS(Hebdomadaire!$B40:$BD40,Hebdomadaire!$B$3:$BD$3,I$4),"")</f>
        <v>0</v>
      </c>
      <c r="J40" s="27">
        <f>IFERROR(SUMIFS(Hebdomadaire!$B40:$BD40,Hebdomadaire!$B$3:$BD$3,J$4),"")</f>
        <v>0</v>
      </c>
      <c r="K40" s="27">
        <f>IFERROR(SUMIFS(Hebdomadaire!$B40:$BD40,Hebdomadaire!$B$3:$BD$3,K$4),"")</f>
        <v>0</v>
      </c>
      <c r="L40" s="27">
        <f>IFERROR(SUMIFS(Hebdomadaire!$B40:$BD40,Hebdomadaire!$B$3:$BD$3,L$4),"")</f>
        <v>0</v>
      </c>
      <c r="M40" s="27">
        <f>IFERROR(SUMIFS(Hebdomadaire!$B40:$BD40,Hebdomadaire!$B$3:$BD$3,M$4),"")</f>
        <v>0</v>
      </c>
    </row>
  </sheetData>
  <pageMargins left="0.78749999999999998" right="0.78749999999999998" top="1.0249999999999999" bottom="1.0249999999999999" header="0.78749999999999998" footer="0.78749999999999998"/>
  <pageSetup firstPageNumber="0" orientation="portrait" horizontalDpi="300" verticalDpi="300"/>
  <headerFooter>
    <oddHeader>&amp;C&amp;A</oddHeader>
    <oddFooter>&amp;CPágina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411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Hebdomadaire</vt:lpstr>
      <vt:lpstr>Mensuel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Emersson Augusto Suárez Ortiz</cp:lastModifiedBy>
  <cp:revision>18</cp:revision>
  <dcterms:created xsi:type="dcterms:W3CDTF">2017-05-25T14:39:39Z</dcterms:created>
  <dcterms:modified xsi:type="dcterms:W3CDTF">2017-08-24T21:40:35Z</dcterms:modified>
  <dc:language>fr-CA</dc:language>
</cp:coreProperties>
</file>