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Toys\Allocations\2022 Allocations\#97 Hasbro_August Cat Feat_All Store\"/>
    </mc:Choice>
  </mc:AlternateContent>
  <bookViews>
    <workbookView xWindow="0" yWindow="0" windowWidth="28800" windowHeight="11415"/>
  </bookViews>
  <sheets>
    <sheet name="Store Form" sheetId="1" r:id="rId1"/>
  </sheets>
  <externalReferences>
    <externalReference r:id="rId2"/>
    <externalReference r:id="rId3"/>
  </externalReferences>
  <definedNames>
    <definedName name="_xlnm.Print_Area" localSheetId="0">'Store Form'!$A$1:$R$30</definedName>
    <definedName name="rall">'[1]Allocation Formula'!$A$9:$Q$18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O28" i="1"/>
  <c r="N28" i="1"/>
  <c r="M28" i="1"/>
  <c r="L28" i="1"/>
  <c r="K28" i="1"/>
  <c r="I28" i="1"/>
  <c r="H28" i="1"/>
  <c r="G28" i="1"/>
  <c r="J28" i="1" s="1"/>
  <c r="F28" i="1"/>
  <c r="E28" i="1"/>
  <c r="D28" i="1"/>
  <c r="C28" i="1"/>
  <c r="B28" i="1"/>
  <c r="A28" i="1"/>
  <c r="O27" i="1"/>
  <c r="N27" i="1"/>
  <c r="M27" i="1"/>
  <c r="L27" i="1"/>
  <c r="K27" i="1"/>
  <c r="I27" i="1"/>
  <c r="R27" i="1" s="1"/>
  <c r="H27" i="1"/>
  <c r="G27" i="1"/>
  <c r="F27" i="1"/>
  <c r="E27" i="1"/>
  <c r="D27" i="1"/>
  <c r="C27" i="1"/>
  <c r="B27" i="1"/>
  <c r="A27" i="1"/>
  <c r="O26" i="1"/>
  <c r="N26" i="1"/>
  <c r="M26" i="1"/>
  <c r="L26" i="1"/>
  <c r="K26" i="1"/>
  <c r="I26" i="1"/>
  <c r="R26" i="1" s="1"/>
  <c r="H26" i="1"/>
  <c r="G26" i="1"/>
  <c r="Q26" i="1" s="1"/>
  <c r="F26" i="1"/>
  <c r="E26" i="1"/>
  <c r="D26" i="1"/>
  <c r="C26" i="1"/>
  <c r="B26" i="1"/>
  <c r="A26" i="1"/>
  <c r="O25" i="1"/>
  <c r="N25" i="1"/>
  <c r="M25" i="1"/>
  <c r="L25" i="1"/>
  <c r="K25" i="1"/>
  <c r="I25" i="1"/>
  <c r="H25" i="1"/>
  <c r="G25" i="1"/>
  <c r="F25" i="1"/>
  <c r="E25" i="1"/>
  <c r="D25" i="1"/>
  <c r="C25" i="1"/>
  <c r="B25" i="1"/>
  <c r="A25" i="1"/>
  <c r="O24" i="1"/>
  <c r="N24" i="1"/>
  <c r="M24" i="1"/>
  <c r="L24" i="1"/>
  <c r="K24" i="1"/>
  <c r="I24" i="1"/>
  <c r="H24" i="1"/>
  <c r="G24" i="1"/>
  <c r="Q24" i="1" s="1"/>
  <c r="F24" i="1"/>
  <c r="E24" i="1"/>
  <c r="D24" i="1"/>
  <c r="C24" i="1"/>
  <c r="B24" i="1"/>
  <c r="A24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A23" i="1"/>
  <c r="O22" i="1"/>
  <c r="N22" i="1"/>
  <c r="M22" i="1"/>
  <c r="L22" i="1"/>
  <c r="K22" i="1"/>
  <c r="I22" i="1"/>
  <c r="R22" i="1" s="1"/>
  <c r="H22" i="1"/>
  <c r="G22" i="1"/>
  <c r="Q22" i="1" s="1"/>
  <c r="F22" i="1"/>
  <c r="E22" i="1"/>
  <c r="D22" i="1"/>
  <c r="C22" i="1"/>
  <c r="B22" i="1"/>
  <c r="A22" i="1"/>
  <c r="O21" i="1"/>
  <c r="N21" i="1"/>
  <c r="M21" i="1"/>
  <c r="L21" i="1"/>
  <c r="K21" i="1"/>
  <c r="I21" i="1"/>
  <c r="R21" i="1" s="1"/>
  <c r="H21" i="1"/>
  <c r="G21" i="1"/>
  <c r="F21" i="1"/>
  <c r="E21" i="1"/>
  <c r="D21" i="1"/>
  <c r="C21" i="1"/>
  <c r="B21" i="1"/>
  <c r="A21" i="1"/>
  <c r="O20" i="1"/>
  <c r="N20" i="1"/>
  <c r="M20" i="1"/>
  <c r="L20" i="1"/>
  <c r="K20" i="1"/>
  <c r="I20" i="1"/>
  <c r="R20" i="1" s="1"/>
  <c r="H20" i="1"/>
  <c r="G20" i="1"/>
  <c r="F20" i="1"/>
  <c r="E20" i="1"/>
  <c r="D20" i="1"/>
  <c r="C20" i="1"/>
  <c r="B20" i="1"/>
  <c r="A20" i="1"/>
  <c r="O19" i="1"/>
  <c r="N19" i="1"/>
  <c r="M19" i="1"/>
  <c r="L19" i="1"/>
  <c r="K19" i="1"/>
  <c r="I19" i="1"/>
  <c r="R19" i="1" s="1"/>
  <c r="H19" i="1"/>
  <c r="G19" i="1"/>
  <c r="J19" i="1" s="1"/>
  <c r="F19" i="1"/>
  <c r="E19" i="1"/>
  <c r="D19" i="1"/>
  <c r="C19" i="1"/>
  <c r="B19" i="1"/>
  <c r="A19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A18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  <c r="A17" i="1"/>
  <c r="O16" i="1"/>
  <c r="N16" i="1"/>
  <c r="M16" i="1"/>
  <c r="L16" i="1"/>
  <c r="K16" i="1"/>
  <c r="I16" i="1"/>
  <c r="H16" i="1"/>
  <c r="G16" i="1"/>
  <c r="Q16" i="1" s="1"/>
  <c r="F16" i="1"/>
  <c r="E16" i="1"/>
  <c r="D16" i="1"/>
  <c r="C16" i="1"/>
  <c r="B16" i="1"/>
  <c r="A16" i="1"/>
  <c r="O15" i="1"/>
  <c r="N15" i="1"/>
  <c r="M15" i="1"/>
  <c r="L15" i="1"/>
  <c r="K15" i="1"/>
  <c r="I15" i="1"/>
  <c r="H15" i="1"/>
  <c r="G15" i="1"/>
  <c r="F15" i="1"/>
  <c r="E15" i="1"/>
  <c r="D15" i="1"/>
  <c r="C15" i="1"/>
  <c r="B15" i="1"/>
  <c r="A15" i="1"/>
  <c r="O14" i="1"/>
  <c r="N14" i="1"/>
  <c r="M14" i="1"/>
  <c r="L14" i="1"/>
  <c r="K14" i="1"/>
  <c r="I14" i="1"/>
  <c r="R14" i="1" s="1"/>
  <c r="H14" i="1"/>
  <c r="G14" i="1"/>
  <c r="Q14" i="1" s="1"/>
  <c r="F14" i="1"/>
  <c r="E14" i="1"/>
  <c r="D14" i="1"/>
  <c r="C14" i="1"/>
  <c r="B14" i="1"/>
  <c r="A14" i="1"/>
  <c r="O13" i="1"/>
  <c r="N13" i="1"/>
  <c r="M13" i="1"/>
  <c r="L13" i="1"/>
  <c r="K13" i="1"/>
  <c r="I13" i="1"/>
  <c r="R13" i="1" s="1"/>
  <c r="H13" i="1"/>
  <c r="G13" i="1"/>
  <c r="F13" i="1"/>
  <c r="E13" i="1"/>
  <c r="D13" i="1"/>
  <c r="C13" i="1"/>
  <c r="B13" i="1"/>
  <c r="A13" i="1"/>
  <c r="O12" i="1"/>
  <c r="N12" i="1"/>
  <c r="M12" i="1"/>
  <c r="L12" i="1"/>
  <c r="K12" i="1"/>
  <c r="I12" i="1"/>
  <c r="R12" i="1" s="1"/>
  <c r="H12" i="1"/>
  <c r="G12" i="1"/>
  <c r="F12" i="1"/>
  <c r="E12" i="1"/>
  <c r="D12" i="1"/>
  <c r="C12" i="1"/>
  <c r="B12" i="1"/>
  <c r="A12" i="1"/>
  <c r="O11" i="1"/>
  <c r="N11" i="1"/>
  <c r="M11" i="1"/>
  <c r="L11" i="1"/>
  <c r="K11" i="1"/>
  <c r="I11" i="1"/>
  <c r="R11" i="1" s="1"/>
  <c r="H11" i="1"/>
  <c r="G11" i="1"/>
  <c r="F11" i="1"/>
  <c r="E11" i="1"/>
  <c r="D11" i="1"/>
  <c r="C11" i="1"/>
  <c r="B11" i="1"/>
  <c r="A11" i="1"/>
  <c r="O10" i="1"/>
  <c r="N10" i="1"/>
  <c r="M10" i="1"/>
  <c r="L10" i="1"/>
  <c r="K10" i="1"/>
  <c r="I10" i="1"/>
  <c r="R10" i="1" s="1"/>
  <c r="H10" i="1"/>
  <c r="G10" i="1"/>
  <c r="Q10" i="1" s="1"/>
  <c r="F10" i="1"/>
  <c r="E10" i="1"/>
  <c r="D10" i="1"/>
  <c r="C10" i="1"/>
  <c r="B10" i="1"/>
  <c r="A10" i="1"/>
  <c r="O9" i="1"/>
  <c r="N9" i="1"/>
  <c r="M9" i="1"/>
  <c r="L9" i="1"/>
  <c r="K9" i="1"/>
  <c r="I9" i="1"/>
  <c r="R9" i="1" s="1"/>
  <c r="H9" i="1"/>
  <c r="G9" i="1"/>
  <c r="F9" i="1"/>
  <c r="E9" i="1"/>
  <c r="D9" i="1"/>
  <c r="C9" i="1"/>
  <c r="B9" i="1"/>
  <c r="A9" i="1"/>
  <c r="O8" i="1"/>
  <c r="N8" i="1"/>
  <c r="M8" i="1"/>
  <c r="L8" i="1"/>
  <c r="K8" i="1"/>
  <c r="I8" i="1"/>
  <c r="R8" i="1" s="1"/>
  <c r="H8" i="1"/>
  <c r="G8" i="1"/>
  <c r="Q8" i="1" s="1"/>
  <c r="F8" i="1"/>
  <c r="E8" i="1"/>
  <c r="D8" i="1"/>
  <c r="C8" i="1"/>
  <c r="B8" i="1"/>
  <c r="A8" i="1"/>
  <c r="Q3" i="1"/>
  <c r="H3" i="1"/>
  <c r="C3" i="1"/>
  <c r="A1" i="1"/>
  <c r="Q9" i="1" l="1"/>
  <c r="Q18" i="1"/>
  <c r="J27" i="1"/>
  <c r="J23" i="1"/>
  <c r="J22" i="1"/>
  <c r="J11" i="1"/>
  <c r="R16" i="1"/>
  <c r="J17" i="1"/>
  <c r="J20" i="1"/>
  <c r="Q25" i="1"/>
  <c r="J16" i="1"/>
  <c r="R25" i="1"/>
  <c r="Q15" i="1"/>
  <c r="Q23" i="1"/>
  <c r="R28" i="1"/>
  <c r="J15" i="1"/>
  <c r="J21" i="1"/>
  <c r="Q21" i="1"/>
  <c r="J8" i="1"/>
  <c r="J14" i="1"/>
  <c r="J12" i="1"/>
  <c r="R24" i="1"/>
  <c r="J10" i="1"/>
  <c r="Q13" i="1"/>
  <c r="Q17" i="1"/>
  <c r="R18" i="1"/>
  <c r="J24" i="1"/>
  <c r="R15" i="1"/>
  <c r="J25" i="1"/>
  <c r="J13" i="1"/>
  <c r="R23" i="1"/>
  <c r="R17" i="1"/>
  <c r="Q11" i="1"/>
  <c r="Q19" i="1"/>
  <c r="Q12" i="1"/>
  <c r="J18" i="1"/>
  <c r="Q20" i="1"/>
  <c r="J26" i="1"/>
  <c r="Q28" i="1"/>
  <c r="J9" i="1"/>
  <c r="Q27" i="1"/>
  <c r="Q29" i="1" l="1"/>
  <c r="Q30" i="1" s="1"/>
</calcChain>
</file>

<file path=xl/sharedStrings.xml><?xml version="1.0" encoding="utf-8"?>
<sst xmlns="http://schemas.openxmlformats.org/spreadsheetml/2006/main" count="28" uniqueCount="28">
  <si>
    <t>ARL USE ONLY</t>
  </si>
  <si>
    <t>Accept</t>
  </si>
  <si>
    <t>Return Due Date:</t>
  </si>
  <si>
    <t>Delivery Date:</t>
  </si>
  <si>
    <t>Payment Date:</t>
  </si>
  <si>
    <t>Returned Date:</t>
  </si>
  <si>
    <t>Decline</t>
  </si>
  <si>
    <t>NOTE: To increase some lines, please put your quantity in the end column - leaving blank will default to the allocated quantity.</t>
  </si>
  <si>
    <t>Store #:</t>
  </si>
  <si>
    <t>Store Name:</t>
  </si>
  <si>
    <t>Decline/Accept:</t>
  </si>
  <si>
    <t>Comments</t>
  </si>
  <si>
    <t>Per Ordered</t>
  </si>
  <si>
    <t>Supplier</t>
  </si>
  <si>
    <t>Featured Catalogue</t>
  </si>
  <si>
    <t>Item 
Number</t>
  </si>
  <si>
    <t>Description</t>
  </si>
  <si>
    <t>Barcode</t>
  </si>
  <si>
    <t>List</t>
  </si>
  <si>
    <t>Cost</t>
  </si>
  <si>
    <t>RRP</t>
  </si>
  <si>
    <t>CAT</t>
  </si>
  <si>
    <t>G.P.</t>
  </si>
  <si>
    <t>Pack
Qty</t>
  </si>
  <si>
    <t>Group Qty</t>
  </si>
  <si>
    <t>Required 
Quantity</t>
  </si>
  <si>
    <t>Charge Out Total</t>
  </si>
  <si>
    <t>Cat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</si>
</sst>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d/mm/yy;@"/>
    <numFmt numFmtId="166" formatCode="[$-C09]dd\-mmm\-yy;@"/>
  </numFmts>
  <fonts count="17" x14ac:knownFonts="1">
    <font>
      <sz val="10"/>
      <name val="Arial"/>
    </font>
    <font>
      <sz val="1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sz val="15"/>
      <name val="Arial"/>
      <family val="2"/>
    </font>
    <font>
      <b/>
      <sz val="15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Tahoma"/>
      <family val="2"/>
    </font>
    <font>
      <b/>
      <sz val="10"/>
      <color theme="0"/>
      <name val="Arial"/>
      <family val="2"/>
    </font>
    <font>
      <sz val="10"/>
      <name val="Helv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91">
    <xf numFmtId="0" fontId="0" fillId="0" borderId="0" xfId="0"/>
    <xf numFmtId="0" fontId="3" fillId="3" borderId="2" xfId="3" applyFont="1" applyFill="1" applyBorder="1" applyAlignment="1" applyProtection="1">
      <alignment horizontal="center" vertical="center"/>
      <protection hidden="1"/>
    </xf>
    <xf numFmtId="0" fontId="3" fillId="3" borderId="3" xfId="3" applyFont="1" applyFill="1" applyBorder="1" applyAlignment="1" applyProtection="1">
      <alignment horizontal="center" vertical="center"/>
      <protection hidden="1"/>
    </xf>
    <xf numFmtId="0" fontId="3" fillId="3" borderId="4" xfId="3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164" fontId="6" fillId="4" borderId="7" xfId="3" applyNumberFormat="1" applyFont="1" applyFill="1" applyBorder="1" applyAlignment="1">
      <alignment vertical="center"/>
    </xf>
    <xf numFmtId="166" fontId="8" fillId="4" borderId="7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2" fillId="4" borderId="9" xfId="3" applyFont="1" applyFill="1" applyBorder="1" applyAlignment="1">
      <alignment horizontal="left" vertical="center" indent="1"/>
    </xf>
    <xf numFmtId="0" fontId="12" fillId="6" borderId="11" xfId="3" applyNumberFormat="1" applyFont="1" applyFill="1" applyBorder="1" applyAlignment="1" applyProtection="1">
      <alignment horizontal="left" vertical="center" indent="1"/>
      <protection locked="0"/>
    </xf>
    <xf numFmtId="0" fontId="12" fillId="4" borderId="7" xfId="3" applyFont="1" applyFill="1" applyBorder="1" applyAlignment="1">
      <alignment horizontal="left" vertical="center" wrapText="1" indent="1"/>
    </xf>
    <xf numFmtId="0" fontId="12" fillId="6" borderId="12" xfId="3" applyNumberFormat="1" applyFont="1" applyFill="1" applyBorder="1" applyAlignment="1" applyProtection="1">
      <alignment horizontal="left" vertical="center" indent="1"/>
      <protection locked="0"/>
    </xf>
    <xf numFmtId="0" fontId="12" fillId="6" borderId="8" xfId="3" applyNumberFormat="1" applyFont="1" applyFill="1" applyBorder="1" applyAlignment="1" applyProtection="1">
      <alignment horizontal="left" vertical="center" indent="1"/>
      <protection locked="0"/>
    </xf>
    <xf numFmtId="1" fontId="12" fillId="6" borderId="11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1" fillId="0" borderId="21" xfId="3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0" fontId="7" fillId="8" borderId="23" xfId="4" applyFont="1" applyFill="1" applyBorder="1" applyAlignment="1">
      <alignment horizontal="center" vertical="center" wrapText="1"/>
    </xf>
    <xf numFmtId="0" fontId="11" fillId="0" borderId="23" xfId="4" applyNumberFormat="1" applyFont="1" applyFill="1" applyBorder="1" applyAlignment="1">
      <alignment horizontal="center" vertical="center" wrapText="1"/>
    </xf>
    <xf numFmtId="0" fontId="11" fillId="0" borderId="23" xfId="4" applyFont="1" applyFill="1" applyBorder="1" applyAlignment="1">
      <alignment horizontal="left" vertical="center" wrapText="1"/>
    </xf>
    <xf numFmtId="44" fontId="11" fillId="0" borderId="23" xfId="1" applyFont="1" applyFill="1" applyBorder="1" applyAlignment="1">
      <alignment horizontal="center" vertical="center"/>
    </xf>
    <xf numFmtId="44" fontId="7" fillId="4" borderId="23" xfId="1" applyFont="1" applyFill="1" applyBorder="1" applyAlignment="1">
      <alignment horizontal="center" vertical="center"/>
    </xf>
    <xf numFmtId="10" fontId="11" fillId="2" borderId="11" xfId="2" applyNumberFormat="1" applyFont="1" applyFill="1" applyBorder="1" applyAlignment="1">
      <alignment horizontal="center" vertical="center"/>
    </xf>
    <xf numFmtId="0" fontId="7" fillId="4" borderId="23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7" fillId="6" borderId="25" xfId="3" applyFont="1" applyFill="1" applyBorder="1" applyAlignment="1" applyProtection="1">
      <alignment horizontal="center" vertical="center"/>
      <protection locked="0"/>
    </xf>
    <xf numFmtId="44" fontId="11" fillId="4" borderId="11" xfId="1" applyFont="1" applyFill="1" applyBorder="1" applyAlignment="1" applyProtection="1">
      <alignment horizontal="center" vertical="center"/>
    </xf>
    <xf numFmtId="44" fontId="11" fillId="4" borderId="26" xfId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left" vertical="center" wrapText="1"/>
    </xf>
    <xf numFmtId="0" fontId="11" fillId="0" borderId="28" xfId="3" applyFont="1" applyFill="1" applyBorder="1" applyAlignment="1">
      <alignment horizontal="left" vertical="center"/>
    </xf>
    <xf numFmtId="8" fontId="11" fillId="0" borderId="28" xfId="0" applyNumberFormat="1" applyFont="1" applyFill="1" applyBorder="1"/>
    <xf numFmtId="0" fontId="11" fillId="0" borderId="28" xfId="3" applyFont="1" applyFill="1" applyBorder="1" applyAlignment="1">
      <alignment vertical="center"/>
    </xf>
    <xf numFmtId="10" fontId="11" fillId="0" borderId="28" xfId="2" applyNumberFormat="1" applyFont="1" applyFill="1" applyBorder="1" applyAlignment="1">
      <alignment horizontal="right" vertical="center"/>
    </xf>
    <xf numFmtId="0" fontId="7" fillId="0" borderId="28" xfId="3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0" fontId="7" fillId="0" borderId="29" xfId="3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1" fillId="0" borderId="16" xfId="3" applyFont="1" applyFill="1" applyBorder="1" applyAlignment="1">
      <alignment horizontal="center" vertical="center" wrapText="1"/>
    </xf>
    <xf numFmtId="0" fontId="15" fillId="7" borderId="17" xfId="3" applyFont="1" applyFill="1" applyBorder="1" applyAlignment="1">
      <alignment horizontal="center" vertical="center" wrapText="1"/>
    </xf>
    <xf numFmtId="0" fontId="15" fillId="7" borderId="22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 applyProtection="1">
      <alignment horizontal="center" vertical="center" wrapText="1"/>
    </xf>
    <xf numFmtId="0" fontId="11" fillId="4" borderId="18" xfId="3" applyFont="1" applyFill="1" applyBorder="1" applyAlignment="1" applyProtection="1">
      <alignment horizontal="center" vertical="center" wrapText="1"/>
    </xf>
    <xf numFmtId="0" fontId="11" fillId="4" borderId="23" xfId="3" applyFont="1" applyFill="1" applyBorder="1" applyAlignment="1" applyProtection="1">
      <alignment horizontal="center" vertical="center" wrapText="1"/>
    </xf>
    <xf numFmtId="10" fontId="7" fillId="7" borderId="25" xfId="3" applyNumberFormat="1" applyFont="1" applyFill="1" applyBorder="1" applyAlignment="1" applyProtection="1">
      <alignment horizontal="center" vertical="center" shrinkToFit="1"/>
    </xf>
    <xf numFmtId="10" fontId="7" fillId="7" borderId="26" xfId="3" applyNumberFormat="1" applyFont="1" applyFill="1" applyBorder="1" applyAlignment="1" applyProtection="1">
      <alignment horizontal="center" vertical="center" shrinkToFit="1"/>
    </xf>
    <xf numFmtId="0" fontId="11" fillId="0" borderId="20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0" fontId="7" fillId="4" borderId="20" xfId="3" applyFont="1" applyFill="1" applyBorder="1" applyAlignment="1">
      <alignment horizontal="center" vertical="center" wrapText="1"/>
    </xf>
    <xf numFmtId="2" fontId="14" fillId="0" borderId="16" xfId="1" applyNumberFormat="1" applyFont="1" applyFill="1" applyBorder="1" applyAlignment="1">
      <alignment horizontal="center" vertical="center" wrapText="1"/>
    </xf>
    <xf numFmtId="2" fontId="14" fillId="0" borderId="20" xfId="1" applyNumberFormat="1" applyFont="1" applyFill="1" applyBorder="1" applyAlignment="1">
      <alignment horizontal="center" vertical="center" wrapText="1"/>
    </xf>
    <xf numFmtId="0" fontId="7" fillId="4" borderId="16" xfId="3" applyNumberFormat="1" applyFont="1" applyFill="1" applyBorder="1" applyAlignment="1">
      <alignment horizontal="center" vertical="center" wrapText="1"/>
    </xf>
    <xf numFmtId="0" fontId="7" fillId="4" borderId="20" xfId="3" applyNumberFormat="1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1" fontId="12" fillId="6" borderId="12" xfId="3" applyNumberFormat="1" applyFont="1" applyFill="1" applyBorder="1" applyAlignment="1" applyProtection="1">
      <alignment horizontal="left" vertical="center" wrapText="1"/>
      <protection locked="0"/>
    </xf>
    <xf numFmtId="1" fontId="12" fillId="6" borderId="7" xfId="3" applyNumberFormat="1" applyFont="1" applyFill="1" applyBorder="1" applyAlignment="1" applyProtection="1">
      <alignment horizontal="left" vertical="center" wrapText="1"/>
      <protection locked="0"/>
    </xf>
    <xf numFmtId="1" fontId="12" fillId="6" borderId="13" xfId="3" applyNumberFormat="1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center" vertical="center" shrinkToFit="1"/>
    </xf>
    <xf numFmtId="0" fontId="7" fillId="4" borderId="14" xfId="3" applyFont="1" applyFill="1" applyBorder="1" applyAlignment="1" applyProtection="1">
      <alignment horizontal="center" vertical="center" shrinkToFit="1"/>
    </xf>
    <xf numFmtId="0" fontId="11" fillId="0" borderId="15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3" fillId="4" borderId="16" xfId="3" applyFont="1" applyFill="1" applyBorder="1" applyAlignment="1">
      <alignment horizontal="center" vertical="center" wrapText="1"/>
    </xf>
    <xf numFmtId="0" fontId="13" fillId="4" borderId="20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20" xfId="3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left" vertical="center" wrapText="1"/>
    </xf>
    <xf numFmtId="0" fontId="11" fillId="0" borderId="20" xfId="3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3" fillId="3" borderId="2" xfId="3" applyFont="1" applyFill="1" applyBorder="1" applyAlignment="1" applyProtection="1">
      <alignment horizontal="center" vertical="center"/>
      <protection hidden="1"/>
    </xf>
    <xf numFmtId="0" fontId="3" fillId="3" borderId="3" xfId="3" applyFont="1" applyFill="1" applyBorder="1" applyAlignment="1" applyProtection="1">
      <alignment horizontal="center" vertical="center"/>
      <protection hidden="1"/>
    </xf>
    <xf numFmtId="0" fontId="3" fillId="3" borderId="4" xfId="3" applyFont="1" applyFill="1" applyBorder="1" applyAlignment="1" applyProtection="1">
      <alignment horizontal="center" vertical="center"/>
      <protection hidden="1"/>
    </xf>
    <xf numFmtId="0" fontId="5" fillId="4" borderId="7" xfId="3" applyFont="1" applyFill="1" applyBorder="1" applyAlignment="1">
      <alignment horizontal="center" vertical="center"/>
    </xf>
    <xf numFmtId="164" fontId="6" fillId="4" borderId="7" xfId="3" applyNumberFormat="1" applyFont="1" applyFill="1" applyBorder="1" applyAlignment="1">
      <alignment horizontal="left" vertical="center"/>
    </xf>
    <xf numFmtId="165" fontId="7" fillId="4" borderId="7" xfId="3" applyNumberFormat="1" applyFont="1" applyFill="1" applyBorder="1" applyAlignment="1">
      <alignment horizontal="center" vertical="center" wrapText="1"/>
    </xf>
    <xf numFmtId="166" fontId="8" fillId="4" borderId="7" xfId="3" applyNumberFormat="1" applyFont="1" applyFill="1" applyBorder="1" applyAlignment="1">
      <alignment horizontal="left" vertical="center"/>
    </xf>
    <xf numFmtId="166" fontId="8" fillId="4" borderId="8" xfId="3" applyNumberFormat="1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  <protection hidden="1"/>
    </xf>
    <xf numFmtId="0" fontId="9" fillId="3" borderId="3" xfId="3" applyFont="1" applyFill="1" applyBorder="1" applyAlignment="1" applyProtection="1">
      <alignment horizontal="center" vertical="center"/>
      <protection hidden="1"/>
    </xf>
    <xf numFmtId="0" fontId="9" fillId="3" borderId="4" xfId="3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</cellXfs>
  <cellStyles count="5">
    <cellStyle name="Currency" xfId="1" builtinId="4"/>
    <cellStyle name="Normal" xfId="0" builtinId="0"/>
    <cellStyle name="Normal_Order form test" xfId="3"/>
    <cellStyle name="Percent" xfId="2" builtinId="5"/>
    <cellStyle name="Style 1" xfId="4"/>
  </cellStyles>
  <dxfs count="2"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3" name="Oval 2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4" name="Oval 2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5" name="Oval 2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6" name="Oval 2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7" name="Oval 2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8" name="Oval 2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9" name="Oval 2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0" name="Oval 2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1" name="Oval 3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2" name="Oval 3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3" name="Oval 3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4" name="Oval 3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5" name="Oval 3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6" name="Oval 3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7" name="Oval 3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8" name="Oval 3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39" name="Oval 3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0" name="Oval 3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1" name="Oval 4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2" name="Oval 4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3" name="Oval 4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4" name="Oval 4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5" name="Oval 4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6" name="Oval 4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7" name="Oval 4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8" name="Oval 4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49" name="Oval 4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0" name="Oval 4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1" name="Oval 5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2" name="Oval 5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3" name="Oval 5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4" name="Oval 5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5" name="Oval 5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6" name="Oval 5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7" name="Oval 5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8" name="Oval 5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59" name="Oval 5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0" name="Oval 5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1" name="Oval 6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2" name="Oval 6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3" name="Oval 6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4" name="Oval 6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5" name="Oval 6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6" name="Oval 6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7" name="Oval 6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8" name="Oval 6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69" name="Oval 6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0" name="Oval 6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1" name="Oval 7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2" name="Oval 7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3" name="Oval 7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4" name="Oval 7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5" name="Oval 7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6" name="Oval 7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7" name="Oval 7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8" name="Oval 7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79" name="Oval 7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0" name="Oval 7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1" name="Oval 8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2" name="Oval 8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3" name="Oval 8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4" name="Oval 8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5" name="Oval 8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6" name="Oval 8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7" name="Oval 8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8" name="Oval 87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89" name="Oval 88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0" name="Oval 89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1" name="Oval 90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2" name="Oval 91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3" name="Oval 92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4" name="Oval 93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5" name="Oval 94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6" name="Oval 95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97" name="Oval 96"/>
        <xdr:cNvSpPr>
          <a:spLocks noChangeArrowheads="1"/>
        </xdr:cNvSpPr>
      </xdr:nvSpPr>
      <xdr:spPr bwMode="auto">
        <a:xfrm>
          <a:off x="3519488" y="2586038"/>
          <a:ext cx="95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AU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  HE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YS\CATALOGUES%202007\All%20Stores\All%20store%20allo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%2397%20Hasbro_August%20Cat%20Feat_All%20Sto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Master"/>
      <sheetName val="Elmo"/>
      <sheetName val="ARL"/>
      <sheetName val="Modern Brands"/>
      <sheetName val="Hasbro games"/>
      <sheetName val="Ross Faulkner"/>
      <sheetName val="ARL REFILLS"/>
      <sheetName val="T-Shirt Bag"/>
      <sheetName val="Mattel DI"/>
      <sheetName val="Allocation Formula"/>
      <sheetName val="Funtastic"/>
      <sheetName val="ARL 2"/>
      <sheetName val="T-Shirt bags"/>
      <sheetName val="Playworld Flyers"/>
      <sheetName val="Moose"/>
      <sheetName val="Dorcy"/>
      <sheetName val="Hasbro (DEC)"/>
      <sheetName val="Hasbro (JAN)"/>
      <sheetName val="Stor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A9" t="str">
            <v>Category 0</v>
          </cell>
          <cell r="B9" t="str">
            <v>XXS Total</v>
          </cell>
          <cell r="C9">
            <v>6</v>
          </cell>
          <cell r="D9">
            <v>0.5</v>
          </cell>
          <cell r="E9">
            <v>1</v>
          </cell>
          <cell r="F9">
            <v>3.5294117647058823E-2</v>
          </cell>
          <cell r="G9">
            <v>6</v>
          </cell>
          <cell r="H9">
            <v>-140.57647058823528</v>
          </cell>
          <cell r="I9">
            <v>146.57647058823528</v>
          </cell>
          <cell r="J9">
            <v>146.57647058823528</v>
          </cell>
          <cell r="K9">
            <v>24.429411764705879</v>
          </cell>
          <cell r="L9">
            <v>24</v>
          </cell>
          <cell r="M9">
            <v>24</v>
          </cell>
          <cell r="N9">
            <v>144</v>
          </cell>
          <cell r="P9">
            <v>48</v>
          </cell>
          <cell r="Q9">
            <v>288</v>
          </cell>
        </row>
        <row r="10">
          <cell r="A10" t="str">
            <v xml:space="preserve">Category 1 </v>
          </cell>
          <cell r="B10" t="str">
            <v>XS Total</v>
          </cell>
          <cell r="C10">
            <v>79</v>
          </cell>
          <cell r="D10">
            <v>1</v>
          </cell>
          <cell r="E10">
            <v>2</v>
          </cell>
          <cell r="F10">
            <v>0.46470588235294119</v>
          </cell>
          <cell r="G10">
            <v>158</v>
          </cell>
          <cell r="H10">
            <v>-1850.9235294117648</v>
          </cell>
          <cell r="I10">
            <v>2008.9235294117648</v>
          </cell>
          <cell r="J10">
            <v>2008.9235294117648</v>
          </cell>
          <cell r="K10">
            <v>25.429411764705883</v>
          </cell>
          <cell r="L10">
            <v>25</v>
          </cell>
          <cell r="M10">
            <v>25</v>
          </cell>
          <cell r="N10">
            <v>1975</v>
          </cell>
          <cell r="P10">
            <v>50</v>
          </cell>
          <cell r="Q10">
            <v>3950</v>
          </cell>
        </row>
        <row r="11">
          <cell r="A11" t="str">
            <v xml:space="preserve">Category 2 </v>
          </cell>
          <cell r="B11" t="str">
            <v>S Total</v>
          </cell>
          <cell r="C11">
            <v>39</v>
          </cell>
          <cell r="D11">
            <v>1.5</v>
          </cell>
          <cell r="E11">
            <v>3</v>
          </cell>
          <cell r="F11">
            <v>0.22941176470588234</v>
          </cell>
          <cell r="G11">
            <v>117</v>
          </cell>
          <cell r="H11">
            <v>-913.74705882352941</v>
          </cell>
          <cell r="I11">
            <v>1030.7470588235294</v>
          </cell>
          <cell r="J11">
            <v>1030.7470588235294</v>
          </cell>
          <cell r="K11">
            <v>26.429411764705883</v>
          </cell>
          <cell r="L11">
            <v>26</v>
          </cell>
          <cell r="M11">
            <v>26</v>
          </cell>
          <cell r="N11">
            <v>1014</v>
          </cell>
          <cell r="P11">
            <v>52</v>
          </cell>
          <cell r="Q11">
            <v>2028</v>
          </cell>
        </row>
        <row r="12">
          <cell r="A12" t="str">
            <v>Category 3</v>
          </cell>
          <cell r="B12" t="str">
            <v>M Total</v>
          </cell>
          <cell r="C12">
            <v>30</v>
          </cell>
          <cell r="D12">
            <v>2</v>
          </cell>
          <cell r="E12">
            <v>4</v>
          </cell>
          <cell r="F12">
            <v>0.17647058823529413</v>
          </cell>
          <cell r="G12">
            <v>120</v>
          </cell>
          <cell r="H12">
            <v>-702.88235294117646</v>
          </cell>
          <cell r="I12">
            <v>822.88235294117646</v>
          </cell>
          <cell r="J12">
            <v>822.88235294117646</v>
          </cell>
          <cell r="K12">
            <v>27.429411764705883</v>
          </cell>
          <cell r="L12">
            <v>27</v>
          </cell>
          <cell r="M12">
            <v>27</v>
          </cell>
          <cell r="N12">
            <v>810</v>
          </cell>
          <cell r="P12">
            <v>54</v>
          </cell>
          <cell r="Q12">
            <v>1620</v>
          </cell>
        </row>
        <row r="13">
          <cell r="A13" t="str">
            <v>Category 4</v>
          </cell>
          <cell r="B13" t="str">
            <v>L Total</v>
          </cell>
          <cell r="C13">
            <v>6</v>
          </cell>
          <cell r="D13">
            <v>2.5</v>
          </cell>
          <cell r="E13">
            <v>5</v>
          </cell>
          <cell r="F13">
            <v>3.5294117647058823E-2</v>
          </cell>
          <cell r="G13">
            <v>30</v>
          </cell>
          <cell r="H13">
            <v>-140.57647058823528</v>
          </cell>
          <cell r="I13">
            <v>170.57647058823528</v>
          </cell>
          <cell r="J13">
            <v>170.57647058823528</v>
          </cell>
          <cell r="K13">
            <v>28.429411764705879</v>
          </cell>
          <cell r="L13">
            <v>28</v>
          </cell>
          <cell r="M13">
            <v>28</v>
          </cell>
          <cell r="N13">
            <v>168</v>
          </cell>
          <cell r="P13">
            <v>56</v>
          </cell>
          <cell r="Q13">
            <v>336</v>
          </cell>
        </row>
        <row r="14">
          <cell r="A14" t="str">
            <v>Category 5</v>
          </cell>
          <cell r="B14" t="str">
            <v>XL Total</v>
          </cell>
          <cell r="C14">
            <v>2</v>
          </cell>
          <cell r="D14">
            <v>3</v>
          </cell>
          <cell r="E14">
            <v>6</v>
          </cell>
          <cell r="F14">
            <v>1.1764705882352941E-2</v>
          </cell>
          <cell r="G14">
            <v>12</v>
          </cell>
          <cell r="H14">
            <v>-46.858823529411765</v>
          </cell>
          <cell r="I14">
            <v>58.858823529411765</v>
          </cell>
          <cell r="J14">
            <v>58.858823529411765</v>
          </cell>
          <cell r="K14">
            <v>29.429411764705883</v>
          </cell>
          <cell r="L14">
            <v>29</v>
          </cell>
          <cell r="M14">
            <v>29</v>
          </cell>
          <cell r="N14">
            <v>58</v>
          </cell>
          <cell r="P14">
            <v>58</v>
          </cell>
          <cell r="Q14">
            <v>116</v>
          </cell>
        </row>
        <row r="15">
          <cell r="A15" t="str">
            <v>Category 6</v>
          </cell>
          <cell r="B15" t="str">
            <v>2L Total</v>
          </cell>
          <cell r="C15">
            <v>4</v>
          </cell>
          <cell r="D15">
            <v>4</v>
          </cell>
          <cell r="E15">
            <v>8</v>
          </cell>
          <cell r="F15">
            <v>2.3529411764705882E-2</v>
          </cell>
          <cell r="G15">
            <v>32</v>
          </cell>
          <cell r="H15">
            <v>-93.71764705882353</v>
          </cell>
          <cell r="I15">
            <v>125.71764705882353</v>
          </cell>
          <cell r="J15">
            <v>125.71764705882353</v>
          </cell>
          <cell r="K15">
            <v>31.429411764705883</v>
          </cell>
          <cell r="L15">
            <v>31</v>
          </cell>
          <cell r="M15">
            <v>31</v>
          </cell>
          <cell r="N15">
            <v>124</v>
          </cell>
          <cell r="P15">
            <v>62</v>
          </cell>
          <cell r="Q15">
            <v>248</v>
          </cell>
        </row>
        <row r="16">
          <cell r="A16" t="str">
            <v>Category 7</v>
          </cell>
          <cell r="B16" t="str">
            <v>3L Total</v>
          </cell>
          <cell r="C16">
            <v>3</v>
          </cell>
          <cell r="D16">
            <v>5</v>
          </cell>
          <cell r="E16">
            <v>10</v>
          </cell>
          <cell r="F16">
            <v>1.7647058823529412E-2</v>
          </cell>
          <cell r="G16">
            <v>30</v>
          </cell>
          <cell r="H16">
            <v>-70.288235294117641</v>
          </cell>
          <cell r="I16">
            <v>100.28823529411764</v>
          </cell>
          <cell r="J16">
            <v>100.28823529411764</v>
          </cell>
          <cell r="K16">
            <v>33.429411764705883</v>
          </cell>
          <cell r="L16">
            <v>33</v>
          </cell>
          <cell r="M16">
            <v>33</v>
          </cell>
          <cell r="N16">
            <v>99</v>
          </cell>
          <cell r="P16">
            <v>66</v>
          </cell>
          <cell r="Q16">
            <v>198</v>
          </cell>
        </row>
        <row r="17">
          <cell r="A17" t="str">
            <v>Category 8</v>
          </cell>
          <cell r="B17" t="str">
            <v>4L Total</v>
          </cell>
          <cell r="C17">
            <v>1</v>
          </cell>
          <cell r="D17">
            <v>6</v>
          </cell>
          <cell r="E17">
            <v>12</v>
          </cell>
          <cell r="F17">
            <v>5.8823529411764705E-3</v>
          </cell>
          <cell r="G17">
            <v>12</v>
          </cell>
          <cell r="H17">
            <v>-23.429411764705883</v>
          </cell>
          <cell r="I17">
            <v>35.429411764705883</v>
          </cell>
          <cell r="J17">
            <v>35.429411764705883</v>
          </cell>
          <cell r="K17">
            <v>35.429411764705883</v>
          </cell>
          <cell r="L17">
            <v>35</v>
          </cell>
          <cell r="M17">
            <v>35</v>
          </cell>
          <cell r="N17">
            <v>35</v>
          </cell>
          <cell r="P17">
            <v>70</v>
          </cell>
          <cell r="Q17">
            <v>70</v>
          </cell>
        </row>
        <row r="18">
          <cell r="C18">
            <v>170</v>
          </cell>
          <cell r="E18">
            <v>51</v>
          </cell>
          <cell r="F18">
            <v>1</v>
          </cell>
          <cell r="G18">
            <v>517</v>
          </cell>
          <cell r="H18">
            <v>-3983</v>
          </cell>
          <cell r="I18">
            <v>4500.0000000000009</v>
          </cell>
          <cell r="K18">
            <v>261.86470588235295</v>
          </cell>
          <cell r="L18">
            <v>258</v>
          </cell>
          <cell r="M18">
            <v>258</v>
          </cell>
          <cell r="N18">
            <v>4427</v>
          </cell>
          <cell r="O18">
            <v>4500</v>
          </cell>
          <cell r="Q18">
            <v>8854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9">
          <cell r="A9" t="str">
            <v>U Games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ALLOCATION MASTER"/>
      <sheetName val="Store List"/>
      <sheetName val="Allocation Master"/>
      <sheetName val="Allocation Master Transposed"/>
      <sheetName val="Store # &amp; Item # Cross Prod v4"/>
      <sheetName val="Store Form"/>
      <sheetName val="Multi-Store Form"/>
      <sheetName val="M3 Data"/>
      <sheetName val="Allocation Logic"/>
      <sheetName val="OLD ALLOCATION LOGIC"/>
      <sheetName val="Supplier Form"/>
    </sheetNames>
    <sheetDataSet>
      <sheetData sheetId="0"/>
      <sheetData sheetId="1"/>
      <sheetData sheetId="2">
        <row r="1">
          <cell r="B1" t="str">
            <v>August Catalogue</v>
          </cell>
          <cell r="K1" t="str">
            <v>Hasbro</v>
          </cell>
          <cell r="P1">
            <v>97</v>
          </cell>
        </row>
        <row r="2">
          <cell r="B2">
            <v>44689</v>
          </cell>
        </row>
        <row r="3">
          <cell r="B3" t="str">
            <v>September</v>
          </cell>
        </row>
        <row r="4">
          <cell r="B4" t="str">
            <v>June</v>
          </cell>
        </row>
        <row r="6">
          <cell r="A6" t="str">
            <v>BA BABY GOTTA BOUNCE FROG</v>
          </cell>
          <cell r="B6" t="str">
            <v>E9427</v>
          </cell>
          <cell r="G6">
            <v>4</v>
          </cell>
          <cell r="H6">
            <v>47.65</v>
          </cell>
          <cell r="I6">
            <v>23</v>
          </cell>
          <cell r="J6">
            <v>79.989999999999995</v>
          </cell>
          <cell r="K6">
            <v>39.994999999999997</v>
          </cell>
          <cell r="N6">
            <v>1</v>
          </cell>
          <cell r="O6">
            <v>2</v>
          </cell>
          <cell r="P6">
            <v>3</v>
          </cell>
          <cell r="Q6">
            <v>4</v>
          </cell>
        </row>
        <row r="7">
          <cell r="A7" t="str">
            <v>BEY SWITCHSTRIKE STARTER PACK</v>
          </cell>
          <cell r="B7" t="str">
            <v>E0723</v>
          </cell>
          <cell r="G7">
            <v>8</v>
          </cell>
          <cell r="H7">
            <v>15.9</v>
          </cell>
          <cell r="I7">
            <v>6</v>
          </cell>
          <cell r="J7">
            <v>29.99</v>
          </cell>
          <cell r="K7">
            <v>14.994999999999999</v>
          </cell>
          <cell r="N7">
            <v>1</v>
          </cell>
          <cell r="O7">
            <v>2</v>
          </cell>
          <cell r="P7">
            <v>3</v>
          </cell>
          <cell r="Q7">
            <v>4</v>
          </cell>
        </row>
        <row r="8">
          <cell r="A8" t="str">
            <v>FRZ 2 SINGING ELSA</v>
          </cell>
          <cell r="B8" t="str">
            <v>E6852</v>
          </cell>
          <cell r="G8">
            <v>4</v>
          </cell>
          <cell r="H8">
            <v>34.1</v>
          </cell>
          <cell r="I8">
            <v>13</v>
          </cell>
          <cell r="J8">
            <v>59.99</v>
          </cell>
          <cell r="K8">
            <v>29.995000000000001</v>
          </cell>
          <cell r="N8">
            <v>1</v>
          </cell>
          <cell r="O8">
            <v>2</v>
          </cell>
          <cell r="P8">
            <v>3</v>
          </cell>
          <cell r="Q8">
            <v>4</v>
          </cell>
        </row>
        <row r="9">
          <cell r="A9" t="str">
            <v>FRZ 2 MUSICAL ADVENTURE ELSA</v>
          </cell>
          <cell r="B9" t="str">
            <v>E8880</v>
          </cell>
          <cell r="G9">
            <v>4</v>
          </cell>
          <cell r="H9">
            <v>34.1</v>
          </cell>
          <cell r="I9">
            <v>13</v>
          </cell>
          <cell r="J9">
            <v>59.99</v>
          </cell>
          <cell r="K9">
            <v>29.995000000000001</v>
          </cell>
          <cell r="N9">
            <v>1</v>
          </cell>
          <cell r="O9">
            <v>2</v>
          </cell>
          <cell r="P9">
            <v>3</v>
          </cell>
          <cell r="Q9">
            <v>4</v>
          </cell>
        </row>
        <row r="10">
          <cell r="A10" t="str">
            <v>FRZ 2 TWIRLABOUTS DELUXE SET</v>
          </cell>
          <cell r="B10" t="str">
            <v>F1823</v>
          </cell>
          <cell r="G10">
            <v>4</v>
          </cell>
          <cell r="H10">
            <v>19.100000000000001</v>
          </cell>
          <cell r="I10">
            <v>7.8</v>
          </cell>
          <cell r="J10">
            <v>34.99</v>
          </cell>
          <cell r="K10">
            <v>14.99</v>
          </cell>
          <cell r="N10">
            <v>1</v>
          </cell>
          <cell r="O10">
            <v>2</v>
          </cell>
          <cell r="P10">
            <v>3</v>
          </cell>
          <cell r="Q10">
            <v>4</v>
          </cell>
        </row>
        <row r="11">
          <cell r="A11" t="str">
            <v>FRR LUVIMALS AST</v>
          </cell>
          <cell r="B11" t="str">
            <v>C2173</v>
          </cell>
          <cell r="G11">
            <v>6</v>
          </cell>
          <cell r="H11">
            <v>7</v>
          </cell>
          <cell r="I11">
            <v>4</v>
          </cell>
          <cell r="J11">
            <v>12.99</v>
          </cell>
          <cell r="K11">
            <v>7.99</v>
          </cell>
          <cell r="N11">
            <v>1</v>
          </cell>
          <cell r="O11">
            <v>2</v>
          </cell>
          <cell r="P11">
            <v>3</v>
          </cell>
          <cell r="Q11">
            <v>4</v>
          </cell>
        </row>
        <row r="12">
          <cell r="A12" t="str">
            <v>FRR PEEALOTS BIG WAGS AST</v>
          </cell>
          <cell r="B12" t="str">
            <v>E8931</v>
          </cell>
          <cell r="G12">
            <v>4</v>
          </cell>
          <cell r="H12">
            <v>22.65</v>
          </cell>
          <cell r="I12">
            <v>10</v>
          </cell>
          <cell r="J12">
            <v>39.99</v>
          </cell>
          <cell r="K12">
            <v>19.995000000000001</v>
          </cell>
          <cell r="N12">
            <v>1</v>
          </cell>
          <cell r="O12">
            <v>2</v>
          </cell>
          <cell r="P12">
            <v>3</v>
          </cell>
          <cell r="Q12">
            <v>4</v>
          </cell>
        </row>
        <row r="13">
          <cell r="A13" t="str">
            <v>FRR FEEDING FANTASY AST</v>
          </cell>
          <cell r="B13" t="str">
            <v>F1545</v>
          </cell>
          <cell r="G13">
            <v>3</v>
          </cell>
          <cell r="H13">
            <v>20.6</v>
          </cell>
          <cell r="I13">
            <v>8.1999999999999993</v>
          </cell>
          <cell r="J13">
            <v>39.99</v>
          </cell>
          <cell r="K13">
            <v>19.995000000000001</v>
          </cell>
          <cell r="N13">
            <v>1</v>
          </cell>
          <cell r="O13">
            <v>2</v>
          </cell>
          <cell r="P13">
            <v>3</v>
          </cell>
          <cell r="Q13">
            <v>4</v>
          </cell>
        </row>
        <row r="14">
          <cell r="A14" t="str">
            <v>ELECTRONIC HAND HELD YAHTZEE</v>
          </cell>
          <cell r="B14" t="str">
            <v>A2125</v>
          </cell>
          <cell r="G14">
            <v>6</v>
          </cell>
          <cell r="H14">
            <v>15.6</v>
          </cell>
          <cell r="I14">
            <v>7.4</v>
          </cell>
          <cell r="J14">
            <v>29.99</v>
          </cell>
          <cell r="K14">
            <v>19.989999999999998</v>
          </cell>
          <cell r="N14">
            <v>1</v>
          </cell>
          <cell r="O14">
            <v>2</v>
          </cell>
          <cell r="P14">
            <v>3</v>
          </cell>
          <cell r="Q14">
            <v>4</v>
          </cell>
        </row>
        <row r="15">
          <cell r="A15" t="str">
            <v>HUNGRY HUNGRY HIPPOS UNICORN EDITION</v>
          </cell>
          <cell r="B15" t="str">
            <v>E9493</v>
          </cell>
          <cell r="G15">
            <v>2</v>
          </cell>
          <cell r="H15">
            <v>22.65</v>
          </cell>
          <cell r="I15">
            <v>12.5</v>
          </cell>
          <cell r="J15">
            <v>39.99</v>
          </cell>
          <cell r="K15">
            <v>19.995000000000001</v>
          </cell>
          <cell r="N15">
            <v>1</v>
          </cell>
          <cell r="O15">
            <v>2</v>
          </cell>
          <cell r="P15">
            <v>3</v>
          </cell>
          <cell r="Q15">
            <v>4</v>
          </cell>
        </row>
        <row r="16">
          <cell r="A16" t="str">
            <v>HUNGRY HUNGRY HIPPOS LAUNCHERS</v>
          </cell>
          <cell r="B16" t="str">
            <v>E9707</v>
          </cell>
          <cell r="G16">
            <v>3</v>
          </cell>
          <cell r="H16">
            <v>22.65</v>
          </cell>
          <cell r="I16">
            <v>10</v>
          </cell>
          <cell r="J16">
            <v>39.99</v>
          </cell>
          <cell r="K16">
            <v>19.995000000000001</v>
          </cell>
          <cell r="N16">
            <v>1</v>
          </cell>
          <cell r="O16">
            <v>2</v>
          </cell>
          <cell r="P16">
            <v>3</v>
          </cell>
          <cell r="Q16">
            <v>4</v>
          </cell>
        </row>
        <row r="17">
          <cell r="A17" t="str">
            <v>MONOPOLY GO GREEN</v>
          </cell>
          <cell r="B17" t="str">
            <v>E9348</v>
          </cell>
          <cell r="G17">
            <v>6</v>
          </cell>
          <cell r="H17">
            <v>27.4</v>
          </cell>
          <cell r="I17">
            <v>12.1</v>
          </cell>
          <cell r="J17">
            <v>49.99</v>
          </cell>
          <cell r="K17">
            <v>19.989999999999998</v>
          </cell>
          <cell r="N17">
            <v>1</v>
          </cell>
          <cell r="O17">
            <v>2</v>
          </cell>
          <cell r="P17">
            <v>3</v>
          </cell>
          <cell r="Q17">
            <v>4</v>
          </cell>
        </row>
        <row r="18">
          <cell r="A18" t="str">
            <v>MLP EG POTION PRINCESS AST</v>
          </cell>
          <cell r="B18" t="str">
            <v>E9103</v>
          </cell>
          <cell r="G18">
            <v>4</v>
          </cell>
          <cell r="H18">
            <v>16.850000000000001</v>
          </cell>
          <cell r="I18">
            <v>7.6</v>
          </cell>
          <cell r="J18">
            <v>29.99</v>
          </cell>
          <cell r="K18">
            <v>14.994999999999999</v>
          </cell>
          <cell r="N18">
            <v>1</v>
          </cell>
          <cell r="O18">
            <v>2</v>
          </cell>
          <cell r="P18">
            <v>3</v>
          </cell>
          <cell r="Q18">
            <v>4</v>
          </cell>
        </row>
        <row r="19">
          <cell r="A19" t="str">
            <v>MLP MAGICAL KISS UNICORN</v>
          </cell>
          <cell r="B19" t="str">
            <v>E9107</v>
          </cell>
          <cell r="G19">
            <v>2</v>
          </cell>
          <cell r="H19">
            <v>40.85</v>
          </cell>
          <cell r="I19">
            <v>16.5</v>
          </cell>
          <cell r="J19">
            <v>69.989999999999995</v>
          </cell>
          <cell r="K19">
            <v>34.994999999999997</v>
          </cell>
          <cell r="N19">
            <v>1</v>
          </cell>
          <cell r="O19">
            <v>2</v>
          </cell>
          <cell r="P19">
            <v>3</v>
          </cell>
          <cell r="Q19">
            <v>4</v>
          </cell>
        </row>
        <row r="20">
          <cell r="A20" t="str">
            <v>MLP POTION PONIES AST</v>
          </cell>
          <cell r="B20" t="str">
            <v>E9153</v>
          </cell>
          <cell r="G20">
            <v>12</v>
          </cell>
          <cell r="H20">
            <v>4.75</v>
          </cell>
          <cell r="I20">
            <v>2.4</v>
          </cell>
          <cell r="J20">
            <v>9.99</v>
          </cell>
          <cell r="K20">
            <v>4.9950000000000001</v>
          </cell>
          <cell r="N20">
            <v>1</v>
          </cell>
          <cell r="O20">
            <v>2</v>
          </cell>
          <cell r="P20">
            <v>3</v>
          </cell>
          <cell r="Q20">
            <v>4</v>
          </cell>
        </row>
        <row r="21">
          <cell r="A21" t="str">
            <v>NERF FORTNITE SR</v>
          </cell>
          <cell r="B21" t="str">
            <v>E9734</v>
          </cell>
          <cell r="G21">
            <v>4</v>
          </cell>
          <cell r="H21">
            <v>27.4</v>
          </cell>
          <cell r="I21">
            <v>8</v>
          </cell>
          <cell r="J21">
            <v>49.99</v>
          </cell>
          <cell r="K21">
            <v>19.989999999999998</v>
          </cell>
          <cell r="N21">
            <v>1</v>
          </cell>
          <cell r="O21">
            <v>2</v>
          </cell>
          <cell r="P21">
            <v>3</v>
          </cell>
          <cell r="Q21">
            <v>4</v>
          </cell>
        </row>
        <row r="22">
          <cell r="A22" t="str">
            <v>NERF ELITE 2.0 FLIP 8</v>
          </cell>
          <cell r="B22" t="str">
            <v>F2549</v>
          </cell>
          <cell r="G22">
            <v>3</v>
          </cell>
          <cell r="H22">
            <v>25.8</v>
          </cell>
          <cell r="I22">
            <v>13</v>
          </cell>
          <cell r="J22">
            <v>44.99</v>
          </cell>
          <cell r="K22">
            <v>24.99</v>
          </cell>
          <cell r="N22">
            <v>1</v>
          </cell>
          <cell r="O22">
            <v>2</v>
          </cell>
          <cell r="P22">
            <v>3</v>
          </cell>
          <cell r="Q22">
            <v>4</v>
          </cell>
        </row>
        <row r="23">
          <cell r="A23" t="str">
            <v>NERF ELITE 2.0 FLIP 32</v>
          </cell>
          <cell r="B23" t="str">
            <v>F2553</v>
          </cell>
          <cell r="G23">
            <v>3</v>
          </cell>
          <cell r="H23">
            <v>74.7</v>
          </cell>
          <cell r="I23">
            <v>32</v>
          </cell>
          <cell r="J23">
            <v>129.99</v>
          </cell>
          <cell r="K23">
            <v>59.99</v>
          </cell>
          <cell r="N23">
            <v>1</v>
          </cell>
          <cell r="O23">
            <v>2</v>
          </cell>
          <cell r="P23">
            <v>3</v>
          </cell>
          <cell r="Q23">
            <v>4</v>
          </cell>
        </row>
        <row r="24">
          <cell r="A24" t="str">
            <v>PD PICNIC ADVENTURE</v>
          </cell>
          <cell r="B24" t="str">
            <v>B6377</v>
          </cell>
          <cell r="G24">
            <v>4</v>
          </cell>
          <cell r="H24">
            <v>27.4</v>
          </cell>
          <cell r="I24">
            <v>13.5</v>
          </cell>
          <cell r="J24">
            <v>49.99</v>
          </cell>
          <cell r="K24">
            <v>24.995000000000001</v>
          </cell>
          <cell r="N24">
            <v>1</v>
          </cell>
          <cell r="O24">
            <v>2</v>
          </cell>
          <cell r="P24">
            <v>3</v>
          </cell>
          <cell r="Q24">
            <v>4</v>
          </cell>
        </row>
        <row r="25">
          <cell r="A25" t="str">
            <v>TRANSFORMERS CYB BATTLE CALL TROOPER CLASS AST</v>
          </cell>
          <cell r="B25" t="str">
            <v>E8227</v>
          </cell>
          <cell r="G25">
            <v>4</v>
          </cell>
          <cell r="H25">
            <v>31.65</v>
          </cell>
          <cell r="I25">
            <v>11</v>
          </cell>
          <cell r="J25">
            <v>59.99</v>
          </cell>
          <cell r="K25">
            <v>29.995000000000001</v>
          </cell>
          <cell r="N25">
            <v>1</v>
          </cell>
          <cell r="O25">
            <v>2</v>
          </cell>
          <cell r="P25">
            <v>3</v>
          </cell>
          <cell r="Q25">
            <v>4</v>
          </cell>
        </row>
        <row r="26">
          <cell r="A26" t="str">
            <v>TRANSFORMERS JUMBO JET WING RACER</v>
          </cell>
          <cell r="B26" t="str">
            <v>F0849</v>
          </cell>
          <cell r="G26">
            <v>4</v>
          </cell>
          <cell r="H26">
            <v>54.35</v>
          </cell>
          <cell r="I26">
            <v>26</v>
          </cell>
          <cell r="J26">
            <v>99.99</v>
          </cell>
          <cell r="K26">
            <v>39.99</v>
          </cell>
          <cell r="N26">
            <v>1</v>
          </cell>
          <cell r="O26">
            <v>2</v>
          </cell>
          <cell r="P26">
            <v>3</v>
          </cell>
          <cell r="Q26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AA108"/>
  <sheetViews>
    <sheetView tabSelected="1" topLeftCell="A13" workbookViewId="0">
      <selection activeCell="M9" sqref="M9"/>
    </sheetView>
  </sheetViews>
  <sheetFormatPr defaultRowHeight="13.5" x14ac:dyDescent="0.35"/>
  <cols>
    <col min="1" max="1" width="15" customWidth="1"/>
    <col min="2" max="2" width="18.265625" customWidth="1"/>
    <col min="3" max="3" width="16" customWidth="1"/>
    <col min="4" max="4" width="38.06640625" customWidth="1"/>
    <col min="5" max="5" width="16.06640625" customWidth="1"/>
    <col min="6" max="6" width="10.73046875" customWidth="1"/>
    <col min="7" max="7" width="12" bestFit="1" customWidth="1"/>
    <col min="8" max="9" width="9.73046875" customWidth="1"/>
    <col min="10" max="10" width="9.59765625" customWidth="1"/>
    <col min="11" max="11" width="8.265625" customWidth="1"/>
    <col min="12" max="15" width="5.33203125" customWidth="1"/>
    <col min="16" max="16" width="12" customWidth="1"/>
    <col min="17" max="17" width="12.33203125" style="39" customWidth="1"/>
    <col min="18" max="18" width="12.59765625" style="39" customWidth="1"/>
    <col min="20" max="20" width="9.06640625" customWidth="1"/>
  </cols>
  <sheetData>
    <row r="1" spans="1:27" ht="37.5" customHeight="1" thickBot="1" x14ac:dyDescent="0.4">
      <c r="A1" s="74" t="str">
        <f>CONCATENATE('[2]Allocation Master'!K1," - ",'[2]Allocation Master'!B1," Allocation FORM  #",'[2]Allocation Master'!P1)</f>
        <v>Hasbro - August Catalogue Allocation FORM  #97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/>
      <c r="R1"/>
      <c r="T1" s="78" t="s">
        <v>0</v>
      </c>
      <c r="U1" s="79"/>
      <c r="V1" s="79"/>
      <c r="W1" s="79"/>
      <c r="X1" s="80"/>
    </row>
    <row r="2" spans="1:27" ht="24.75" customHeight="1" thickBot="1" x14ac:dyDescent="0.4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/>
      <c r="R2"/>
      <c r="T2" s="1"/>
      <c r="U2" s="2"/>
      <c r="V2" s="2"/>
      <c r="W2" s="2"/>
      <c r="X2" s="3"/>
      <c r="AA2" s="4" t="s">
        <v>1</v>
      </c>
    </row>
    <row r="3" spans="1:27" ht="28.5" customHeight="1" thickBot="1" x14ac:dyDescent="0.4">
      <c r="A3" s="81" t="s">
        <v>2</v>
      </c>
      <c r="B3" s="81"/>
      <c r="C3" s="82">
        <f>'[2]Allocation Master'!B2</f>
        <v>44689</v>
      </c>
      <c r="D3" s="82"/>
      <c r="E3" s="5"/>
      <c r="F3" s="83" t="s">
        <v>3</v>
      </c>
      <c r="G3" s="83"/>
      <c r="H3" s="84" t="str">
        <f>'[2]Allocation Master'!B4</f>
        <v>June</v>
      </c>
      <c r="I3" s="84"/>
      <c r="J3" s="6"/>
      <c r="K3" s="6"/>
      <c r="L3" s="6"/>
      <c r="M3" s="83" t="s">
        <v>4</v>
      </c>
      <c r="N3" s="83"/>
      <c r="O3" s="83"/>
      <c r="P3" s="83"/>
      <c r="Q3" s="84" t="str">
        <f>'[2]Allocation Master'!B3</f>
        <v>September</v>
      </c>
      <c r="R3" s="85"/>
      <c r="T3" s="86" t="s">
        <v>5</v>
      </c>
      <c r="U3" s="87"/>
      <c r="V3" s="88"/>
      <c r="W3" s="89"/>
      <c r="X3" s="90"/>
      <c r="AA3" s="4" t="s">
        <v>6</v>
      </c>
    </row>
    <row r="4" spans="1:27" ht="35.25" customHeight="1" x14ac:dyDescent="0.35">
      <c r="A4" s="55" t="s">
        <v>7</v>
      </c>
      <c r="B4" s="56"/>
      <c r="C4" s="56"/>
      <c r="D4" s="57"/>
      <c r="E4" s="57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7"/>
      <c r="R4" s="8"/>
    </row>
    <row r="5" spans="1:27" ht="45.75" customHeight="1" x14ac:dyDescent="0.35">
      <c r="A5" s="9" t="s">
        <v>8</v>
      </c>
      <c r="B5" s="10"/>
      <c r="C5" s="11" t="s">
        <v>9</v>
      </c>
      <c r="D5" s="12"/>
      <c r="E5" s="13"/>
      <c r="F5" s="58" t="s">
        <v>10</v>
      </c>
      <c r="G5" s="59"/>
      <c r="H5" s="14"/>
      <c r="I5" s="60" t="s">
        <v>11</v>
      </c>
      <c r="J5" s="59"/>
      <c r="K5" s="61"/>
      <c r="L5" s="62"/>
      <c r="M5" s="62"/>
      <c r="N5" s="62"/>
      <c r="O5" s="62"/>
      <c r="P5" s="63"/>
      <c r="Q5" s="64" t="s">
        <v>12</v>
      </c>
      <c r="R5" s="65"/>
      <c r="T5" s="15"/>
    </row>
    <row r="6" spans="1:27" ht="18" customHeight="1" x14ac:dyDescent="0.35">
      <c r="A6" s="66" t="s">
        <v>13</v>
      </c>
      <c r="B6" s="68" t="s">
        <v>14</v>
      </c>
      <c r="C6" s="70" t="s">
        <v>15</v>
      </c>
      <c r="D6" s="72" t="s">
        <v>16</v>
      </c>
      <c r="E6" s="40" t="s">
        <v>17</v>
      </c>
      <c r="F6" s="40" t="s">
        <v>18</v>
      </c>
      <c r="G6" s="49" t="s">
        <v>19</v>
      </c>
      <c r="H6" s="51" t="s">
        <v>20</v>
      </c>
      <c r="I6" s="40" t="s">
        <v>21</v>
      </c>
      <c r="J6" s="40" t="s">
        <v>22</v>
      </c>
      <c r="K6" s="53" t="s">
        <v>23</v>
      </c>
      <c r="L6" s="40" t="s">
        <v>24</v>
      </c>
      <c r="M6" s="40"/>
      <c r="N6" s="40"/>
      <c r="O6" s="40"/>
      <c r="P6" s="41" t="s">
        <v>25</v>
      </c>
      <c r="Q6" s="43" t="s">
        <v>26</v>
      </c>
      <c r="R6" s="44" t="s">
        <v>27</v>
      </c>
      <c r="T6" s="15"/>
    </row>
    <row r="7" spans="1:27" ht="13.9" thickBot="1" x14ac:dyDescent="0.4">
      <c r="A7" s="67"/>
      <c r="B7" s="69"/>
      <c r="C7" s="71"/>
      <c r="D7" s="73"/>
      <c r="E7" s="48"/>
      <c r="F7" s="48"/>
      <c r="G7" s="50"/>
      <c r="H7" s="52"/>
      <c r="I7" s="48"/>
      <c r="J7" s="48"/>
      <c r="K7" s="54"/>
      <c r="L7" s="16">
        <v>1</v>
      </c>
      <c r="M7" s="16">
        <v>2</v>
      </c>
      <c r="N7" s="16">
        <v>3</v>
      </c>
      <c r="O7" s="16">
        <v>4</v>
      </c>
      <c r="P7" s="42"/>
      <c r="Q7" s="43"/>
      <c r="R7" s="45"/>
      <c r="T7" s="15"/>
    </row>
    <row r="8" spans="1:27" ht="22.5" customHeight="1" x14ac:dyDescent="0.35">
      <c r="A8" s="17" t="str">
        <f>'[2]Allocation Master'!$K$1</f>
        <v>Hasbro</v>
      </c>
      <c r="B8" s="18" t="str">
        <f>IF('[2]Allocation Master'!D6=0,'[2]Allocation Master'!$B$1,'[2]Allocation Master'!D6)</f>
        <v>August Catalogue</v>
      </c>
      <c r="C8" s="19" t="str">
        <f>'[2]Allocation Master'!B6</f>
        <v>E9427</v>
      </c>
      <c r="D8" s="20" t="str">
        <f>'[2]Allocation Master'!A6</f>
        <v>BA BABY GOTTA BOUNCE FROG</v>
      </c>
      <c r="E8" s="20">
        <f>'[2]Allocation Master'!F6</f>
        <v>0</v>
      </c>
      <c r="F8" s="21">
        <f>'[2]Allocation Master'!H6</f>
        <v>47.65</v>
      </c>
      <c r="G8" s="22">
        <f>'[2]Allocation Master'!I6</f>
        <v>23</v>
      </c>
      <c r="H8" s="21">
        <f>'[2]Allocation Master'!J6</f>
        <v>79.989999999999995</v>
      </c>
      <c r="I8" s="21">
        <f>'[2]Allocation Master'!K6</f>
        <v>39.994999999999997</v>
      </c>
      <c r="J8" s="23">
        <f>IF(I8&lt;&gt;0,((I8*0.909)-G8)/(I8*0.909),"")</f>
        <v>0.3673576633822902</v>
      </c>
      <c r="K8" s="24">
        <f>'[2]Allocation Master'!G6</f>
        <v>4</v>
      </c>
      <c r="L8" s="25">
        <f>'[2]Allocation Master'!N6*'[2]Allocation Master'!$G6</f>
        <v>4</v>
      </c>
      <c r="M8" s="25">
        <f>'[2]Allocation Master'!O6*'[2]Allocation Master'!$G6</f>
        <v>8</v>
      </c>
      <c r="N8" s="25">
        <f>'[2]Allocation Master'!P6*'[2]Allocation Master'!$G6</f>
        <v>12</v>
      </c>
      <c r="O8" s="25">
        <f>'[2]Allocation Master'!Q6*'[2]Allocation Master'!$G6</f>
        <v>16</v>
      </c>
      <c r="P8" s="26"/>
      <c r="Q8" s="27">
        <f t="shared" ref="Q8:Q28" si="0">IF($P8="",$G8*K8,IF(MOD($P8,$K8)=0,$G8*$P8,$G8*K8))</f>
        <v>92</v>
      </c>
      <c r="R8" s="28">
        <f>IF($P8="",$I8*K8,IF(MOD($P8,$K8)=0,$I8*$P8,$I8*K8))</f>
        <v>159.97999999999999</v>
      </c>
    </row>
    <row r="9" spans="1:27" ht="22.5" customHeight="1" x14ac:dyDescent="0.35">
      <c r="A9" s="17" t="str">
        <f>'[2]Allocation Master'!$K$1</f>
        <v>Hasbro</v>
      </c>
      <c r="B9" s="18" t="str">
        <f>IF('[2]Allocation Master'!D7=0,'[2]Allocation Master'!$B$1,'[2]Allocation Master'!D7)</f>
        <v>August Catalogue</v>
      </c>
      <c r="C9" s="19" t="str">
        <f>'[2]Allocation Master'!B7</f>
        <v>E0723</v>
      </c>
      <c r="D9" s="20" t="str">
        <f>'[2]Allocation Master'!A7</f>
        <v>BEY SWITCHSTRIKE STARTER PACK</v>
      </c>
      <c r="E9" s="20">
        <f>'[2]Allocation Master'!F7</f>
        <v>0</v>
      </c>
      <c r="F9" s="21">
        <f>'[2]Allocation Master'!H7</f>
        <v>15.9</v>
      </c>
      <c r="G9" s="22">
        <f>'[2]Allocation Master'!I7</f>
        <v>6</v>
      </c>
      <c r="H9" s="21">
        <f>'[2]Allocation Master'!J7</f>
        <v>29.99</v>
      </c>
      <c r="I9" s="21">
        <f>'[2]Allocation Master'!K7</f>
        <v>14.994999999999999</v>
      </c>
      <c r="J9" s="23">
        <f t="shared" ref="J9:J28" si="1">IF(I9&lt;&gt;0,((I9*0.909)-G9)/(I9*0.909),"")</f>
        <v>0.55980926535467812</v>
      </c>
      <c r="K9" s="24">
        <f>'[2]Allocation Master'!G7</f>
        <v>8</v>
      </c>
      <c r="L9" s="25">
        <f>'[2]Allocation Master'!N7*'[2]Allocation Master'!$G7</f>
        <v>8</v>
      </c>
      <c r="M9" s="25">
        <f>'[2]Allocation Master'!O7*'[2]Allocation Master'!$G7</f>
        <v>16</v>
      </c>
      <c r="N9" s="25">
        <f>'[2]Allocation Master'!P7*'[2]Allocation Master'!$G7</f>
        <v>24</v>
      </c>
      <c r="O9" s="25">
        <f>'[2]Allocation Master'!Q7*'[2]Allocation Master'!$G7</f>
        <v>32</v>
      </c>
      <c r="P9" s="26"/>
      <c r="Q9" s="27">
        <f t="shared" si="0"/>
        <v>48</v>
      </c>
      <c r="R9" s="28">
        <f t="shared" ref="R9:R28" si="2">IF($P9="",$I9*K9,IF(MOD($P9,$K9)=0,$I9*$P9,$I9*K9))</f>
        <v>119.96</v>
      </c>
    </row>
    <row r="10" spans="1:27" ht="22.5" customHeight="1" x14ac:dyDescent="0.35">
      <c r="A10" s="17" t="str">
        <f>'[2]Allocation Master'!$K$1</f>
        <v>Hasbro</v>
      </c>
      <c r="B10" s="18" t="str">
        <f>IF('[2]Allocation Master'!D8=0,'[2]Allocation Master'!$B$1,'[2]Allocation Master'!D8)</f>
        <v>August Catalogue</v>
      </c>
      <c r="C10" s="19" t="str">
        <f>'[2]Allocation Master'!B8</f>
        <v>E6852</v>
      </c>
      <c r="D10" s="20" t="str">
        <f>'[2]Allocation Master'!A8</f>
        <v>FRZ 2 SINGING ELSA</v>
      </c>
      <c r="E10" s="20">
        <f>'[2]Allocation Master'!F8</f>
        <v>0</v>
      </c>
      <c r="F10" s="21">
        <f>'[2]Allocation Master'!H8</f>
        <v>34.1</v>
      </c>
      <c r="G10" s="22">
        <f>'[2]Allocation Master'!I8</f>
        <v>13</v>
      </c>
      <c r="H10" s="21">
        <f>'[2]Allocation Master'!J8</f>
        <v>59.99</v>
      </c>
      <c r="I10" s="21">
        <f>'[2]Allocation Master'!K8</f>
        <v>29.995000000000001</v>
      </c>
      <c r="J10" s="23">
        <f t="shared" si="1"/>
        <v>0.52320619626556764</v>
      </c>
      <c r="K10" s="24">
        <f>'[2]Allocation Master'!G8</f>
        <v>4</v>
      </c>
      <c r="L10" s="25">
        <f>'[2]Allocation Master'!N8*'[2]Allocation Master'!$G8</f>
        <v>4</v>
      </c>
      <c r="M10" s="25">
        <f>'[2]Allocation Master'!O8*'[2]Allocation Master'!$G8</f>
        <v>8</v>
      </c>
      <c r="N10" s="25">
        <f>'[2]Allocation Master'!P8*'[2]Allocation Master'!$G8</f>
        <v>12</v>
      </c>
      <c r="O10" s="25">
        <f>'[2]Allocation Master'!Q8*'[2]Allocation Master'!$G8</f>
        <v>16</v>
      </c>
      <c r="P10" s="26"/>
      <c r="Q10" s="27">
        <f t="shared" si="0"/>
        <v>52</v>
      </c>
      <c r="R10" s="28">
        <f t="shared" si="2"/>
        <v>119.98</v>
      </c>
    </row>
    <row r="11" spans="1:27" ht="22.5" customHeight="1" x14ac:dyDescent="0.35">
      <c r="A11" s="17" t="str">
        <f>'[2]Allocation Master'!$K$1</f>
        <v>Hasbro</v>
      </c>
      <c r="B11" s="18" t="str">
        <f>IF('[2]Allocation Master'!D9=0,'[2]Allocation Master'!$B$1,'[2]Allocation Master'!D9)</f>
        <v>August Catalogue</v>
      </c>
      <c r="C11" s="19" t="str">
        <f>'[2]Allocation Master'!B9</f>
        <v>E8880</v>
      </c>
      <c r="D11" s="20" t="str">
        <f>'[2]Allocation Master'!A9</f>
        <v>FRZ 2 MUSICAL ADVENTURE ELSA</v>
      </c>
      <c r="E11" s="20">
        <f>'[2]Allocation Master'!F9</f>
        <v>0</v>
      </c>
      <c r="F11" s="21">
        <f>'[2]Allocation Master'!H9</f>
        <v>34.1</v>
      </c>
      <c r="G11" s="22">
        <f>'[2]Allocation Master'!I9</f>
        <v>13</v>
      </c>
      <c r="H11" s="21">
        <f>'[2]Allocation Master'!J9</f>
        <v>59.99</v>
      </c>
      <c r="I11" s="21">
        <f>'[2]Allocation Master'!K9</f>
        <v>29.995000000000001</v>
      </c>
      <c r="J11" s="23">
        <f t="shared" si="1"/>
        <v>0.52320619626556764</v>
      </c>
      <c r="K11" s="24">
        <f>'[2]Allocation Master'!G9</f>
        <v>4</v>
      </c>
      <c r="L11" s="25">
        <f>'[2]Allocation Master'!N9*'[2]Allocation Master'!$G9</f>
        <v>4</v>
      </c>
      <c r="M11" s="25">
        <f>'[2]Allocation Master'!O9*'[2]Allocation Master'!$G9</f>
        <v>8</v>
      </c>
      <c r="N11" s="25">
        <f>'[2]Allocation Master'!P9*'[2]Allocation Master'!$G9</f>
        <v>12</v>
      </c>
      <c r="O11" s="25">
        <f>'[2]Allocation Master'!Q9*'[2]Allocation Master'!$G9</f>
        <v>16</v>
      </c>
      <c r="P11" s="26"/>
      <c r="Q11" s="27">
        <f t="shared" si="0"/>
        <v>52</v>
      </c>
      <c r="R11" s="28">
        <f t="shared" si="2"/>
        <v>119.98</v>
      </c>
    </row>
    <row r="12" spans="1:27" ht="22.5" customHeight="1" x14ac:dyDescent="0.35">
      <c r="A12" s="17" t="str">
        <f>'[2]Allocation Master'!$K$1</f>
        <v>Hasbro</v>
      </c>
      <c r="B12" s="18" t="str">
        <f>IF('[2]Allocation Master'!D10=0,'[2]Allocation Master'!$B$1,'[2]Allocation Master'!D10)</f>
        <v>August Catalogue</v>
      </c>
      <c r="C12" s="19" t="str">
        <f>'[2]Allocation Master'!B10</f>
        <v>F1823</v>
      </c>
      <c r="D12" s="20" t="str">
        <f>'[2]Allocation Master'!A10</f>
        <v>FRZ 2 TWIRLABOUTS DELUXE SET</v>
      </c>
      <c r="E12" s="20">
        <f>'[2]Allocation Master'!F10</f>
        <v>0</v>
      </c>
      <c r="F12" s="21">
        <f>'[2]Allocation Master'!H10</f>
        <v>19.100000000000001</v>
      </c>
      <c r="G12" s="22">
        <f>'[2]Allocation Master'!I10</f>
        <v>7.8</v>
      </c>
      <c r="H12" s="21">
        <f>'[2]Allocation Master'!J10</f>
        <v>34.99</v>
      </c>
      <c r="I12" s="21">
        <f>'[2]Allocation Master'!K10</f>
        <v>14.99</v>
      </c>
      <c r="J12" s="23">
        <f t="shared" si="1"/>
        <v>0.42756116839168912</v>
      </c>
      <c r="K12" s="24">
        <f>'[2]Allocation Master'!G10</f>
        <v>4</v>
      </c>
      <c r="L12" s="25">
        <f>'[2]Allocation Master'!N10*'[2]Allocation Master'!$G10</f>
        <v>4</v>
      </c>
      <c r="M12" s="25">
        <f>'[2]Allocation Master'!O10*'[2]Allocation Master'!$G10</f>
        <v>8</v>
      </c>
      <c r="N12" s="25">
        <f>'[2]Allocation Master'!P10*'[2]Allocation Master'!$G10</f>
        <v>12</v>
      </c>
      <c r="O12" s="25">
        <f>'[2]Allocation Master'!Q10*'[2]Allocation Master'!$G10</f>
        <v>16</v>
      </c>
      <c r="P12" s="26"/>
      <c r="Q12" s="27">
        <f t="shared" si="0"/>
        <v>31.2</v>
      </c>
      <c r="R12" s="28">
        <f t="shared" si="2"/>
        <v>59.96</v>
      </c>
    </row>
    <row r="13" spans="1:27" ht="22.5" customHeight="1" x14ac:dyDescent="0.35">
      <c r="A13" s="17" t="str">
        <f>'[2]Allocation Master'!$K$1</f>
        <v>Hasbro</v>
      </c>
      <c r="B13" s="18" t="str">
        <f>IF('[2]Allocation Master'!D11=0,'[2]Allocation Master'!$B$1,'[2]Allocation Master'!D11)</f>
        <v>August Catalogue</v>
      </c>
      <c r="C13" s="19" t="str">
        <f>'[2]Allocation Master'!B11</f>
        <v>C2173</v>
      </c>
      <c r="D13" s="20" t="str">
        <f>'[2]Allocation Master'!A11</f>
        <v>FRR LUVIMALS AST</v>
      </c>
      <c r="E13" s="20">
        <f>'[2]Allocation Master'!F11</f>
        <v>0</v>
      </c>
      <c r="F13" s="21">
        <f>'[2]Allocation Master'!H11</f>
        <v>7</v>
      </c>
      <c r="G13" s="22">
        <f>'[2]Allocation Master'!I11</f>
        <v>4</v>
      </c>
      <c r="H13" s="21">
        <f>'[2]Allocation Master'!J11</f>
        <v>12.99</v>
      </c>
      <c r="I13" s="21">
        <f>'[2]Allocation Master'!K11</f>
        <v>7.99</v>
      </c>
      <c r="J13" s="23">
        <f t="shared" si="1"/>
        <v>0.44925656520595741</v>
      </c>
      <c r="K13" s="24">
        <f>'[2]Allocation Master'!G11</f>
        <v>6</v>
      </c>
      <c r="L13" s="25">
        <f>'[2]Allocation Master'!N11*'[2]Allocation Master'!$G11</f>
        <v>6</v>
      </c>
      <c r="M13" s="25">
        <f>'[2]Allocation Master'!O11*'[2]Allocation Master'!$G11</f>
        <v>12</v>
      </c>
      <c r="N13" s="25">
        <f>'[2]Allocation Master'!P11*'[2]Allocation Master'!$G11</f>
        <v>18</v>
      </c>
      <c r="O13" s="25">
        <f>'[2]Allocation Master'!Q11*'[2]Allocation Master'!$G11</f>
        <v>24</v>
      </c>
      <c r="P13" s="26"/>
      <c r="Q13" s="27">
        <f t="shared" si="0"/>
        <v>24</v>
      </c>
      <c r="R13" s="28">
        <f t="shared" si="2"/>
        <v>47.94</v>
      </c>
    </row>
    <row r="14" spans="1:27" ht="22.5" customHeight="1" x14ac:dyDescent="0.35">
      <c r="A14" s="17" t="str">
        <f>'[2]Allocation Master'!$K$1</f>
        <v>Hasbro</v>
      </c>
      <c r="B14" s="18" t="str">
        <f>IF('[2]Allocation Master'!D12=0,'[2]Allocation Master'!$B$1,'[2]Allocation Master'!D12)</f>
        <v>August Catalogue</v>
      </c>
      <c r="C14" s="19" t="str">
        <f>'[2]Allocation Master'!B12</f>
        <v>E8931</v>
      </c>
      <c r="D14" s="20" t="str">
        <f>'[2]Allocation Master'!A12</f>
        <v>FRR PEEALOTS BIG WAGS AST</v>
      </c>
      <c r="E14" s="20">
        <f>'[2]Allocation Master'!F12</f>
        <v>0</v>
      </c>
      <c r="F14" s="21">
        <f>'[2]Allocation Master'!H12</f>
        <v>22.65</v>
      </c>
      <c r="G14" s="22">
        <f>'[2]Allocation Master'!I12</f>
        <v>10</v>
      </c>
      <c r="H14" s="21">
        <f>'[2]Allocation Master'!J12</f>
        <v>39.99</v>
      </c>
      <c r="I14" s="21">
        <f>'[2]Allocation Master'!K12</f>
        <v>19.995000000000001</v>
      </c>
      <c r="J14" s="23">
        <f t="shared" si="1"/>
        <v>0.44980744636104031</v>
      </c>
      <c r="K14" s="24">
        <f>'[2]Allocation Master'!G12</f>
        <v>4</v>
      </c>
      <c r="L14" s="25">
        <f>'[2]Allocation Master'!N12*'[2]Allocation Master'!$G12</f>
        <v>4</v>
      </c>
      <c r="M14" s="25">
        <f>'[2]Allocation Master'!O12*'[2]Allocation Master'!$G12</f>
        <v>8</v>
      </c>
      <c r="N14" s="25">
        <f>'[2]Allocation Master'!P12*'[2]Allocation Master'!$G12</f>
        <v>12</v>
      </c>
      <c r="O14" s="25">
        <f>'[2]Allocation Master'!Q12*'[2]Allocation Master'!$G12</f>
        <v>16</v>
      </c>
      <c r="P14" s="26"/>
      <c r="Q14" s="27">
        <f t="shared" si="0"/>
        <v>40</v>
      </c>
      <c r="R14" s="28">
        <f t="shared" si="2"/>
        <v>79.98</v>
      </c>
    </row>
    <row r="15" spans="1:27" ht="22.5" customHeight="1" x14ac:dyDescent="0.35">
      <c r="A15" s="17" t="str">
        <f>'[2]Allocation Master'!$K$1</f>
        <v>Hasbro</v>
      </c>
      <c r="B15" s="18" t="str">
        <f>IF('[2]Allocation Master'!D13=0,'[2]Allocation Master'!$B$1,'[2]Allocation Master'!D13)</f>
        <v>August Catalogue</v>
      </c>
      <c r="C15" s="19" t="str">
        <f>'[2]Allocation Master'!B13</f>
        <v>F1545</v>
      </c>
      <c r="D15" s="20" t="str">
        <f>'[2]Allocation Master'!A13</f>
        <v>FRR FEEDING FANTASY AST</v>
      </c>
      <c r="E15" s="20">
        <f>'[2]Allocation Master'!F13</f>
        <v>0</v>
      </c>
      <c r="F15" s="21">
        <f>'[2]Allocation Master'!H13</f>
        <v>20.6</v>
      </c>
      <c r="G15" s="22">
        <f>'[2]Allocation Master'!I13</f>
        <v>8.1999999999999993</v>
      </c>
      <c r="H15" s="21">
        <f>'[2]Allocation Master'!J13</f>
        <v>39.99</v>
      </c>
      <c r="I15" s="21">
        <f>'[2]Allocation Master'!K13</f>
        <v>19.995000000000001</v>
      </c>
      <c r="J15" s="23">
        <f t="shared" si="1"/>
        <v>0.5488421060160531</v>
      </c>
      <c r="K15" s="24">
        <f>'[2]Allocation Master'!G13</f>
        <v>3</v>
      </c>
      <c r="L15" s="25">
        <f>'[2]Allocation Master'!N13*'[2]Allocation Master'!$G13</f>
        <v>3</v>
      </c>
      <c r="M15" s="25">
        <f>'[2]Allocation Master'!O13*'[2]Allocation Master'!$G13</f>
        <v>6</v>
      </c>
      <c r="N15" s="25">
        <f>'[2]Allocation Master'!P13*'[2]Allocation Master'!$G13</f>
        <v>9</v>
      </c>
      <c r="O15" s="25">
        <f>'[2]Allocation Master'!Q13*'[2]Allocation Master'!$G13</f>
        <v>12</v>
      </c>
      <c r="P15" s="26"/>
      <c r="Q15" s="27">
        <f t="shared" si="0"/>
        <v>24.599999999999998</v>
      </c>
      <c r="R15" s="28">
        <f t="shared" si="2"/>
        <v>59.984999999999999</v>
      </c>
    </row>
    <row r="16" spans="1:27" ht="22.5" customHeight="1" x14ac:dyDescent="0.35">
      <c r="A16" s="17" t="str">
        <f>'[2]Allocation Master'!$K$1</f>
        <v>Hasbro</v>
      </c>
      <c r="B16" s="18" t="str">
        <f>IF('[2]Allocation Master'!D14=0,'[2]Allocation Master'!$B$1,'[2]Allocation Master'!D14)</f>
        <v>August Catalogue</v>
      </c>
      <c r="C16" s="19" t="str">
        <f>'[2]Allocation Master'!B14</f>
        <v>A2125</v>
      </c>
      <c r="D16" s="20" t="str">
        <f>'[2]Allocation Master'!A14</f>
        <v>ELECTRONIC HAND HELD YAHTZEE</v>
      </c>
      <c r="E16" s="20">
        <f>'[2]Allocation Master'!F14</f>
        <v>0</v>
      </c>
      <c r="F16" s="21">
        <f>'[2]Allocation Master'!H14</f>
        <v>15.6</v>
      </c>
      <c r="G16" s="22">
        <f>'[2]Allocation Master'!I14</f>
        <v>7.4</v>
      </c>
      <c r="H16" s="21">
        <f>'[2]Allocation Master'!J14</f>
        <v>29.99</v>
      </c>
      <c r="I16" s="21">
        <f>'[2]Allocation Master'!K14</f>
        <v>19.989999999999998</v>
      </c>
      <c r="J16" s="23">
        <f t="shared" si="1"/>
        <v>0.5927556737664762</v>
      </c>
      <c r="K16" s="24">
        <f>'[2]Allocation Master'!G14</f>
        <v>6</v>
      </c>
      <c r="L16" s="25">
        <f>'[2]Allocation Master'!N14*'[2]Allocation Master'!$G14</f>
        <v>6</v>
      </c>
      <c r="M16" s="25">
        <f>'[2]Allocation Master'!O14*'[2]Allocation Master'!$G14</f>
        <v>12</v>
      </c>
      <c r="N16" s="25">
        <f>'[2]Allocation Master'!P14*'[2]Allocation Master'!$G14</f>
        <v>18</v>
      </c>
      <c r="O16" s="25">
        <f>'[2]Allocation Master'!Q14*'[2]Allocation Master'!$G14</f>
        <v>24</v>
      </c>
      <c r="P16" s="26"/>
      <c r="Q16" s="27">
        <f t="shared" si="0"/>
        <v>44.400000000000006</v>
      </c>
      <c r="R16" s="28">
        <f t="shared" si="2"/>
        <v>119.94</v>
      </c>
    </row>
    <row r="17" spans="1:18" ht="31.5" customHeight="1" x14ac:dyDescent="0.35">
      <c r="A17" s="17" t="str">
        <f>'[2]Allocation Master'!$K$1</f>
        <v>Hasbro</v>
      </c>
      <c r="B17" s="18" t="str">
        <f>IF('[2]Allocation Master'!D15=0,'[2]Allocation Master'!$B$1,'[2]Allocation Master'!D15)</f>
        <v>August Catalogue</v>
      </c>
      <c r="C17" s="19" t="str">
        <f>'[2]Allocation Master'!B15</f>
        <v>E9493</v>
      </c>
      <c r="D17" s="20" t="str">
        <f>'[2]Allocation Master'!A15</f>
        <v>HUNGRY HUNGRY HIPPOS UNICORN EDITION</v>
      </c>
      <c r="E17" s="20">
        <f>'[2]Allocation Master'!F15</f>
        <v>0</v>
      </c>
      <c r="F17" s="21">
        <f>'[2]Allocation Master'!H15</f>
        <v>22.65</v>
      </c>
      <c r="G17" s="22">
        <f>'[2]Allocation Master'!I15</f>
        <v>12.5</v>
      </c>
      <c r="H17" s="21">
        <f>'[2]Allocation Master'!J15</f>
        <v>39.99</v>
      </c>
      <c r="I17" s="21">
        <f>'[2]Allocation Master'!K15</f>
        <v>19.995000000000001</v>
      </c>
      <c r="J17" s="23">
        <f t="shared" si="1"/>
        <v>0.31225930795130036</v>
      </c>
      <c r="K17" s="24">
        <f>'[2]Allocation Master'!G15</f>
        <v>2</v>
      </c>
      <c r="L17" s="25">
        <f>'[2]Allocation Master'!N15*'[2]Allocation Master'!$G15</f>
        <v>2</v>
      </c>
      <c r="M17" s="25">
        <f>'[2]Allocation Master'!O15*'[2]Allocation Master'!$G15</f>
        <v>4</v>
      </c>
      <c r="N17" s="25">
        <f>'[2]Allocation Master'!P15*'[2]Allocation Master'!$G15</f>
        <v>6</v>
      </c>
      <c r="O17" s="25">
        <f>'[2]Allocation Master'!Q15*'[2]Allocation Master'!$G15</f>
        <v>8</v>
      </c>
      <c r="P17" s="26"/>
      <c r="Q17" s="27">
        <f t="shared" si="0"/>
        <v>25</v>
      </c>
      <c r="R17" s="28">
        <f t="shared" si="2"/>
        <v>39.99</v>
      </c>
    </row>
    <row r="18" spans="1:18" ht="22.5" customHeight="1" x14ac:dyDescent="0.35">
      <c r="A18" s="17" t="str">
        <f>'[2]Allocation Master'!$K$1</f>
        <v>Hasbro</v>
      </c>
      <c r="B18" s="18" t="str">
        <f>IF('[2]Allocation Master'!D16=0,'[2]Allocation Master'!$B$1,'[2]Allocation Master'!D16)</f>
        <v>August Catalogue</v>
      </c>
      <c r="C18" s="19" t="str">
        <f>'[2]Allocation Master'!B16</f>
        <v>E9707</v>
      </c>
      <c r="D18" s="20" t="str">
        <f>'[2]Allocation Master'!A16</f>
        <v>HUNGRY HUNGRY HIPPOS LAUNCHERS</v>
      </c>
      <c r="E18" s="20">
        <f>'[2]Allocation Master'!F16</f>
        <v>0</v>
      </c>
      <c r="F18" s="21">
        <f>'[2]Allocation Master'!H16</f>
        <v>22.65</v>
      </c>
      <c r="G18" s="22">
        <f>'[2]Allocation Master'!I16</f>
        <v>10</v>
      </c>
      <c r="H18" s="21">
        <f>'[2]Allocation Master'!J16</f>
        <v>39.99</v>
      </c>
      <c r="I18" s="21">
        <f>'[2]Allocation Master'!K16</f>
        <v>19.995000000000001</v>
      </c>
      <c r="J18" s="23">
        <f t="shared" si="1"/>
        <v>0.44980744636104031</v>
      </c>
      <c r="K18" s="24">
        <f>'[2]Allocation Master'!G16</f>
        <v>3</v>
      </c>
      <c r="L18" s="25">
        <f>'[2]Allocation Master'!N16*'[2]Allocation Master'!$G16</f>
        <v>3</v>
      </c>
      <c r="M18" s="25">
        <f>'[2]Allocation Master'!O16*'[2]Allocation Master'!$G16</f>
        <v>6</v>
      </c>
      <c r="N18" s="25">
        <f>'[2]Allocation Master'!P16*'[2]Allocation Master'!$G16</f>
        <v>9</v>
      </c>
      <c r="O18" s="25">
        <f>'[2]Allocation Master'!Q16*'[2]Allocation Master'!$G16</f>
        <v>12</v>
      </c>
      <c r="P18" s="26"/>
      <c r="Q18" s="27">
        <f t="shared" si="0"/>
        <v>30</v>
      </c>
      <c r="R18" s="28">
        <f t="shared" si="2"/>
        <v>59.984999999999999</v>
      </c>
    </row>
    <row r="19" spans="1:18" ht="22.5" customHeight="1" x14ac:dyDescent="0.35">
      <c r="A19" s="17" t="str">
        <f>'[2]Allocation Master'!$K$1</f>
        <v>Hasbro</v>
      </c>
      <c r="B19" s="18" t="str">
        <f>IF('[2]Allocation Master'!D17=0,'[2]Allocation Master'!$B$1,'[2]Allocation Master'!D17)</f>
        <v>August Catalogue</v>
      </c>
      <c r="C19" s="19" t="str">
        <f>'[2]Allocation Master'!B17</f>
        <v>E9348</v>
      </c>
      <c r="D19" s="20" t="str">
        <f>'[2]Allocation Master'!A17</f>
        <v>MONOPOLY GO GREEN</v>
      </c>
      <c r="E19" s="20">
        <f>'[2]Allocation Master'!F17</f>
        <v>0</v>
      </c>
      <c r="F19" s="21">
        <f>'[2]Allocation Master'!H17</f>
        <v>27.4</v>
      </c>
      <c r="G19" s="22">
        <f>'[2]Allocation Master'!I17</f>
        <v>12.1</v>
      </c>
      <c r="H19" s="21">
        <f>'[2]Allocation Master'!J17</f>
        <v>49.99</v>
      </c>
      <c r="I19" s="21">
        <f>'[2]Allocation Master'!K17</f>
        <v>19.989999999999998</v>
      </c>
      <c r="J19" s="23">
        <f t="shared" si="1"/>
        <v>0.33410049359112998</v>
      </c>
      <c r="K19" s="24">
        <f>'[2]Allocation Master'!G17</f>
        <v>6</v>
      </c>
      <c r="L19" s="25">
        <f>'[2]Allocation Master'!N17*'[2]Allocation Master'!$G17</f>
        <v>6</v>
      </c>
      <c r="M19" s="25">
        <f>'[2]Allocation Master'!O17*'[2]Allocation Master'!$G17</f>
        <v>12</v>
      </c>
      <c r="N19" s="25">
        <f>'[2]Allocation Master'!P17*'[2]Allocation Master'!$G17</f>
        <v>18</v>
      </c>
      <c r="O19" s="25">
        <f>'[2]Allocation Master'!Q17*'[2]Allocation Master'!$G17</f>
        <v>24</v>
      </c>
      <c r="P19" s="26"/>
      <c r="Q19" s="27">
        <f t="shared" si="0"/>
        <v>72.599999999999994</v>
      </c>
      <c r="R19" s="28">
        <f t="shared" si="2"/>
        <v>119.94</v>
      </c>
    </row>
    <row r="20" spans="1:18" ht="22.5" customHeight="1" x14ac:dyDescent="0.35">
      <c r="A20" s="17" t="str">
        <f>'[2]Allocation Master'!$K$1</f>
        <v>Hasbro</v>
      </c>
      <c r="B20" s="18" t="str">
        <f>IF('[2]Allocation Master'!D18=0,'[2]Allocation Master'!$B$1,'[2]Allocation Master'!D18)</f>
        <v>August Catalogue</v>
      </c>
      <c r="C20" s="19" t="str">
        <f>'[2]Allocation Master'!B18</f>
        <v>E9103</v>
      </c>
      <c r="D20" s="20" t="str">
        <f>'[2]Allocation Master'!A18</f>
        <v>MLP EG POTION PRINCESS AST</v>
      </c>
      <c r="E20" s="20">
        <f>'[2]Allocation Master'!F18</f>
        <v>0</v>
      </c>
      <c r="F20" s="21">
        <f>'[2]Allocation Master'!H18</f>
        <v>16.850000000000001</v>
      </c>
      <c r="G20" s="22">
        <f>'[2]Allocation Master'!I18</f>
        <v>7.6</v>
      </c>
      <c r="H20" s="21">
        <f>'[2]Allocation Master'!J18</f>
        <v>29.99</v>
      </c>
      <c r="I20" s="21">
        <f>'[2]Allocation Master'!K18</f>
        <v>14.994999999999999</v>
      </c>
      <c r="J20" s="23">
        <f t="shared" si="1"/>
        <v>0.44242506944925902</v>
      </c>
      <c r="K20" s="24">
        <f>'[2]Allocation Master'!G18</f>
        <v>4</v>
      </c>
      <c r="L20" s="25">
        <f>'[2]Allocation Master'!N18*'[2]Allocation Master'!$G18</f>
        <v>4</v>
      </c>
      <c r="M20" s="25">
        <f>'[2]Allocation Master'!O18*'[2]Allocation Master'!$G18</f>
        <v>8</v>
      </c>
      <c r="N20" s="25">
        <f>'[2]Allocation Master'!P18*'[2]Allocation Master'!$G18</f>
        <v>12</v>
      </c>
      <c r="O20" s="25">
        <f>'[2]Allocation Master'!Q18*'[2]Allocation Master'!$G18</f>
        <v>16</v>
      </c>
      <c r="P20" s="26"/>
      <c r="Q20" s="27">
        <f t="shared" si="0"/>
        <v>30.4</v>
      </c>
      <c r="R20" s="28">
        <f t="shared" si="2"/>
        <v>59.98</v>
      </c>
    </row>
    <row r="21" spans="1:18" ht="22.5" customHeight="1" x14ac:dyDescent="0.35">
      <c r="A21" s="17" t="str">
        <f>'[2]Allocation Master'!$K$1</f>
        <v>Hasbro</v>
      </c>
      <c r="B21" s="18" t="str">
        <f>IF('[2]Allocation Master'!D19=0,'[2]Allocation Master'!$B$1,'[2]Allocation Master'!D19)</f>
        <v>August Catalogue</v>
      </c>
      <c r="C21" s="19" t="str">
        <f>'[2]Allocation Master'!B19</f>
        <v>E9107</v>
      </c>
      <c r="D21" s="20" t="str">
        <f>'[2]Allocation Master'!A19</f>
        <v>MLP MAGICAL KISS UNICORN</v>
      </c>
      <c r="E21" s="20">
        <f>'[2]Allocation Master'!F19</f>
        <v>0</v>
      </c>
      <c r="F21" s="21">
        <f>'[2]Allocation Master'!H19</f>
        <v>40.85</v>
      </c>
      <c r="G21" s="22">
        <f>'[2]Allocation Master'!I19</f>
        <v>16.5</v>
      </c>
      <c r="H21" s="21">
        <f>'[2]Allocation Master'!J19</f>
        <v>69.989999999999995</v>
      </c>
      <c r="I21" s="21">
        <f>'[2]Allocation Master'!K19</f>
        <v>34.994999999999997</v>
      </c>
      <c r="J21" s="23">
        <f t="shared" si="1"/>
        <v>0.48130260947226311</v>
      </c>
      <c r="K21" s="24">
        <f>'[2]Allocation Master'!G19</f>
        <v>2</v>
      </c>
      <c r="L21" s="25">
        <f>'[2]Allocation Master'!N19*'[2]Allocation Master'!$G19</f>
        <v>2</v>
      </c>
      <c r="M21" s="25">
        <f>'[2]Allocation Master'!O19*'[2]Allocation Master'!$G19</f>
        <v>4</v>
      </c>
      <c r="N21" s="25">
        <f>'[2]Allocation Master'!P19*'[2]Allocation Master'!$G19</f>
        <v>6</v>
      </c>
      <c r="O21" s="25">
        <f>'[2]Allocation Master'!Q19*'[2]Allocation Master'!$G19</f>
        <v>8</v>
      </c>
      <c r="P21" s="26"/>
      <c r="Q21" s="27">
        <f t="shared" si="0"/>
        <v>33</v>
      </c>
      <c r="R21" s="28">
        <f t="shared" si="2"/>
        <v>69.989999999999995</v>
      </c>
    </row>
    <row r="22" spans="1:18" ht="22.5" customHeight="1" x14ac:dyDescent="0.35">
      <c r="A22" s="17" t="str">
        <f>'[2]Allocation Master'!$K$1</f>
        <v>Hasbro</v>
      </c>
      <c r="B22" s="18" t="str">
        <f>IF('[2]Allocation Master'!D20=0,'[2]Allocation Master'!$B$1,'[2]Allocation Master'!D20)</f>
        <v>August Catalogue</v>
      </c>
      <c r="C22" s="19" t="str">
        <f>'[2]Allocation Master'!B20</f>
        <v>E9153</v>
      </c>
      <c r="D22" s="20" t="str">
        <f>'[2]Allocation Master'!A20</f>
        <v>MLP POTION PONIES AST</v>
      </c>
      <c r="E22" s="20">
        <f>'[2]Allocation Master'!F20</f>
        <v>0</v>
      </c>
      <c r="F22" s="21">
        <f>'[2]Allocation Master'!H20</f>
        <v>4.75</v>
      </c>
      <c r="G22" s="22">
        <f>'[2]Allocation Master'!I20</f>
        <v>2.4</v>
      </c>
      <c r="H22" s="21">
        <f>'[2]Allocation Master'!J20</f>
        <v>9.99</v>
      </c>
      <c r="I22" s="21">
        <f>'[2]Allocation Master'!K20</f>
        <v>4.9950000000000001</v>
      </c>
      <c r="J22" s="23">
        <f t="shared" si="1"/>
        <v>0.47141861333280483</v>
      </c>
      <c r="K22" s="24">
        <f>'[2]Allocation Master'!G20</f>
        <v>12</v>
      </c>
      <c r="L22" s="25">
        <f>'[2]Allocation Master'!N20*'[2]Allocation Master'!$G20</f>
        <v>12</v>
      </c>
      <c r="M22" s="25">
        <f>'[2]Allocation Master'!O20*'[2]Allocation Master'!$G20</f>
        <v>24</v>
      </c>
      <c r="N22" s="25">
        <f>'[2]Allocation Master'!P20*'[2]Allocation Master'!$G20</f>
        <v>36</v>
      </c>
      <c r="O22" s="25">
        <f>'[2]Allocation Master'!Q20*'[2]Allocation Master'!$G20</f>
        <v>48</v>
      </c>
      <c r="P22" s="26"/>
      <c r="Q22" s="27">
        <f t="shared" si="0"/>
        <v>28.799999999999997</v>
      </c>
      <c r="R22" s="28">
        <f t="shared" si="2"/>
        <v>59.94</v>
      </c>
    </row>
    <row r="23" spans="1:18" ht="22.5" customHeight="1" x14ac:dyDescent="0.35">
      <c r="A23" s="17" t="str">
        <f>'[2]Allocation Master'!$K$1</f>
        <v>Hasbro</v>
      </c>
      <c r="B23" s="18" t="str">
        <f>IF('[2]Allocation Master'!D21=0,'[2]Allocation Master'!$B$1,'[2]Allocation Master'!D21)</f>
        <v>August Catalogue</v>
      </c>
      <c r="C23" s="19" t="str">
        <f>'[2]Allocation Master'!B21</f>
        <v>E9734</v>
      </c>
      <c r="D23" s="20" t="str">
        <f>'[2]Allocation Master'!A21</f>
        <v>NERF FORTNITE SR</v>
      </c>
      <c r="E23" s="20">
        <f>'[2]Allocation Master'!F21</f>
        <v>0</v>
      </c>
      <c r="F23" s="21">
        <f>'[2]Allocation Master'!H21</f>
        <v>27.4</v>
      </c>
      <c r="G23" s="22">
        <f>'[2]Allocation Master'!I21</f>
        <v>8</v>
      </c>
      <c r="H23" s="21">
        <f>'[2]Allocation Master'!J21</f>
        <v>49.99</v>
      </c>
      <c r="I23" s="21">
        <f>'[2]Allocation Master'!K21</f>
        <v>19.989999999999998</v>
      </c>
      <c r="J23" s="23">
        <f t="shared" si="1"/>
        <v>0.55973586353132565</v>
      </c>
      <c r="K23" s="24">
        <f>'[2]Allocation Master'!G21</f>
        <v>4</v>
      </c>
      <c r="L23" s="25">
        <f>'[2]Allocation Master'!N21*'[2]Allocation Master'!$G21</f>
        <v>4</v>
      </c>
      <c r="M23" s="25">
        <f>'[2]Allocation Master'!O21*'[2]Allocation Master'!$G21</f>
        <v>8</v>
      </c>
      <c r="N23" s="25">
        <f>'[2]Allocation Master'!P21*'[2]Allocation Master'!$G21</f>
        <v>12</v>
      </c>
      <c r="O23" s="25">
        <f>'[2]Allocation Master'!Q21*'[2]Allocation Master'!$G21</f>
        <v>16</v>
      </c>
      <c r="P23" s="26"/>
      <c r="Q23" s="27">
        <f t="shared" si="0"/>
        <v>32</v>
      </c>
      <c r="R23" s="28">
        <f t="shared" si="2"/>
        <v>79.959999999999994</v>
      </c>
    </row>
    <row r="24" spans="1:18" ht="22.5" customHeight="1" x14ac:dyDescent="0.35">
      <c r="A24" s="17" t="str">
        <f>'[2]Allocation Master'!$K$1</f>
        <v>Hasbro</v>
      </c>
      <c r="B24" s="18" t="str">
        <f>IF('[2]Allocation Master'!D22=0,'[2]Allocation Master'!$B$1,'[2]Allocation Master'!D22)</f>
        <v>August Catalogue</v>
      </c>
      <c r="C24" s="19" t="str">
        <f>'[2]Allocation Master'!B22</f>
        <v>F2549</v>
      </c>
      <c r="D24" s="20" t="str">
        <f>'[2]Allocation Master'!A22</f>
        <v>NERF ELITE 2.0 FLIP 8</v>
      </c>
      <c r="E24" s="20">
        <f>'[2]Allocation Master'!F22</f>
        <v>0</v>
      </c>
      <c r="F24" s="21">
        <f>'[2]Allocation Master'!H22</f>
        <v>25.8</v>
      </c>
      <c r="G24" s="22">
        <f>'[2]Allocation Master'!I22</f>
        <v>13</v>
      </c>
      <c r="H24" s="21">
        <f>'[2]Allocation Master'!J22</f>
        <v>44.99</v>
      </c>
      <c r="I24" s="21">
        <f>'[2]Allocation Master'!K22</f>
        <v>24.99</v>
      </c>
      <c r="J24" s="23">
        <f t="shared" si="1"/>
        <v>0.4277138798313605</v>
      </c>
      <c r="K24" s="24">
        <f>'[2]Allocation Master'!G22</f>
        <v>3</v>
      </c>
      <c r="L24" s="25">
        <f>'[2]Allocation Master'!N22*'[2]Allocation Master'!$G22</f>
        <v>3</v>
      </c>
      <c r="M24" s="25">
        <f>'[2]Allocation Master'!O22*'[2]Allocation Master'!$G22</f>
        <v>6</v>
      </c>
      <c r="N24" s="25">
        <f>'[2]Allocation Master'!P22*'[2]Allocation Master'!$G22</f>
        <v>9</v>
      </c>
      <c r="O24" s="25">
        <f>'[2]Allocation Master'!Q22*'[2]Allocation Master'!$G22</f>
        <v>12</v>
      </c>
      <c r="P24" s="26"/>
      <c r="Q24" s="27">
        <f t="shared" si="0"/>
        <v>39</v>
      </c>
      <c r="R24" s="28">
        <f t="shared" si="2"/>
        <v>74.97</v>
      </c>
    </row>
    <row r="25" spans="1:18" ht="22.5" customHeight="1" x14ac:dyDescent="0.35">
      <c r="A25" s="17" t="str">
        <f>'[2]Allocation Master'!$K$1</f>
        <v>Hasbro</v>
      </c>
      <c r="B25" s="18" t="str">
        <f>IF('[2]Allocation Master'!D23=0,'[2]Allocation Master'!$B$1,'[2]Allocation Master'!D23)</f>
        <v>August Catalogue</v>
      </c>
      <c r="C25" s="19" t="str">
        <f>'[2]Allocation Master'!B23</f>
        <v>F2553</v>
      </c>
      <c r="D25" s="20" t="str">
        <f>'[2]Allocation Master'!A23</f>
        <v>NERF ELITE 2.0 FLIP 32</v>
      </c>
      <c r="E25" s="20">
        <f>'[2]Allocation Master'!F23</f>
        <v>0</v>
      </c>
      <c r="F25" s="21">
        <f>'[2]Allocation Master'!H23</f>
        <v>74.7</v>
      </c>
      <c r="G25" s="22">
        <f>'[2]Allocation Master'!I23</f>
        <v>32</v>
      </c>
      <c r="H25" s="21">
        <f>'[2]Allocation Master'!J23</f>
        <v>129.99</v>
      </c>
      <c r="I25" s="21">
        <f>'[2]Allocation Master'!K23</f>
        <v>59.99</v>
      </c>
      <c r="J25" s="23">
        <f t="shared" si="1"/>
        <v>0.41317685694223705</v>
      </c>
      <c r="K25" s="24">
        <f>'[2]Allocation Master'!G23</f>
        <v>3</v>
      </c>
      <c r="L25" s="25">
        <f>'[2]Allocation Master'!N23*'[2]Allocation Master'!$G23</f>
        <v>3</v>
      </c>
      <c r="M25" s="25">
        <f>'[2]Allocation Master'!O23*'[2]Allocation Master'!$G23</f>
        <v>6</v>
      </c>
      <c r="N25" s="25">
        <f>'[2]Allocation Master'!P23*'[2]Allocation Master'!$G23</f>
        <v>9</v>
      </c>
      <c r="O25" s="25">
        <f>'[2]Allocation Master'!Q23*'[2]Allocation Master'!$G23</f>
        <v>12</v>
      </c>
      <c r="P25" s="26"/>
      <c r="Q25" s="27">
        <f t="shared" si="0"/>
        <v>96</v>
      </c>
      <c r="R25" s="28">
        <f t="shared" si="2"/>
        <v>179.97</v>
      </c>
    </row>
    <row r="26" spans="1:18" ht="22.5" customHeight="1" x14ac:dyDescent="0.35">
      <c r="A26" s="17" t="str">
        <f>'[2]Allocation Master'!$K$1</f>
        <v>Hasbro</v>
      </c>
      <c r="B26" s="18" t="str">
        <f>IF('[2]Allocation Master'!D24=0,'[2]Allocation Master'!$B$1,'[2]Allocation Master'!D24)</f>
        <v>August Catalogue</v>
      </c>
      <c r="C26" s="19" t="str">
        <f>'[2]Allocation Master'!B24</f>
        <v>B6377</v>
      </c>
      <c r="D26" s="20" t="str">
        <f>'[2]Allocation Master'!A24</f>
        <v>PD PICNIC ADVENTURE</v>
      </c>
      <c r="E26" s="20">
        <f>'[2]Allocation Master'!F24</f>
        <v>0</v>
      </c>
      <c r="F26" s="21">
        <f>'[2]Allocation Master'!H24</f>
        <v>27.4</v>
      </c>
      <c r="G26" s="22">
        <f>'[2]Allocation Master'!I24</f>
        <v>13.5</v>
      </c>
      <c r="H26" s="21">
        <f>'[2]Allocation Master'!J24</f>
        <v>49.99</v>
      </c>
      <c r="I26" s="21">
        <f>'[2]Allocation Master'!K24</f>
        <v>24.995000000000001</v>
      </c>
      <c r="J26" s="23">
        <f t="shared" si="1"/>
        <v>0.4058217584110882</v>
      </c>
      <c r="K26" s="24">
        <f>'[2]Allocation Master'!G24</f>
        <v>4</v>
      </c>
      <c r="L26" s="25">
        <f>'[2]Allocation Master'!N24*'[2]Allocation Master'!$G24</f>
        <v>4</v>
      </c>
      <c r="M26" s="25">
        <f>'[2]Allocation Master'!O24*'[2]Allocation Master'!$G24</f>
        <v>8</v>
      </c>
      <c r="N26" s="25">
        <f>'[2]Allocation Master'!P24*'[2]Allocation Master'!$G24</f>
        <v>12</v>
      </c>
      <c r="O26" s="25">
        <f>'[2]Allocation Master'!Q24*'[2]Allocation Master'!$G24</f>
        <v>16</v>
      </c>
      <c r="P26" s="26"/>
      <c r="Q26" s="27">
        <f t="shared" si="0"/>
        <v>54</v>
      </c>
      <c r="R26" s="28">
        <f t="shared" si="2"/>
        <v>99.98</v>
      </c>
    </row>
    <row r="27" spans="1:18" ht="30.4" customHeight="1" x14ac:dyDescent="0.35">
      <c r="A27" s="17" t="str">
        <f>'[2]Allocation Master'!$K$1</f>
        <v>Hasbro</v>
      </c>
      <c r="B27" s="18" t="str">
        <f>IF('[2]Allocation Master'!D25=0,'[2]Allocation Master'!$B$1,'[2]Allocation Master'!D25)</f>
        <v>August Catalogue</v>
      </c>
      <c r="C27" s="19" t="str">
        <f>'[2]Allocation Master'!B25</f>
        <v>E8227</v>
      </c>
      <c r="D27" s="20" t="str">
        <f>'[2]Allocation Master'!A25</f>
        <v>TRANSFORMERS CYB BATTLE CALL TROOPER CLASS AST</v>
      </c>
      <c r="E27" s="20">
        <f>'[2]Allocation Master'!F25</f>
        <v>0</v>
      </c>
      <c r="F27" s="21">
        <f>'[2]Allocation Master'!H25</f>
        <v>31.65</v>
      </c>
      <c r="G27" s="22">
        <f>'[2]Allocation Master'!I25</f>
        <v>11</v>
      </c>
      <c r="H27" s="21">
        <f>'[2]Allocation Master'!J25</f>
        <v>59.99</v>
      </c>
      <c r="I27" s="21">
        <f>'[2]Allocation Master'!K25</f>
        <v>29.995000000000001</v>
      </c>
      <c r="J27" s="23">
        <f t="shared" si="1"/>
        <v>0.59655908914778799</v>
      </c>
      <c r="K27" s="24">
        <f>'[2]Allocation Master'!G25</f>
        <v>4</v>
      </c>
      <c r="L27" s="25">
        <f>'[2]Allocation Master'!N25*'[2]Allocation Master'!$G25</f>
        <v>4</v>
      </c>
      <c r="M27" s="25">
        <f>'[2]Allocation Master'!O25*'[2]Allocation Master'!$G25</f>
        <v>8</v>
      </c>
      <c r="N27" s="25">
        <f>'[2]Allocation Master'!P25*'[2]Allocation Master'!$G25</f>
        <v>12</v>
      </c>
      <c r="O27" s="25">
        <f>'[2]Allocation Master'!Q25*'[2]Allocation Master'!$G25</f>
        <v>16</v>
      </c>
      <c r="P27" s="26"/>
      <c r="Q27" s="27">
        <f t="shared" si="0"/>
        <v>44</v>
      </c>
      <c r="R27" s="28">
        <f t="shared" si="2"/>
        <v>119.98</v>
      </c>
    </row>
    <row r="28" spans="1:18" ht="36" customHeight="1" x14ac:dyDescent="0.35">
      <c r="A28" s="17" t="str">
        <f>'[2]Allocation Master'!$K$1</f>
        <v>Hasbro</v>
      </c>
      <c r="B28" s="18" t="str">
        <f>IF('[2]Allocation Master'!D26=0,'[2]Allocation Master'!$B$1,'[2]Allocation Master'!D26)</f>
        <v>August Catalogue</v>
      </c>
      <c r="C28" s="19" t="str">
        <f>'[2]Allocation Master'!B26</f>
        <v>F0849</v>
      </c>
      <c r="D28" s="20" t="str">
        <f>'[2]Allocation Master'!A26</f>
        <v>TRANSFORMERS JUMBO JET WING RACER</v>
      </c>
      <c r="E28" s="20">
        <f>'[2]Allocation Master'!F26</f>
        <v>0</v>
      </c>
      <c r="F28" s="21">
        <f>'[2]Allocation Master'!H26</f>
        <v>54.35</v>
      </c>
      <c r="G28" s="22">
        <f>'[2]Allocation Master'!I26</f>
        <v>26</v>
      </c>
      <c r="H28" s="21">
        <f>'[2]Allocation Master'!J26</f>
        <v>99.99</v>
      </c>
      <c r="I28" s="21">
        <f>'[2]Allocation Master'!K26</f>
        <v>39.99</v>
      </c>
      <c r="J28" s="23">
        <f t="shared" si="1"/>
        <v>0.28474968026935238</v>
      </c>
      <c r="K28" s="24">
        <f>'[2]Allocation Master'!G26</f>
        <v>4</v>
      </c>
      <c r="L28" s="25">
        <f>'[2]Allocation Master'!N26*'[2]Allocation Master'!$G26</f>
        <v>4</v>
      </c>
      <c r="M28" s="25">
        <f>'[2]Allocation Master'!O26*'[2]Allocation Master'!$G26</f>
        <v>8</v>
      </c>
      <c r="N28" s="25">
        <f>'[2]Allocation Master'!P26*'[2]Allocation Master'!$G26</f>
        <v>12</v>
      </c>
      <c r="O28" s="25">
        <f>'[2]Allocation Master'!Q26*'[2]Allocation Master'!$G26</f>
        <v>16</v>
      </c>
      <c r="P28" s="26"/>
      <c r="Q28" s="27">
        <f t="shared" si="0"/>
        <v>104</v>
      </c>
      <c r="R28" s="28">
        <f t="shared" si="2"/>
        <v>159.96</v>
      </c>
    </row>
    <row r="29" spans="1:18" ht="22.5" customHeight="1" thickBot="1" x14ac:dyDescent="0.4">
      <c r="A29" s="29"/>
      <c r="B29" s="30"/>
      <c r="C29" s="30"/>
      <c r="D29" s="31"/>
      <c r="E29" s="31"/>
      <c r="F29" s="32"/>
      <c r="G29" s="33"/>
      <c r="H29" s="34"/>
      <c r="I29" s="34"/>
      <c r="J29" s="35"/>
      <c r="K29" s="36"/>
      <c r="L29" s="37"/>
      <c r="M29" s="37"/>
      <c r="N29" s="37"/>
      <c r="O29" s="37"/>
      <c r="P29" s="38"/>
      <c r="Q29" s="27">
        <f>SUM(Q8:Q28)</f>
        <v>997</v>
      </c>
      <c r="R29" s="28">
        <f t="shared" ref="R29" si="3">IF($P29="",$I29*K29,IF(MOD($P29,$K29)=0,$I29*$P29,$I29*K29))</f>
        <v>0</v>
      </c>
    </row>
    <row r="30" spans="1:18" ht="22.5" customHeight="1" thickTop="1" x14ac:dyDescent="0.35">
      <c r="Q30" s="46" t="e">
        <f>((R29*0.909)-Q29)/(R29*0.909)</f>
        <v>#DIV/0!</v>
      </c>
      <c r="R30" s="47"/>
    </row>
    <row r="31" spans="1:18" ht="22.5" customHeight="1" x14ac:dyDescent="0.35"/>
    <row r="32" spans="1:18" ht="22.5" customHeight="1" x14ac:dyDescent="0.35"/>
    <row r="33" ht="22.5" customHeight="1" x14ac:dyDescent="0.35"/>
    <row r="34" ht="22.5" customHeight="1" x14ac:dyDescent="0.35"/>
    <row r="35" ht="22.5" customHeight="1" x14ac:dyDescent="0.35"/>
    <row r="36" ht="22.5" customHeight="1" x14ac:dyDescent="0.35"/>
    <row r="37" ht="22.5" customHeight="1" x14ac:dyDescent="0.35"/>
    <row r="38" ht="22.5" customHeight="1" x14ac:dyDescent="0.35"/>
    <row r="39" ht="22.5" customHeight="1" x14ac:dyDescent="0.35"/>
    <row r="40" ht="22.5" customHeight="1" x14ac:dyDescent="0.35"/>
    <row r="41" ht="22.5" customHeight="1" x14ac:dyDescent="0.35"/>
    <row r="42" ht="22.5" customHeight="1" x14ac:dyDescent="0.35"/>
    <row r="43" ht="22.5" customHeight="1" x14ac:dyDescent="0.35"/>
    <row r="44" ht="22.5" customHeight="1" x14ac:dyDescent="0.35"/>
    <row r="45" ht="22.5" customHeight="1" x14ac:dyDescent="0.35"/>
    <row r="46" ht="22.5" customHeight="1" x14ac:dyDescent="0.35"/>
    <row r="47" ht="22.5" customHeight="1" x14ac:dyDescent="0.35"/>
    <row r="48" ht="22.5" customHeight="1" x14ac:dyDescent="0.35"/>
    <row r="49" ht="22.5" customHeight="1" x14ac:dyDescent="0.35"/>
    <row r="50" ht="22.5" customHeight="1" x14ac:dyDescent="0.35"/>
    <row r="51" ht="22.5" customHeight="1" x14ac:dyDescent="0.35"/>
    <row r="52" ht="22.5" customHeight="1" x14ac:dyDescent="0.35"/>
    <row r="53" ht="22.5" customHeight="1" x14ac:dyDescent="0.35"/>
    <row r="54" ht="22.5" customHeight="1" x14ac:dyDescent="0.35"/>
    <row r="55" ht="22.5" customHeight="1" x14ac:dyDescent="0.35"/>
    <row r="56" ht="22.5" customHeight="1" x14ac:dyDescent="0.35"/>
    <row r="57" ht="22.5" customHeight="1" x14ac:dyDescent="0.35"/>
    <row r="58" ht="22.5" customHeight="1" x14ac:dyDescent="0.35"/>
    <row r="59" ht="22.5" customHeight="1" x14ac:dyDescent="0.35"/>
    <row r="60" ht="22.5" customHeight="1" x14ac:dyDescent="0.35"/>
    <row r="61" ht="22.5" customHeight="1" x14ac:dyDescent="0.35"/>
    <row r="62" ht="22.5" customHeight="1" x14ac:dyDescent="0.35"/>
    <row r="63" ht="22.5" customHeight="1" x14ac:dyDescent="0.35"/>
    <row r="64" ht="22.5" customHeight="1" x14ac:dyDescent="0.35"/>
    <row r="65" ht="22.5" customHeight="1" x14ac:dyDescent="0.35"/>
    <row r="66" ht="22.5" customHeight="1" x14ac:dyDescent="0.35"/>
    <row r="67" ht="22.5" customHeight="1" x14ac:dyDescent="0.35"/>
    <row r="68" ht="22.5" customHeight="1" x14ac:dyDescent="0.35"/>
    <row r="69" ht="22.5" customHeight="1" x14ac:dyDescent="0.35"/>
    <row r="70" ht="22.5" customHeight="1" x14ac:dyDescent="0.35"/>
    <row r="71" ht="22.5" customHeight="1" x14ac:dyDescent="0.35"/>
    <row r="72" ht="22.5" customHeight="1" x14ac:dyDescent="0.35"/>
    <row r="73" ht="22.5" customHeight="1" x14ac:dyDescent="0.35"/>
    <row r="74" ht="22.5" customHeight="1" x14ac:dyDescent="0.35"/>
    <row r="75" ht="22.5" customHeight="1" x14ac:dyDescent="0.35"/>
    <row r="76" ht="22.5" customHeight="1" x14ac:dyDescent="0.35"/>
    <row r="77" ht="22.5" customHeight="1" x14ac:dyDescent="0.35"/>
    <row r="78" ht="22.5" customHeight="1" x14ac:dyDescent="0.35"/>
    <row r="79" ht="22.5" customHeight="1" x14ac:dyDescent="0.35"/>
    <row r="80" ht="22.5" customHeight="1" x14ac:dyDescent="0.35"/>
    <row r="81" ht="22.5" customHeight="1" x14ac:dyDescent="0.35"/>
    <row r="82" ht="22.5" customHeight="1" x14ac:dyDescent="0.35"/>
    <row r="83" ht="22.5" customHeight="1" x14ac:dyDescent="0.35"/>
    <row r="84" ht="22.5" customHeight="1" x14ac:dyDescent="0.35"/>
    <row r="85" ht="22.5" customHeight="1" x14ac:dyDescent="0.35"/>
    <row r="86" ht="22.5" customHeight="1" x14ac:dyDescent="0.35"/>
    <row r="87" ht="22.5" customHeight="1" x14ac:dyDescent="0.35"/>
    <row r="88" ht="22.5" customHeight="1" x14ac:dyDescent="0.35"/>
    <row r="89" ht="22.5" customHeight="1" x14ac:dyDescent="0.35"/>
    <row r="90" ht="22.5" customHeight="1" x14ac:dyDescent="0.35"/>
    <row r="91" ht="22.5" customHeight="1" x14ac:dyDescent="0.35"/>
    <row r="92" ht="22.5" customHeight="1" x14ac:dyDescent="0.35"/>
    <row r="93" ht="22.5" customHeight="1" x14ac:dyDescent="0.35"/>
    <row r="94" ht="22.5" customHeight="1" x14ac:dyDescent="0.35"/>
    <row r="95" ht="22.5" customHeight="1" x14ac:dyDescent="0.35"/>
    <row r="96" ht="22.5" customHeight="1" x14ac:dyDescent="0.35"/>
    <row r="97" ht="22.5" customHeight="1" x14ac:dyDescent="0.35"/>
    <row r="98" ht="22.5" customHeight="1" x14ac:dyDescent="0.35"/>
    <row r="99" ht="22.5" customHeight="1" x14ac:dyDescent="0.35"/>
    <row r="100" ht="22.5" customHeight="1" x14ac:dyDescent="0.35"/>
    <row r="101" ht="22.5" customHeight="1" x14ac:dyDescent="0.35"/>
    <row r="102" ht="22.5" customHeight="1" x14ac:dyDescent="0.35"/>
    <row r="103" ht="22.5" customHeight="1" x14ac:dyDescent="0.35"/>
    <row r="104" ht="22.5" customHeight="1" x14ac:dyDescent="0.35"/>
    <row r="105" ht="22.5" customHeight="1" x14ac:dyDescent="0.35"/>
    <row r="106" ht="22.5" customHeight="1" x14ac:dyDescent="0.35"/>
    <row r="107" ht="21.75" customHeight="1" x14ac:dyDescent="0.35"/>
    <row r="108" ht="21.75" customHeight="1" x14ac:dyDescent="0.35"/>
  </sheetData>
  <mergeCells count="31">
    <mergeCell ref="A1:P2"/>
    <mergeCell ref="T1:X1"/>
    <mergeCell ref="A3:B3"/>
    <mergeCell ref="C3:D3"/>
    <mergeCell ref="F3:G3"/>
    <mergeCell ref="H3:I3"/>
    <mergeCell ref="M3:P3"/>
    <mergeCell ref="Q3:R3"/>
    <mergeCell ref="T3:V3"/>
    <mergeCell ref="W3:X3"/>
    <mergeCell ref="Q5:R5"/>
    <mergeCell ref="A6:A7"/>
    <mergeCell ref="B6:B7"/>
    <mergeCell ref="C6:C7"/>
    <mergeCell ref="D6:D7"/>
    <mergeCell ref="E6:E7"/>
    <mergeCell ref="K6:K7"/>
    <mergeCell ref="A4:P4"/>
    <mergeCell ref="F5:G5"/>
    <mergeCell ref="I5:J5"/>
    <mergeCell ref="K5:P5"/>
    <mergeCell ref="F6:F7"/>
    <mergeCell ref="G6:G7"/>
    <mergeCell ref="H6:H7"/>
    <mergeCell ref="I6:I7"/>
    <mergeCell ref="J6:J7"/>
    <mergeCell ref="L6:O6"/>
    <mergeCell ref="P6:P7"/>
    <mergeCell ref="Q6:Q7"/>
    <mergeCell ref="R6:R7"/>
    <mergeCell ref="Q30:R30"/>
  </mergeCells>
  <conditionalFormatting sqref="H5">
    <cfRule type="cellIs" dxfId="1" priority="2" stopIfTrue="1" operator="equal">
      <formula>"Decline"</formula>
    </cfRule>
  </conditionalFormatting>
  <conditionalFormatting sqref="P8:P28">
    <cfRule type="expression" dxfId="0" priority="1">
      <formula>MOD(INDIRECT(ADDRESS(ROW(),COLUMN())),INDIRECT(ADDRESS(ROW(),10)))&lt;&gt;0</formula>
    </cfRule>
  </conditionalFormatting>
  <dataValidations count="2">
    <dataValidation type="list" allowBlank="1" showInputMessage="1" showErrorMessage="1" sqref="H5">
      <formula1>$AA$2:$AA$3</formula1>
    </dataValidation>
    <dataValidation type="custom" errorStyle="warning" allowBlank="1" showInputMessage="1" showErrorMessage="1" error="Required Quantity not a mulitple of Pack Qty" sqref="P8:P28">
      <formula1>MOD(P8,K8)=0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Store Form</vt:lpstr>
      <vt:lpstr>'Store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Hua</dc:creator>
  <cp:lastModifiedBy>Paul Hua</cp:lastModifiedBy>
  <dcterms:created xsi:type="dcterms:W3CDTF">2022-05-03T02:45:08Z</dcterms:created>
  <dcterms:modified xsi:type="dcterms:W3CDTF">2022-05-03T04:00:31Z</dcterms:modified>
</cp:coreProperties>
</file>