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rkingcapital" sheetId="1" state="visible" r:id="rId3"/>
    <sheet name="Sched I - Cannon &amp; TC GLO" sheetId="2" state="visible" r:id="rId4"/>
    <sheet name="Sched II Lyondell" sheetId="3" state="visible" r:id="rId5"/>
    <sheet name="Sched III Centana" sheetId="4" state="visible" r:id="rId6"/>
  </sheets>
  <definedNames>
    <definedName function="false" hidden="false" localSheetId="1" name="_xlnm.Print_Area" vbProcedure="false">'Sched I - Cannon &amp; TC GLO'!$A$1:$G$14</definedName>
    <definedName function="false" hidden="false" localSheetId="2" name="_xlnm.Print_Area" vbProcedure="false">'Sched II Lyondell'!$A$1:$H$18</definedName>
    <definedName function="false" hidden="false" localSheetId="3" name="_xlnm.Print_Area" vbProcedure="false">'Sched III Centana'!$A$1:$K$11</definedName>
    <definedName function="false" hidden="false" localSheetId="0" name="_xlnm.Print_Area" vbProcedure="false">workingcapital!$A$1:$F$28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<sst xmlns="http://schemas.openxmlformats.org/spreadsheetml/2006/main" count="46" uniqueCount="43">
  <si>
    <t xml:space="preserve">Exhibit A</t>
  </si>
  <si>
    <t xml:space="preserve">Enron's Working Capital Calculation Statement</t>
  </si>
  <si>
    <t xml:space="preserve">as provided in</t>
  </si>
  <si>
    <t xml:space="preserve">Purchase and Sale Agreement</t>
  </si>
  <si>
    <t xml:space="preserve">between</t>
  </si>
  <si>
    <t xml:space="preserve">Enron Corp. "Seller"</t>
  </si>
  <si>
    <t xml:space="preserve">and</t>
  </si>
  <si>
    <t xml:space="preserve">AEP Energy Services Gas Holding Company "Buyer"</t>
  </si>
  <si>
    <t xml:space="preserve">dated as of December 27, 2000</t>
  </si>
  <si>
    <t xml:space="preserve">Article 2.4 (b)</t>
  </si>
  <si>
    <t xml:space="preserve">Texas General Land Office</t>
  </si>
  <si>
    <t xml:space="preserve">See attached Schedule I</t>
  </si>
  <si>
    <t xml:space="preserve">Cannon</t>
  </si>
  <si>
    <t xml:space="preserve">Lyondell Citgo Adjustment</t>
  </si>
  <si>
    <t xml:space="preserve">See attached Schedule II</t>
  </si>
  <si>
    <t xml:space="preserve">Centana Ad Valorem Tax Proration</t>
  </si>
  <si>
    <t xml:space="preserve">See attached Schedule III</t>
  </si>
  <si>
    <t xml:space="preserve">Gas Lift Deposits</t>
  </si>
  <si>
    <t xml:space="preserve">Specialty Sands</t>
  </si>
  <si>
    <t xml:space="preserve">SAP to PeopleSoft Conversion</t>
  </si>
  <si>
    <t xml:space="preserve">Final Working Capital Due Seller</t>
  </si>
  <si>
    <t xml:space="preserve">SCHEDULE I</t>
  </si>
  <si>
    <t xml:space="preserve">108,136 Mmbtu @ 3.26 (July 1 IF/HSC)</t>
  </si>
  <si>
    <t xml:space="preserve">Less Enron Pro Rata Share 03/01/01 - 5/31/01</t>
  </si>
  <si>
    <t xml:space="preserve">          Total Texas General Land Office due Buyer</t>
  </si>
  <si>
    <t xml:space="preserve">Cannon @ 03/01/01</t>
  </si>
  <si>
    <t xml:space="preserve">Less ENA Pro Rata Share 03/01/01 - 05/31/01</t>
  </si>
  <si>
    <t xml:space="preserve">         Total Cannon due Buyer</t>
  </si>
  <si>
    <t xml:space="preserve">SCHEDULE II</t>
  </si>
  <si>
    <t xml:space="preserve">Lyondell / Citgo</t>
  </si>
  <si>
    <t xml:space="preserve">As of 9/27/01</t>
  </si>
  <si>
    <t xml:space="preserve">Volume</t>
  </si>
  <si>
    <t xml:space="preserve">Fixed Price</t>
  </si>
  <si>
    <t xml:space="preserve">Index</t>
  </si>
  <si>
    <t xml:space="preserve">NYMEX</t>
  </si>
  <si>
    <t xml:space="preserve">HSC Basis</t>
  </si>
  <si>
    <t xml:space="preserve">Value</t>
  </si>
  <si>
    <t xml:space="preserve">Total Lyondell / Citgo due Seller</t>
  </si>
  <si>
    <t xml:space="preserve">SCHEDULE III</t>
  </si>
  <si>
    <t xml:space="preserve">Centana Ad Valorem Tax Payment</t>
  </si>
  <si>
    <t xml:space="preserve">Centana Ad Valorem Tax Proration ($96,141.86 * 7/12)</t>
  </si>
  <si>
    <t xml:space="preserve">Total Centana Ad Valorem Tax Payment due Seller</t>
  </si>
  <si>
    <t xml:space="preserve"> 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</si>
</sst>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#,##0_);[RED]\(#,##0\)"/>
    <numFmt numFmtId="166" formatCode="_(\$* #,##0.00_);_(\$* \(#,##0.00\);_(\$* \-??_);_(@_)"/>
    <numFmt numFmtId="167" formatCode="\$#,##0.00_);[RED]&quot;($&quot;#,##0.00\)"/>
    <numFmt numFmtId="168" formatCode="\$#,##0.000_);[RED]&quot;($&quot;#,##0.000\)"/>
    <numFmt numFmtId="169" formatCode="_(\$* #,##0_);_(\$* \(#,##0\);_(\$* \-??_);_(@_)"/>
    <numFmt numFmtId="170" formatCode="_(* #,##0.00_);_(* \(#,##0.00\);_(* \-??_);_(@_)"/>
    <numFmt numFmtId="171" formatCode="_(* #,##0_);_(* \(#,##0\);_(* \-??_);_(@_)"/>
    <numFmt numFmtId="172" formatCode="_(\$* #,##0.000_);_(\$* \(#,##0.000\);_(\$* \-??_);_(@_)"/>
    <numFmt numFmtId="173" formatCode="[$-409]h:mm\ AM/PM"/>
    <numFmt numFmtId="174" formatCode="[$-409]mmm\-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</font>
    <font>
      <b val="true"/>
      <sz val="24"/>
      <name val="Times New Roman"/>
      <family val="1"/>
    </font>
    <font>
      <b val="true"/>
      <sz val="20"/>
      <name val="Times New Roman"/>
      <family val="1"/>
    </font>
    <font>
      <b val="true"/>
      <sz val="11"/>
      <name val="Times New Roman"/>
      <family val="1"/>
    </font>
    <font>
      <u val="single"/>
      <sz val="11"/>
      <name val="Times New Roman"/>
      <family val="1"/>
    </font>
    <font>
      <b val="true"/>
      <i val="true"/>
      <sz val="11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2" min="1" style="1" width="2.99"/>
    <col collapsed="false" customWidth="true" hidden="false" outlineLevel="0" max="3" min="3" style="1" width="42.41"/>
    <col collapsed="false" customWidth="true" hidden="false" outlineLevel="0" max="4" min="4" style="1" width="23.14"/>
    <col collapsed="false" customWidth="true" hidden="false" outlineLevel="0" max="5" min="5" style="2" width="5.71"/>
    <col collapsed="false" customWidth="true" hidden="false" outlineLevel="0" max="6" min="6" style="1" width="16.42"/>
    <col collapsed="false" customWidth="true" hidden="true" outlineLevel="0" max="7" min="7" style="3" width="15.7"/>
    <col collapsed="false" customWidth="true" hidden="false" outlineLevel="0" max="8" min="8" style="1" width="15.28"/>
    <col collapsed="false" customWidth="false" hidden="false" outlineLevel="0" max="257" min="9" style="1" width="9.14"/>
  </cols>
  <sheetData>
    <row r="2" customFormat="false" ht="30" hidden="false" customHeight="false" outlineLevel="0" collapsed="false">
      <c r="A2" s="4" t="s">
        <v>0</v>
      </c>
      <c r="B2" s="4"/>
      <c r="C2" s="4"/>
      <c r="D2" s="4"/>
      <c r="E2" s="4"/>
      <c r="F2" s="4"/>
    </row>
    <row r="3" customFormat="false" ht="25.5" hidden="false" customHeight="false" outlineLevel="0" collapsed="false">
      <c r="A3" s="5"/>
      <c r="B3" s="5"/>
      <c r="C3" s="5"/>
      <c r="D3" s="5"/>
      <c r="E3" s="5"/>
      <c r="F3" s="5"/>
    </row>
    <row r="4" customFormat="false" ht="15" hidden="false" customHeight="false" outlineLevel="0" collapsed="false">
      <c r="A4" s="6" t="s">
        <v>1</v>
      </c>
      <c r="B4" s="6"/>
      <c r="C4" s="6"/>
      <c r="D4" s="6"/>
      <c r="E4" s="6"/>
      <c r="F4" s="6"/>
      <c r="G4" s="7"/>
      <c r="H4" s="8"/>
    </row>
    <row r="5" customFormat="false" ht="15" hidden="false" customHeight="false" outlineLevel="0" collapsed="false">
      <c r="A5" s="6" t="s">
        <v>2</v>
      </c>
      <c r="B5" s="6"/>
      <c r="C5" s="6"/>
      <c r="D5" s="6"/>
      <c r="E5" s="6"/>
      <c r="F5" s="6"/>
      <c r="G5" s="7"/>
      <c r="H5" s="8"/>
    </row>
    <row r="6" customFormat="false" ht="15" hidden="false" customHeight="false" outlineLevel="0" collapsed="false">
      <c r="A6" s="6" t="s">
        <v>3</v>
      </c>
      <c r="B6" s="6"/>
      <c r="C6" s="6"/>
      <c r="D6" s="6"/>
      <c r="E6" s="6"/>
      <c r="F6" s="6"/>
      <c r="G6" s="7"/>
      <c r="H6" s="8"/>
    </row>
    <row r="7" customFormat="false" ht="15" hidden="false" customHeight="false" outlineLevel="0" collapsed="false">
      <c r="A7" s="6" t="s">
        <v>4</v>
      </c>
      <c r="B7" s="6"/>
      <c r="C7" s="6"/>
      <c r="D7" s="6"/>
      <c r="E7" s="6"/>
      <c r="F7" s="6"/>
      <c r="G7" s="7"/>
      <c r="H7" s="8"/>
    </row>
    <row r="8" customFormat="false" ht="15" hidden="false" customHeight="false" outlineLevel="0" collapsed="false">
      <c r="A8" s="6" t="s">
        <v>5</v>
      </c>
      <c r="B8" s="6"/>
      <c r="C8" s="6"/>
      <c r="D8" s="6"/>
      <c r="E8" s="6"/>
      <c r="F8" s="6"/>
      <c r="G8" s="7"/>
      <c r="H8" s="8"/>
    </row>
    <row r="9" customFormat="false" ht="15" hidden="false" customHeight="false" outlineLevel="0" collapsed="false">
      <c r="A9" s="6" t="s">
        <v>6</v>
      </c>
      <c r="B9" s="6"/>
      <c r="C9" s="6"/>
      <c r="D9" s="6"/>
      <c r="E9" s="6"/>
      <c r="F9" s="6"/>
      <c r="G9" s="7"/>
      <c r="H9" s="8"/>
    </row>
    <row r="10" customFormat="false" ht="15" hidden="false" customHeight="false" outlineLevel="0" collapsed="false">
      <c r="A10" s="6" t="s">
        <v>7</v>
      </c>
      <c r="B10" s="6"/>
      <c r="C10" s="6"/>
      <c r="D10" s="6"/>
      <c r="E10" s="6"/>
      <c r="F10" s="6"/>
      <c r="G10" s="7"/>
      <c r="H10" s="8"/>
    </row>
    <row r="11" customFormat="false" ht="15" hidden="false" customHeight="false" outlineLevel="0" collapsed="false">
      <c r="A11" s="6" t="s">
        <v>8</v>
      </c>
      <c r="B11" s="6"/>
      <c r="C11" s="6"/>
      <c r="D11" s="6"/>
      <c r="E11" s="6"/>
      <c r="F11" s="6"/>
      <c r="G11" s="7"/>
      <c r="H11" s="8"/>
    </row>
    <row r="12" customFormat="false" ht="15" hidden="false" customHeight="false" outlineLevel="0" collapsed="false">
      <c r="A12" s="6" t="s">
        <v>9</v>
      </c>
      <c r="B12" s="6"/>
      <c r="C12" s="6"/>
      <c r="D12" s="6"/>
      <c r="E12" s="6"/>
      <c r="F12" s="6"/>
      <c r="G12" s="7"/>
      <c r="H12" s="8"/>
    </row>
    <row r="13" customFormat="false" ht="15" hidden="false" customHeight="false" outlineLevel="0" collapsed="false">
      <c r="C13" s="9"/>
      <c r="D13" s="9"/>
      <c r="E13" s="10"/>
      <c r="F13" s="9"/>
      <c r="G13" s="11"/>
      <c r="H13" s="9"/>
    </row>
    <row r="14" customFormat="false" ht="15" hidden="false" customHeight="false" outlineLevel="0" collapsed="false">
      <c r="C14" s="9"/>
      <c r="D14" s="9"/>
      <c r="E14" s="10"/>
      <c r="F14" s="9"/>
      <c r="G14" s="11"/>
      <c r="H14" s="9"/>
    </row>
    <row r="15" customFormat="false" ht="15" hidden="false" customHeight="false" outlineLevel="0" collapsed="false">
      <c r="C15" s="9"/>
      <c r="D15" s="9"/>
      <c r="E15" s="12"/>
      <c r="F15" s="13"/>
      <c r="G15" s="11"/>
      <c r="H15" s="9"/>
    </row>
    <row r="16" customFormat="false" ht="15" hidden="false" customHeight="false" outlineLevel="0" collapsed="false">
      <c r="B16" s="1" t="s">
        <v>10</v>
      </c>
      <c r="D16" s="14" t="s">
        <v>11</v>
      </c>
      <c r="E16" s="15"/>
      <c r="F16" s="3" t="n">
        <f aca="false">+'Sched I - Cannon &amp; TC GLO'!G8</f>
        <v>264392.52</v>
      </c>
      <c r="G16" s="1"/>
    </row>
    <row r="17" customFormat="false" ht="15" hidden="false" customHeight="false" outlineLevel="0" collapsed="false">
      <c r="B17" s="1" t="s">
        <v>12</v>
      </c>
      <c r="D17" s="14" t="s">
        <v>11</v>
      </c>
      <c r="E17" s="15"/>
      <c r="F17" s="3" t="n">
        <f aca="false">+'Sched I - Cannon &amp; TC GLO'!G13</f>
        <v>393750</v>
      </c>
      <c r="G17" s="1"/>
    </row>
    <row r="18" customFormat="false" ht="15" hidden="false" customHeight="false" outlineLevel="0" collapsed="false">
      <c r="B18" s="1" t="s">
        <v>13</v>
      </c>
      <c r="D18" s="14" t="s">
        <v>14</v>
      </c>
      <c r="E18" s="15"/>
      <c r="F18" s="3" t="n">
        <f aca="false">+'Sched II Lyondell'!H15</f>
        <v>-1762925</v>
      </c>
      <c r="G18" s="1"/>
    </row>
    <row r="19" customFormat="false" ht="15" hidden="false" customHeight="false" outlineLevel="0" collapsed="false">
      <c r="B19" s="1" t="s">
        <v>15</v>
      </c>
      <c r="D19" s="14" t="s">
        <v>16</v>
      </c>
      <c r="E19" s="16"/>
      <c r="F19" s="3" t="n">
        <f aca="false">+'Sched III Centana'!K10</f>
        <v>-56082.7516666666</v>
      </c>
      <c r="G19" s="1"/>
    </row>
    <row r="20" customFormat="false" ht="15" hidden="false" customHeight="false" outlineLevel="0" collapsed="false">
      <c r="B20" s="1" t="s">
        <v>17</v>
      </c>
      <c r="D20" s="14"/>
      <c r="E20" s="16"/>
      <c r="F20" s="3" t="n">
        <v>25000</v>
      </c>
      <c r="G20" s="1"/>
    </row>
    <row r="21" customFormat="false" ht="15" hidden="false" customHeight="false" outlineLevel="0" collapsed="false">
      <c r="B21" s="1" t="s">
        <v>18</v>
      </c>
      <c r="D21" s="14"/>
      <c r="E21" s="16"/>
      <c r="F21" s="3" t="n">
        <v>91000</v>
      </c>
      <c r="G21" s="1"/>
    </row>
    <row r="22" customFormat="false" ht="15" hidden="false" customHeight="false" outlineLevel="0" collapsed="false">
      <c r="B22" s="1" t="s">
        <v>19</v>
      </c>
      <c r="D22" s="10"/>
      <c r="E22" s="15"/>
      <c r="F22" s="17" t="n">
        <f aca="false">-86002.5/2</f>
        <v>-43001.25</v>
      </c>
      <c r="G22" s="1"/>
    </row>
    <row r="23" customFormat="false" ht="15" hidden="false" customHeight="false" outlineLevel="0" collapsed="false">
      <c r="C23" s="9"/>
      <c r="D23" s="9"/>
      <c r="E23" s="12"/>
      <c r="F23" s="13"/>
      <c r="G23" s="11"/>
      <c r="H23" s="9"/>
    </row>
    <row r="24" customFormat="false" ht="15" hidden="false" customHeight="false" outlineLevel="0" collapsed="false">
      <c r="C24" s="9"/>
      <c r="D24" s="9"/>
      <c r="E24" s="12"/>
      <c r="F24" s="13"/>
      <c r="G24" s="11"/>
      <c r="H24" s="9"/>
    </row>
    <row r="26" customFormat="false" ht="15.75" hidden="false" customHeight="false" outlineLevel="0" collapsed="false">
      <c r="A26" s="18" t="s">
        <v>20</v>
      </c>
      <c r="B26" s="18"/>
      <c r="F26" s="19" t="n">
        <f aca="false">SUM(F16:F22)</f>
        <v>-1087866.48166667</v>
      </c>
    </row>
    <row r="27" customFormat="false" ht="15.75" hidden="false" customHeight="false" outlineLevel="0" collapsed="false"/>
  </sheetData>
  <mergeCells count="10">
    <mergeCell ref="A2:F2"/>
    <mergeCell ref="A4:F4"/>
    <mergeCell ref="A5:F5"/>
    <mergeCell ref="A6:F6"/>
    <mergeCell ref="A7:F7"/>
    <mergeCell ref="A8:F8"/>
    <mergeCell ref="A9:F9"/>
    <mergeCell ref="A10:F10"/>
    <mergeCell ref="A11:F11"/>
    <mergeCell ref="A12:F12"/>
  </mergeCells>
  <printOptions headings="false" gridLines="false" gridLinesSet="true" horizontalCentered="false" verticalCentered="false"/>
  <pageMargins left="0.747916666666667" right="0.747916666666667" top="0.75" bottom="0.75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85" zoomScalePageLayoutView="100" workbookViewId="0">
      <selection pane="topLeft" activeCell="A14" activeCellId="0" sqref="A1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20" width="9.14"/>
    <col collapsed="false" customWidth="true" hidden="false" outlineLevel="0" max="6" min="6" style="20" width="16.42"/>
    <col collapsed="false" customWidth="true" hidden="false" outlineLevel="0" max="7" min="7" style="21" width="13.7"/>
    <col collapsed="false" customWidth="false" hidden="false" outlineLevel="0" max="257" min="8" style="20" width="9.14"/>
  </cols>
  <sheetData>
    <row r="1" customFormat="false" ht="12.75" hidden="false" customHeight="false" outlineLevel="0" collapsed="false">
      <c r="A1" s="22" t="s">
        <v>21</v>
      </c>
      <c r="B1" s="22"/>
      <c r="C1" s="22"/>
      <c r="D1" s="22"/>
      <c r="E1" s="22"/>
      <c r="F1" s="22"/>
      <c r="G1" s="22"/>
    </row>
    <row r="5" customFormat="false" ht="12.75" hidden="false" customHeight="false" outlineLevel="0" collapsed="false">
      <c r="A5" s="23" t="s">
        <v>10</v>
      </c>
    </row>
    <row r="6" customFormat="false" ht="12.75" hidden="false" customHeight="false" outlineLevel="0" collapsed="false">
      <c r="B6" s="20" t="s">
        <v>22</v>
      </c>
      <c r="G6" s="21" t="n">
        <f aca="false">108136*3.26</f>
        <v>352523.36</v>
      </c>
    </row>
    <row r="7" customFormat="false" ht="12.75" hidden="false" customHeight="false" outlineLevel="0" collapsed="false">
      <c r="B7" s="20" t="s">
        <v>23</v>
      </c>
      <c r="G7" s="21" t="n">
        <f aca="false">+G6*-0.25</f>
        <v>-88130.84</v>
      </c>
    </row>
    <row r="8" customFormat="false" ht="13.5" hidden="false" customHeight="false" outlineLevel="0" collapsed="false">
      <c r="A8" s="24" t="s">
        <v>24</v>
      </c>
      <c r="B8" s="24"/>
      <c r="C8" s="24"/>
      <c r="D8" s="24"/>
      <c r="E8" s="24"/>
      <c r="F8" s="24"/>
      <c r="G8" s="25" t="n">
        <f aca="false">+G7+G6</f>
        <v>264392.52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</row>
    <row r="9" customFormat="false" ht="13.5" hidden="false" customHeight="false" outlineLevel="0" collapsed="false"/>
    <row r="10" customFormat="false" ht="12.75" hidden="false" customHeight="false" outlineLevel="0" collapsed="false">
      <c r="A10" s="23" t="s">
        <v>12</v>
      </c>
    </row>
    <row r="11" customFormat="false" ht="12.75" hidden="false" customHeight="false" outlineLevel="0" collapsed="false">
      <c r="B11" s="20" t="s">
        <v>25</v>
      </c>
      <c r="G11" s="21" t="n">
        <v>525000</v>
      </c>
    </row>
    <row r="12" customFormat="false" ht="12.75" hidden="false" customHeight="false" outlineLevel="0" collapsed="false">
      <c r="B12" s="20" t="s">
        <v>26</v>
      </c>
      <c r="G12" s="26" t="n">
        <f aca="false">+G11*-0.25</f>
        <v>-131250</v>
      </c>
    </row>
    <row r="13" customFormat="false" ht="13.5" hidden="false" customHeight="false" outlineLevel="0" collapsed="false">
      <c r="A13" s="24" t="s">
        <v>27</v>
      </c>
      <c r="B13" s="24"/>
      <c r="C13" s="24"/>
      <c r="D13" s="24"/>
      <c r="E13" s="24"/>
      <c r="F13" s="24"/>
      <c r="G13" s="25" t="n">
        <f aca="false">+G12+G11</f>
        <v>393750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</row>
    <row r="14" customFormat="false" ht="13.5" hidden="false" customHeight="fals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6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85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20" width="9.14"/>
    <col collapsed="false" customWidth="true" hidden="false" outlineLevel="0" max="2" min="2" style="20" width="9.41"/>
    <col collapsed="false" customWidth="true" hidden="false" outlineLevel="0" max="3" min="3" style="27" width="11.56"/>
    <col collapsed="false" customWidth="true" hidden="false" outlineLevel="0" max="4" min="4" style="28" width="11.7"/>
    <col collapsed="false" customWidth="true" hidden="false" outlineLevel="0" max="5" min="5" style="28" width="16.42"/>
    <col collapsed="false" customWidth="true" hidden="false" outlineLevel="0" max="7" min="6" style="28" width="16.28"/>
    <col collapsed="false" customWidth="true" hidden="false" outlineLevel="0" max="8" min="8" style="21" width="16.56"/>
    <col collapsed="false" customWidth="true" hidden="false" outlineLevel="0" max="9" min="9" style="20" width="3.42"/>
    <col collapsed="false" customWidth="false" hidden="false" outlineLevel="0" max="257" min="10" style="20" width="9.14"/>
  </cols>
  <sheetData>
    <row r="1" customFormat="false" ht="12.75" hidden="false" customHeight="false" outlineLevel="0" collapsed="false">
      <c r="A1" s="22" t="s">
        <v>28</v>
      </c>
      <c r="B1" s="22"/>
      <c r="C1" s="22"/>
      <c r="D1" s="22"/>
      <c r="E1" s="22"/>
      <c r="F1" s="22"/>
      <c r="G1" s="22"/>
      <c r="H1" s="22"/>
    </row>
    <row r="4" customFormat="false" ht="12.75" hidden="false" customHeight="false" outlineLevel="0" collapsed="false">
      <c r="A4" s="23" t="s">
        <v>29</v>
      </c>
    </row>
    <row r="5" customFormat="false" ht="12.75" hidden="false" customHeight="false" outlineLevel="0" collapsed="false">
      <c r="A5" s="20" t="s">
        <v>30</v>
      </c>
    </row>
    <row r="6" customFormat="false" ht="12.75" hidden="false" customHeight="false" outlineLevel="0" collapsed="false">
      <c r="A6" s="29"/>
    </row>
    <row r="7" customFormat="false" ht="15" hidden="false" customHeight="false" outlineLevel="0" collapsed="false">
      <c r="C7" s="30" t="s">
        <v>31</v>
      </c>
      <c r="D7" s="31" t="s">
        <v>32</v>
      </c>
      <c r="E7" s="31" t="s">
        <v>33</v>
      </c>
      <c r="F7" s="31" t="s">
        <v>34</v>
      </c>
      <c r="G7" s="31" t="s">
        <v>35</v>
      </c>
      <c r="H7" s="32" t="s">
        <v>36</v>
      </c>
    </row>
    <row r="8" customFormat="false" ht="12.75" hidden="false" customHeight="false" outlineLevel="0" collapsed="false">
      <c r="B8" s="33" t="n">
        <v>37043</v>
      </c>
      <c r="C8" s="27" t="n">
        <f aca="false">-5000*30</f>
        <v>-150000</v>
      </c>
      <c r="D8" s="28" t="n">
        <v>4.72</v>
      </c>
      <c r="E8" s="28" t="n">
        <f aca="false">+F8+G8</f>
        <v>3.78</v>
      </c>
      <c r="F8" s="28" t="n">
        <v>3.738</v>
      </c>
      <c r="G8" s="28" t="n">
        <v>0.042</v>
      </c>
      <c r="H8" s="21" t="n">
        <f aca="false">+(D8-E8)*C8</f>
        <v>-141000</v>
      </c>
    </row>
    <row r="9" customFormat="false" ht="12.75" hidden="false" customHeight="false" outlineLevel="0" collapsed="false">
      <c r="B9" s="33" t="n">
        <v>37073</v>
      </c>
      <c r="C9" s="27" t="n">
        <f aca="false">-5000*31</f>
        <v>-155000</v>
      </c>
      <c r="D9" s="28" t="n">
        <v>4.72</v>
      </c>
      <c r="E9" s="28" t="n">
        <f aca="false">+F9+G9</f>
        <v>3.26</v>
      </c>
      <c r="F9" s="28" t="n">
        <v>3.182</v>
      </c>
      <c r="G9" s="28" t="n">
        <v>0.078</v>
      </c>
      <c r="H9" s="21" t="n">
        <f aca="false">+(D9-E9)*C9</f>
        <v>-226300</v>
      </c>
    </row>
    <row r="10" customFormat="false" ht="12.75" hidden="false" customHeight="false" outlineLevel="0" collapsed="false">
      <c r="B10" s="33" t="n">
        <v>37104</v>
      </c>
      <c r="C10" s="27" t="n">
        <f aca="false">-5000*31</f>
        <v>-155000</v>
      </c>
      <c r="D10" s="28" t="n">
        <v>4.72</v>
      </c>
      <c r="E10" s="28" t="n">
        <f aca="false">+F10+G10</f>
        <v>3.24</v>
      </c>
      <c r="F10" s="28" t="n">
        <v>3.167</v>
      </c>
      <c r="G10" s="28" t="n">
        <v>0.073</v>
      </c>
      <c r="H10" s="21" t="n">
        <f aca="false">+(D10-E10)*C10</f>
        <v>-229400</v>
      </c>
    </row>
    <row r="11" customFormat="false" ht="12.75" hidden="false" customHeight="false" outlineLevel="0" collapsed="false">
      <c r="B11" s="34" t="n">
        <v>37135</v>
      </c>
      <c r="C11" s="27" t="n">
        <f aca="false">-5000*30</f>
        <v>-150000</v>
      </c>
      <c r="D11" s="28" t="n">
        <v>4.72</v>
      </c>
      <c r="E11" s="28" t="n">
        <f aca="false">+F11+G11</f>
        <v>2.39</v>
      </c>
      <c r="F11" s="28" t="n">
        <v>2.295</v>
      </c>
      <c r="G11" s="28" t="n">
        <v>0.095</v>
      </c>
      <c r="H11" s="21" t="n">
        <f aca="false">+(D11-E11)*C11</f>
        <v>-349500</v>
      </c>
      <c r="I11" s="35"/>
      <c r="J11" s="35"/>
      <c r="K11" s="35"/>
    </row>
    <row r="12" customFormat="false" ht="12.75" hidden="false" customHeight="false" outlineLevel="0" collapsed="false">
      <c r="B12" s="34" t="n">
        <v>37165</v>
      </c>
      <c r="C12" s="27" t="n">
        <f aca="false">-5000*31</f>
        <v>-155000</v>
      </c>
      <c r="D12" s="28" t="n">
        <v>4.72</v>
      </c>
      <c r="E12" s="28" t="n">
        <f aca="false">+F12+G12</f>
        <v>1.86</v>
      </c>
      <c r="F12" s="28" t="n">
        <v>1.83</v>
      </c>
      <c r="G12" s="28" t="n">
        <v>0.03</v>
      </c>
      <c r="H12" s="21" t="n">
        <f aca="false">+(D12-E12)*C12</f>
        <v>-443300</v>
      </c>
      <c r="I12" s="35"/>
      <c r="J12" s="35"/>
      <c r="K12" s="35"/>
    </row>
    <row r="13" customFormat="false" ht="12.75" hidden="false" customHeight="false" outlineLevel="0" collapsed="false">
      <c r="B13" s="34" t="n">
        <v>37196</v>
      </c>
      <c r="C13" s="27" t="n">
        <f aca="false">-5000*30</f>
        <v>-150000</v>
      </c>
      <c r="D13" s="28" t="n">
        <v>4.72</v>
      </c>
      <c r="E13" s="28" t="n">
        <f aca="false">+F13+G13</f>
        <v>2.2305</v>
      </c>
      <c r="F13" s="28" t="n">
        <v>2.253</v>
      </c>
      <c r="G13" s="28" t="n">
        <v>-0.0225</v>
      </c>
      <c r="H13" s="26" t="n">
        <f aca="false">+(D13-E13)*C13</f>
        <v>-373425</v>
      </c>
      <c r="I13" s="35"/>
      <c r="J13" s="35"/>
      <c r="K13" s="35"/>
      <c r="L13" s="35"/>
      <c r="M13" s="35"/>
    </row>
    <row r="15" customFormat="false" ht="13.5" hidden="false" customHeight="false" outlineLevel="0" collapsed="false">
      <c r="B15" s="24" t="s">
        <v>37</v>
      </c>
      <c r="H15" s="36" t="n">
        <f aca="false">SUM(H8:H13)</f>
        <v>-1762925</v>
      </c>
    </row>
    <row r="16" customFormat="false" ht="13.5" hidden="false" customHeight="false" outlineLevel="0" collapsed="false"/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1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85" zoomScalePageLayoutView="100" workbookViewId="0">
      <selection pane="topLeft" activeCell="B11" activeCellId="0" sqref="B1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0" min="1" style="20" width="9.14"/>
    <col collapsed="false" customWidth="true" hidden="false" outlineLevel="0" max="11" min="11" style="20" width="19.85"/>
    <col collapsed="false" customWidth="false" hidden="false" outlineLevel="0" max="257" min="12" style="20" width="9.14"/>
  </cols>
  <sheetData>
    <row r="1" customFormat="false" ht="12.75" hidden="false" customHeight="false" outlineLevel="0" collapsed="false">
      <c r="A1" s="22" t="s">
        <v>38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customFormat="false" ht="12.75" hidden="false" customHeight="false" outlineLevel="0" collapsed="false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</row>
    <row r="3" customFormat="false" ht="12.75" hidden="false" customHeight="false" outlineLevel="0" collapsed="false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</row>
    <row r="5" customFormat="false" ht="12.75" hidden="false" customHeight="false" outlineLevel="0" collapsed="false">
      <c r="A5" s="23" t="s">
        <v>39</v>
      </c>
    </row>
    <row r="8" customFormat="false" ht="12.75" hidden="false" customHeight="false" outlineLevel="0" collapsed="false">
      <c r="B8" s="20" t="s">
        <v>40</v>
      </c>
      <c r="K8" s="38" t="n">
        <f aca="false">-(96141.86*0.583333333333333)</f>
        <v>-56082.7516666666</v>
      </c>
    </row>
    <row r="10" customFormat="false" ht="13.5" hidden="false" customHeight="false" outlineLevel="0" collapsed="false">
      <c r="B10" s="24" t="s">
        <v>41</v>
      </c>
      <c r="I10" s="20" t="s">
        <v>42</v>
      </c>
      <c r="K10" s="39" t="n">
        <f aca="false">SUM(K7:K8)</f>
        <v>-56082.7516666666</v>
      </c>
    </row>
    <row r="11" customFormat="false" ht="13.5" hidden="false" customHeight="false" outlineLevel="0" collapsed="false"/>
  </sheetData>
  <mergeCells count="1">
    <mergeCell ref="A1:K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2001-10-12T13:40:36Z</dcterms:created>
  <dc:creator>jcoffey</dc:creator>
  <dc:description/>
  <dc:language>en-US</dc:language>
  <cp:lastModifiedBy>jcoffey</cp:lastModifiedBy>
  <cp:lastPrinted>2001-10-24T13:21:07Z</cp:lastPrinted>
  <dcterms:modified xsi:type="dcterms:W3CDTF">2001-10-24T13:21:32Z</dcterms:modified>
  <cp:revision>0</cp:revision>
  <dc:subject/>
  <dc:title/>
</cp:coreProperties>
</file>