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ity BreakDown_Traders" sheetId="1" state="visible" r:id="rId3"/>
    <sheet name="Pos. By Commodity" sheetId="2" state="visible" r:id="rId4"/>
    <sheet name="DPCache_DATABASE" sheetId="3" state="visible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'Entity BreakDown_Traders'!$A$1:$G$47</definedName>
    <definedName function="false" hidden="false" localSheetId="1" name="_xlnm.Print_Area" vbProcedure="false">'Pos. By Commodity'!$A$1:$I$31</definedName>
    <definedName function="false" hidden="false" name="Benchmark_Key" vbProcedure="false">'[3]'!$R$1:$R$1048576</definedName>
    <definedName function="false" hidden="false" name="Benchmark_Qty" vbProcedure="false">'[3]'!$J$1:$J$1048576</definedName>
    <definedName function="false" hidden="false" name="changes" vbProcedure="false">'[4]'!$A$1:$AG$915</definedName>
    <definedName function="false" hidden="false" name="COB_DATE" vbProcedure="false">[1]Inputs!$J$31</definedName>
    <definedName function="false" hidden="false" name="DAILY" vbProcedure="false">'[4]'!$DP$120</definedName>
    <definedName function="false" hidden="false" name="DATA" vbProcedure="false">'[3]'!$A$4:$J$188</definedName>
    <definedName function="false" hidden="false" name="DATAFOREXPORT" vbProcedure="false">'[3]'!$A$1:$AK$425</definedName>
    <definedName function="false" hidden="false" name="Data_Effective_Date" vbProcedure="false">'[3]'!$A$9</definedName>
    <definedName function="false" hidden="false" name="Data_Extract_Time" vbProcedure="false">'[3]'!$B$9</definedName>
    <definedName function="false" hidden="false" name="Data_Source" vbProcedure="false">'[3]'!$E$2</definedName>
    <definedName function="false" hidden="false" name="Date_Range" vbProcedure="false">'[3]'!$E$3:$E$332</definedName>
    <definedName function="false" hidden="false" name="Date_Range_Bucket" vbProcedure="false">'[3]'!$E$3:$G$332</definedName>
    <definedName function="false" hidden="false" name="DB" vbProcedure="false">'[2]'!$A$2:$I$202</definedName>
    <definedName function="false" hidden="false" name="DPR_BANDWIDTH_MatGap" vbProcedure="false">'[3]'!$AG$1050</definedName>
    <definedName function="false" hidden="false" name="DPR_BANDWIDTH_NOP" vbProcedure="false">'[3]'!$AG$1049</definedName>
    <definedName function="false" hidden="false" name="DTITLE" vbProcedure="false">'[4]'!$U$1:$AO$9</definedName>
    <definedName function="false" hidden="false" name="Effective_Date" vbProcedure="false">'[3]'!$B$2</definedName>
    <definedName function="false" hidden="false" name="End_Date" vbProcedure="false">'[3]'!$B$4</definedName>
    <definedName function="false" hidden="false" name="ExportName" vbProcedure="false">'[4]'!$D$6</definedName>
    <definedName function="false" hidden="false" name="ExportNameIn" vbProcedure="false">'[4]'!$A$28</definedName>
    <definedName function="false" hidden="false" name="ExportPass" vbProcedure="false">'[4]'!$E$6</definedName>
    <definedName function="false" hidden="false" name="ExportPath" vbProcedure="false">'[4]'!$D$5</definedName>
    <definedName function="false" hidden="false" name="ExportRange" vbProcedure="false">'[4]'!$A$13:$K$28</definedName>
    <definedName function="false" hidden="false" name="ExportStatus" vbProcedure="false">'[4]'!$C$10</definedName>
    <definedName function="false" hidden="false" name="ExportStatusIn" vbProcedure="false">'[4]'!$B$28</definedName>
    <definedName function="false" hidden="false" name="Fields_Space" vbProcedure="false">'[3]'!$A$9:$S$9</definedName>
    <definedName function="false" hidden="false" name="Fields_Title" vbProcedure="false">'[3]'!$A$10:$R$10</definedName>
    <definedName function="false" hidden="false" name="Key" vbProcedure="false">'[3]'!$Q$1:$Q$1048576</definedName>
    <definedName function="false" hidden="false" name="liquidations" vbProcedure="false">'[4]'!$A$128:$I$171</definedName>
    <definedName function="false" hidden="false" name="netposition" vbProcedure="false">'[1]Position pivot'!$B$13:$C$13,'[1]Position pivot'!$B$15:$AE$88</definedName>
    <definedName function="false" hidden="false" name="Offset" vbProcedure="false">'[3]'!$E$4</definedName>
    <definedName function="false" hidden="false" name="OrigName" vbProcedure="false">'[4]'!$D$7</definedName>
    <definedName function="false" hidden="false" name="OrigNameIn" vbProcedure="false">'[4]'!$A$35</definedName>
    <definedName function="false" hidden="false" name="OrigPass" vbProcedure="false">'[4]'!$E$7</definedName>
    <definedName function="false" hidden="false" name="OrigRange" vbProcedure="false">'[4]'!$A$31:$I$35</definedName>
    <definedName function="false" hidden="false" name="OrigStatusIn" vbProcedure="false">'[4]'!$B$35</definedName>
    <definedName function="false" hidden="false" name="Portfolio_ID" vbProcedure="false">'[3]'!$B$1</definedName>
    <definedName function="false" hidden="false" name="positions" vbProcedure="false">'[3]'!$A$1:$AG$425</definedName>
    <definedName function="false" hidden="false" name="Print_Area_MI" vbProcedure="false">'[4]'!$A$1:$G$9</definedName>
    <definedName function="false" hidden="false" name="Print_Titles_MI" vbProcedure="false">'[4]'!$A$1:$XFD$9</definedName>
    <definedName function="false" hidden="false" name="ProblemOrNot" vbProcedure="false">'[4]'!$L$11</definedName>
    <definedName function="false" hidden="false" name="ProblemsAll" vbProcedure="false">'[4]'!$L$13:$L$33</definedName>
    <definedName function="false" hidden="false" name="PV_Position" vbProcedure="false">'[3]'!$I$1:$I$1048576</definedName>
    <definedName function="false" hidden="false" name="Ref_Date" vbProcedure="false">'[3]'!$G$1:$G$1048576</definedName>
    <definedName function="false" hidden="false" name="Server_Host" vbProcedure="false">'[3]'!$E$1</definedName>
    <definedName function="false" hidden="false" name="Softs_Input" vbProcedure="false">'[3]'!$A$4:$L$99</definedName>
    <definedName function="false" hidden="false" name="Start_Date" vbProcedure="false">'[3]'!$B$3</definedName>
    <definedName function="false" hidden="false" name="Summary_Period" vbProcedure="false">'[3]'!$B$5</definedName>
    <definedName function="false" hidden="false" name="Summary_Period_Index" vbProcedure="false">'[3]'!$B$6:$B$8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1" name="DB" vbProcedure="false">'[5]'!$A$2:$I$202</definedName>
  </definedNames>
  <calcPr iterateCount="100" refMode="A1" iterate="false" iterateDelta="0.001"/>
  <pivotCaches>
    <pivotCache cacheId="1" r:id="rId1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<sst xmlns="http://schemas.openxmlformats.org/spreadsheetml/2006/main" count="63" uniqueCount="51">
  <si>
    <t xml:space="preserve">Enron Metals VAR by Entity</t>
  </si>
  <si>
    <t xml:space="preserve">Enron Metals Limited</t>
  </si>
  <si>
    <t xml:space="preserve">Enron Metals and Commodity Limited</t>
  </si>
  <si>
    <t xml:space="preserve">Enron Metals and Commodity Corp</t>
  </si>
  <si>
    <t xml:space="preserve">Enron Metals Recycling GmbH &amp; Co. KG </t>
  </si>
  <si>
    <t xml:space="preserve">Portfolio Effect</t>
  </si>
  <si>
    <t xml:space="preserve">TOTAL Portfolio</t>
  </si>
  <si>
    <t xml:space="preserve"> </t>
  </si>
  <si>
    <t xml:space="preserve">Temporary Buffer</t>
  </si>
  <si>
    <t xml:space="preserve">Excess/ (Deficit)</t>
  </si>
  <si>
    <t xml:space="preserve">VAR</t>
  </si>
  <si>
    <t xml:space="preserve">Aluminium</t>
  </si>
  <si>
    <t xml:space="preserve">Copper</t>
  </si>
  <si>
    <t xml:space="preserve">Lead</t>
  </si>
  <si>
    <t xml:space="preserve">Nickel</t>
  </si>
  <si>
    <t xml:space="preserve">Silver</t>
  </si>
  <si>
    <t xml:space="preserve">Tin</t>
  </si>
  <si>
    <t xml:space="preserve">Zinc</t>
  </si>
  <si>
    <t xml:space="preserve">Gold</t>
  </si>
  <si>
    <t xml:space="preserve">Cocoa Beans</t>
  </si>
  <si>
    <t xml:space="preserve">TC</t>
  </si>
  <si>
    <t xml:space="preserve">TOTAL</t>
  </si>
  <si>
    <t xml:space="preserve">POSITION REPORT ENRON METALS</t>
  </si>
  <si>
    <t xml:space="preserve">Outright Positions</t>
  </si>
  <si>
    <t xml:space="preserve">Units in mt (except: Gold, Silver, Palladium,</t>
  </si>
  <si>
    <t xml:space="preserve">CompName</t>
  </si>
  <si>
    <t xml:space="preserve">(All)</t>
  </si>
  <si>
    <t xml:space="preserve">Platimum in oz)</t>
  </si>
  <si>
    <t xml:space="preserve">Sum of T</t>
  </si>
  <si>
    <t xml:space="preserve">Date</t>
  </si>
  <si>
    <t xml:space="preserve">Daily Change</t>
  </si>
  <si>
    <t xml:space="preserve">Product</t>
  </si>
  <si>
    <t xml:space="preserve">Aluminum Scrap</t>
  </si>
  <si>
    <t xml:space="preserve">Blister Copper</t>
  </si>
  <si>
    <t xml:space="preserve">Brass</t>
  </si>
  <si>
    <t xml:space="preserve">Cobalt</t>
  </si>
  <si>
    <t xml:space="preserve">Copper Scrap</t>
  </si>
  <si>
    <t xml:space="preserve">CU-Con.</t>
  </si>
  <si>
    <t xml:space="preserve">Lead Con.</t>
  </si>
  <si>
    <t xml:space="preserve">Magnesium</t>
  </si>
  <si>
    <t xml:space="preserve">Palladium</t>
  </si>
  <si>
    <t xml:space="preserve">Titanium</t>
  </si>
  <si>
    <t xml:space="preserve">VA-Steel</t>
  </si>
  <si>
    <t xml:space="preserve">Zinc Con.</t>
  </si>
  <si>
    <t xml:space="preserve">Antimonial Lead</t>
  </si>
  <si>
    <t xml:space="preserve">Platinum</t>
  </si>
  <si>
    <t xml:space="preserve">Iron</t>
  </si>
  <si>
    <t xml:space="preserve">CompCode</t>
  </si>
  <si>
    <t xml:space="preserve">Type</t>
  </si>
  <si>
    <t xml:space="preserve">Value</t>
  </si>
  <si>
    <t xml:space="preserve">Book ID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</si>
</sst>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m\-dd"/>
    <numFmt numFmtId="166" formatCode="#,##0;[RED]\(#,##0\);\-"/>
    <numFmt numFmtId="167" formatCode="#,##0;\(#,##0\);\-"/>
    <numFmt numFmtId="168" formatCode="[$-409]m/d/yyyy"/>
    <numFmt numFmtId="169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left" vertical="top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-day" xfId="20"/>
  </cellStyles>
  <dxfs count="2"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Aparici/Local%20Settings/Temporary%20Internet%20Files/OLK37/Soft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Aparici/Local%20Settings/Temporary%20Internet%20Files/OLK37/RTCRVPR_2000082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Aparici/Local%20Settings/Temporary%20Internet%20Files/OLK37/VARMODEL_2001_11_2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Aparici/Local%20Settings/Temporary%20Internet%20Files/OLK37/mgpos11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Aparici/Local%20Settings/Temporary%20Internet%20Files/OLK37/Softs_2000_09_2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F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 CRVZNPR"/>
      <sheetName val="Sheet CRVZNPR"/>
      <sheetName val="Chart CRVSNPR"/>
      <sheetName val="Sheet CRVSNPR"/>
      <sheetName val="Chart CRVPBPR"/>
      <sheetName val="Sheet CRVPBPR"/>
      <sheetName val="Chart CRVNIPR"/>
      <sheetName val="Sheet CRVNIPR"/>
      <sheetName val="Chart CRVMXPR"/>
      <sheetName val="Sheet CRVMXPR"/>
      <sheetName val="Chart CRVCUPR"/>
      <sheetName val="Sheet CRVCUPR"/>
      <sheetName val="Chart CRVBEPR"/>
      <sheetName val="Sheet CRVBEPR"/>
      <sheetName val="Chart CRVASPR"/>
      <sheetName val="Sheet CRVASPR"/>
      <sheetName val="Chart CRVALPR"/>
      <sheetName val="Sheet CRVAL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Entity BreakDown"/>
      <sheetName val="Entity BreakDown_Traders"/>
      <sheetName val="Price &amp; Vol Input"/>
      <sheetName val="PricesM"/>
      <sheetName val="PositionM"/>
      <sheetName val="CorrMatrix"/>
      <sheetName val="Position input"/>
      <sheetName val="Position pivot"/>
      <sheetName val="Gamma pivot"/>
      <sheetName val="FactorLoadings"/>
      <sheetName val="PricesW"/>
      <sheetName val="PositionW"/>
    </sheetNames>
    <sheetDataSet>
      <sheetData sheetId="0"/>
      <sheetData sheetId="1">
        <row r="3">
          <cell r="B3" t="str">
            <v>Enron Metals Limited</v>
          </cell>
          <cell r="C3" t="str">
            <v>Enron Metals and Commodity Limited</v>
          </cell>
          <cell r="D3" t="str">
            <v>Enron Metals and Commodity Corp</v>
          </cell>
          <cell r="E3" t="str">
            <v>Enron Metals Recycling GmbH &amp; Co. KG </v>
          </cell>
          <cell r="F3" t="str">
            <v>Portfolio Effect</v>
          </cell>
          <cell r="G3" t="str">
            <v>TOTAL Portfolio</v>
          </cell>
        </row>
        <row r="4">
          <cell r="A4" t="str">
            <v>VAR</v>
          </cell>
        </row>
        <row r="6">
          <cell r="A6" t="str">
            <v>Aluminium</v>
          </cell>
          <cell r="B6">
            <v>-727592.362138902</v>
          </cell>
          <cell r="C6">
            <v>-5406919.5143063</v>
          </cell>
          <cell r="D6">
            <v>0</v>
          </cell>
          <cell r="E6">
            <v>-78838.8393414463</v>
          </cell>
        </row>
        <row r="6">
          <cell r="G6">
            <v>-5799783.1409781</v>
          </cell>
        </row>
        <row r="7">
          <cell r="A7" t="str">
            <v>Copper</v>
          </cell>
          <cell r="B7">
            <v>-1383669.62114643</v>
          </cell>
          <cell r="C7">
            <v>-3031999.91999243</v>
          </cell>
          <cell r="D7">
            <v>-452799.114692461</v>
          </cell>
          <cell r="E7">
            <v>-17010.339969101</v>
          </cell>
        </row>
        <row r="7">
          <cell r="G7">
            <v>-3653947.99306408</v>
          </cell>
        </row>
        <row r="8">
          <cell r="A8" t="str">
            <v>Lead</v>
          </cell>
          <cell r="B8">
            <v>-229262.865019905</v>
          </cell>
          <cell r="C8">
            <v>-209251.075987375</v>
          </cell>
          <cell r="D8">
            <v>-50177.7989398473</v>
          </cell>
          <cell r="E8">
            <v>-950.28120663302</v>
          </cell>
        </row>
        <row r="8">
          <cell r="G8">
            <v>-483620.19564498</v>
          </cell>
        </row>
        <row r="9">
          <cell r="A9" t="str">
            <v>Nickel</v>
          </cell>
          <cell r="B9">
            <v>-144109.407079311</v>
          </cell>
          <cell r="C9">
            <v>-849780.840671963</v>
          </cell>
          <cell r="D9">
            <v>0</v>
          </cell>
          <cell r="E9">
            <v>-3994.72520566409</v>
          </cell>
        </row>
        <row r="9">
          <cell r="G9">
            <v>-974963.217267241</v>
          </cell>
        </row>
        <row r="10">
          <cell r="A10" t="str">
            <v>Silver</v>
          </cell>
          <cell r="B10">
            <v>-10297.7566680599</v>
          </cell>
          <cell r="C10">
            <v>0</v>
          </cell>
          <cell r="D10">
            <v>-170376.543141386</v>
          </cell>
          <cell r="E10">
            <v>0</v>
          </cell>
        </row>
        <row r="10">
          <cell r="G10">
            <v>-180303.578959876</v>
          </cell>
        </row>
        <row r="11">
          <cell r="A11" t="str">
            <v>Tin</v>
          </cell>
          <cell r="B11">
            <v>-112374.858264805</v>
          </cell>
          <cell r="C11">
            <v>-124217.032072131</v>
          </cell>
          <cell r="D11">
            <v>0</v>
          </cell>
          <cell r="E11">
            <v>-514.079902821883</v>
          </cell>
        </row>
        <row r="11">
          <cell r="G11">
            <v>-193923.800983291</v>
          </cell>
        </row>
        <row r="12">
          <cell r="A12" t="str">
            <v>Zinc</v>
          </cell>
          <cell r="B12">
            <v>-311570.238534938</v>
          </cell>
          <cell r="C12">
            <v>-1080021.12215031</v>
          </cell>
          <cell r="D12">
            <v>-36357.0120553745</v>
          </cell>
          <cell r="E12">
            <v>-5650.65394049827</v>
          </cell>
        </row>
        <row r="12">
          <cell r="G12">
            <v>-1346767.9140488</v>
          </cell>
        </row>
        <row r="13">
          <cell r="A13" t="str">
            <v>Gold</v>
          </cell>
          <cell r="B13">
            <v>-114973.803295806</v>
          </cell>
          <cell r="C13">
            <v>0</v>
          </cell>
          <cell r="D13">
            <v>-200393.315091546</v>
          </cell>
          <cell r="E13">
            <v>0</v>
          </cell>
        </row>
        <row r="13">
          <cell r="G13">
            <v>-304456.009147795</v>
          </cell>
        </row>
        <row r="14">
          <cell r="A14" t="str">
            <v>Cocoa Beans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4">
          <cell r="G14">
            <v>0</v>
          </cell>
        </row>
        <row r="15">
          <cell r="A15" t="str">
            <v>TC</v>
          </cell>
          <cell r="B15">
            <v>0</v>
          </cell>
          <cell r="C15">
            <v>0</v>
          </cell>
          <cell r="D15">
            <v>-290018.74720923</v>
          </cell>
          <cell r="E15">
            <v>0</v>
          </cell>
        </row>
        <row r="15">
          <cell r="G15">
            <v>-290018.74720923</v>
          </cell>
        </row>
        <row r="16">
          <cell r="A16" t="str">
            <v>TOTAL</v>
          </cell>
          <cell r="B16">
            <v>-1764045.9259388</v>
          </cell>
          <cell r="C16">
            <v>-6001126.23211979</v>
          </cell>
          <cell r="D16">
            <v>-606084.897111046</v>
          </cell>
          <cell r="E16">
            <v>-89619.5903008572</v>
          </cell>
        </row>
        <row r="16">
          <cell r="G16">
            <v>-6312484.61878976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OFTS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1:G1" sheet="DPCache_DATABASE"/>
  </cacheSource>
  <cacheFields count="0"/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2:A4" firstHeaderRow="2" firstDataRow="2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5" min="2" style="1" width="13.99"/>
    <col collapsed="false" customWidth="true" hidden="false" outlineLevel="0" max="6" min="6" style="1" width="12.28"/>
    <col collapsed="false" customWidth="true" hidden="false" outlineLevel="0" max="7" min="7" style="1" width="13.99"/>
    <col collapsed="false" customWidth="true" hidden="false" outlineLevel="0" max="8" min="8" style="1" width="10.28"/>
    <col collapsed="false" customWidth="false" hidden="false" outlineLevel="0" max="9" min="9" style="1" width="9.14"/>
    <col collapsed="false" customWidth="true" hidden="false" outlineLevel="0" max="10" min="10" style="1" width="10.56"/>
    <col collapsed="false" customWidth="true" hidden="false" outlineLevel="0" max="11" min="11" style="1" width="11.99"/>
    <col collapsed="false" customWidth="false" hidden="false" outlineLevel="0" max="257" min="12" style="1" width="9.14"/>
  </cols>
  <sheetData>
    <row r="1" customFormat="false" ht="20.25" hidden="false" customHeight="false" outlineLevel="0" collapsed="false">
      <c r="A1" s="2" t="s">
        <v>0</v>
      </c>
    </row>
    <row r="2" customFormat="false" ht="20.25" hidden="false" customHeight="false" outlineLevel="0" collapsed="false">
      <c r="A2" s="2" t="str">
        <f aca="false">CONCATENATE("COB: ",TEXT(COB_DATE,"DD/MM/YYYY"))</f>
        <v>COB: 23/11/2001</v>
      </c>
    </row>
    <row r="3" customFormat="false" ht="51" hidden="false" customHeight="false" outlineLevel="0" collapsed="false">
      <c r="A3" s="3"/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3"/>
      <c r="I3" s="6" t="s">
        <v>7</v>
      </c>
      <c r="J3" s="7" t="s">
        <v>8</v>
      </c>
      <c r="K3" s="6" t="s">
        <v>9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8" hidden="false" customHeight="false" outlineLevel="0" collapsed="false">
      <c r="A4" s="8" t="s">
        <v>10</v>
      </c>
      <c r="B4" s="5"/>
      <c r="C4" s="5"/>
      <c r="D4" s="5"/>
      <c r="E4" s="5"/>
      <c r="F4" s="5"/>
      <c r="G4" s="5"/>
      <c r="H4" s="3"/>
      <c r="I4" s="3"/>
      <c r="J4" s="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3"/>
      <c r="B5" s="5"/>
      <c r="C5" s="5"/>
      <c r="D5" s="5"/>
      <c r="E5" s="5"/>
      <c r="F5" s="5"/>
      <c r="G5" s="5"/>
      <c r="H5" s="3"/>
      <c r="I5" s="3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4.25" hidden="false" customHeight="false" outlineLevel="0" collapsed="false">
      <c r="A6" s="10" t="s">
        <v>11</v>
      </c>
      <c r="B6" s="11" t="n">
        <f aca="false">-VLOOKUP($A6,'[3]Entity BreakDown'!$A$3:$G$16,MATCH(B$3,'[3]Entity BreakDown'!$A$3:$G$3,0),0)</f>
        <v>727592.362138902</v>
      </c>
      <c r="C6" s="11" t="n">
        <f aca="false">-VLOOKUP($A6,'[3]Entity BreakDown'!$A$3:$G$16,MATCH(C$3,'[3]Entity BreakDown'!$A$3:$G$3,0),0)</f>
        <v>5406919.5143063</v>
      </c>
      <c r="D6" s="11" t="n">
        <f aca="false">-VLOOKUP($A6,'[3]Entity BreakDown'!$A$3:$G$16,MATCH(D$3,'[3]Entity BreakDown'!$A$3:$G$3,0),0)</f>
        <v>-0</v>
      </c>
      <c r="E6" s="11" t="n">
        <f aca="false">-VLOOKUP($A6,'[3]Entity BreakDown'!$A$3:$G$16,MATCH(E$3,'[3]Entity BreakDown'!$A$3:$G$3,0),0)</f>
        <v>78838.8393414463</v>
      </c>
      <c r="F6" s="11" t="n">
        <f aca="false">G6-SUM(B6:E6)</f>
        <v>-413567.574808546</v>
      </c>
      <c r="G6" s="11" t="n">
        <f aca="false">-VLOOKUP($A6,'[3]Entity BreakDown'!$A$3:$G$16,MATCH(G$3,'[3]Entity BreakDown'!$A$3:$G$3,0),0)</f>
        <v>5799783.1409781</v>
      </c>
      <c r="J6" s="9"/>
    </row>
    <row r="7" customFormat="false" ht="14.25" hidden="false" customHeight="false" outlineLevel="0" collapsed="false">
      <c r="A7" s="10" t="s">
        <v>12</v>
      </c>
      <c r="B7" s="11" t="n">
        <f aca="false">-VLOOKUP($A7,'[3]Entity BreakDown'!$A$3:$G$16,MATCH(B$3,'[3]Entity BreakDown'!$A$3:$G$3,0),0)</f>
        <v>1383669.62114643</v>
      </c>
      <c r="C7" s="11" t="n">
        <f aca="false">-VLOOKUP($A7,'[3]Entity BreakDown'!$A$3:$G$16,MATCH(C$3,'[3]Entity BreakDown'!$A$3:$G$3,0),0)</f>
        <v>3031999.91999243</v>
      </c>
      <c r="D7" s="11" t="n">
        <f aca="false">-VLOOKUP($A7,'[3]Entity BreakDown'!$A$3:$G$16,MATCH(D$3,'[3]Entity BreakDown'!$A$3:$G$3,0),0)</f>
        <v>452799.114692461</v>
      </c>
      <c r="E7" s="11" t="n">
        <f aca="false">-VLOOKUP($A7,'[3]Entity BreakDown'!$A$3:$G$16,MATCH(E$3,'[3]Entity BreakDown'!$A$3:$G$3,0),0)</f>
        <v>17010.339969101</v>
      </c>
      <c r="F7" s="11" t="n">
        <f aca="false">G7-SUM(B7:E7)</f>
        <v>-1231531.00273634</v>
      </c>
      <c r="G7" s="11" t="n">
        <f aca="false">-VLOOKUP($A7,'[3]Entity BreakDown'!$A$3:$G$16,MATCH(G$3,'[3]Entity BreakDown'!$A$3:$G$3,0),0)</f>
        <v>3653947.99306408</v>
      </c>
    </row>
    <row r="8" customFormat="false" ht="14.25" hidden="false" customHeight="false" outlineLevel="0" collapsed="false">
      <c r="A8" s="10" t="s">
        <v>13</v>
      </c>
      <c r="B8" s="11" t="n">
        <f aca="false">-VLOOKUP($A8,'[3]Entity BreakDown'!$A$3:$G$16,MATCH(B$3,'[3]Entity BreakDown'!$A$3:$G$3,0),0)</f>
        <v>229262.865019905</v>
      </c>
      <c r="C8" s="11" t="n">
        <f aca="false">-VLOOKUP($A8,'[3]Entity BreakDown'!$A$3:$G$16,MATCH(C$3,'[3]Entity BreakDown'!$A$3:$G$3,0),0)</f>
        <v>209251.075987375</v>
      </c>
      <c r="D8" s="11" t="n">
        <f aca="false">-VLOOKUP($A8,'[3]Entity BreakDown'!$A$3:$G$16,MATCH(D$3,'[3]Entity BreakDown'!$A$3:$G$3,0),0)</f>
        <v>50177.7989398473</v>
      </c>
      <c r="E8" s="11" t="n">
        <f aca="false">-VLOOKUP($A8,'[3]Entity BreakDown'!$A$3:$G$16,MATCH(E$3,'[3]Entity BreakDown'!$A$3:$G$3,0),0)</f>
        <v>950.28120663302</v>
      </c>
      <c r="F8" s="11" t="n">
        <f aca="false">G8-SUM(B8:E8)</f>
        <v>-6021.8255087806</v>
      </c>
      <c r="G8" s="11" t="n">
        <f aca="false">-VLOOKUP($A8,'[3]Entity BreakDown'!$A$3:$G$16,MATCH(G$3,'[3]Entity BreakDown'!$A$3:$G$3,0),0)</f>
        <v>483620.19564498</v>
      </c>
    </row>
    <row r="9" customFormat="false" ht="14.25" hidden="false" customHeight="false" outlineLevel="0" collapsed="false">
      <c r="A9" s="10" t="s">
        <v>14</v>
      </c>
      <c r="B9" s="11" t="n">
        <f aca="false">-VLOOKUP($A9,'[3]Entity BreakDown'!$A$3:$G$16,MATCH(B$3,'[3]Entity BreakDown'!$A$3:$G$3,0),0)</f>
        <v>144109.407079311</v>
      </c>
      <c r="C9" s="11" t="n">
        <f aca="false">-VLOOKUP($A9,'[3]Entity BreakDown'!$A$3:$G$16,MATCH(C$3,'[3]Entity BreakDown'!$A$3:$G$3,0),0)</f>
        <v>849780.840671963</v>
      </c>
      <c r="D9" s="11" t="n">
        <f aca="false">-VLOOKUP($A9,'[3]Entity BreakDown'!$A$3:$G$16,MATCH(D$3,'[3]Entity BreakDown'!$A$3:$G$3,0),0)</f>
        <v>-0</v>
      </c>
      <c r="E9" s="11" t="n">
        <f aca="false">-VLOOKUP($A9,'[3]Entity BreakDown'!$A$3:$G$16,MATCH(E$3,'[3]Entity BreakDown'!$A$3:$G$3,0),0)</f>
        <v>3994.72520566409</v>
      </c>
      <c r="F9" s="11" t="n">
        <f aca="false">G9-SUM(B9:E9)</f>
        <v>-22921.7556896978</v>
      </c>
      <c r="G9" s="11" t="n">
        <f aca="false">-VLOOKUP($A9,'[3]Entity BreakDown'!$A$3:$G$16,MATCH(G$3,'[3]Entity BreakDown'!$A$3:$G$3,0),0)</f>
        <v>974963.217267241</v>
      </c>
    </row>
    <row r="10" customFormat="false" ht="14.25" hidden="false" customHeight="false" outlineLevel="0" collapsed="false">
      <c r="A10" s="10" t="s">
        <v>15</v>
      </c>
      <c r="B10" s="11" t="n">
        <f aca="false">-VLOOKUP($A10,'[3]Entity BreakDown'!$A$3:$G$16,MATCH(B$3,'[3]Entity BreakDown'!$A$3:$G$3,0),0)</f>
        <v>10297.7566680599</v>
      </c>
      <c r="C10" s="11" t="n">
        <f aca="false">-VLOOKUP($A10,'[3]Entity BreakDown'!$A$3:$G$16,MATCH(C$3,'[3]Entity BreakDown'!$A$3:$G$3,0),0)</f>
        <v>-0</v>
      </c>
      <c r="D10" s="11" t="n">
        <f aca="false">-VLOOKUP($A10,'[3]Entity BreakDown'!$A$3:$G$16,MATCH(D$3,'[3]Entity BreakDown'!$A$3:$G$3,0),0)</f>
        <v>170376.543141386</v>
      </c>
      <c r="E10" s="11" t="n">
        <f aca="false">-VLOOKUP($A10,'[3]Entity BreakDown'!$A$3:$G$16,MATCH(E$3,'[3]Entity BreakDown'!$A$3:$G$3,0),0)</f>
        <v>-0</v>
      </c>
      <c r="F10" s="11" t="n">
        <f aca="false">G10-SUM(B10:E10)</f>
        <v>-370.720849569654</v>
      </c>
      <c r="G10" s="11" t="n">
        <f aca="false">-VLOOKUP($A10,'[3]Entity BreakDown'!$A$3:$G$16,MATCH(G$3,'[3]Entity BreakDown'!$A$3:$G$3,0),0)</f>
        <v>180303.578959876</v>
      </c>
    </row>
    <row r="11" customFormat="false" ht="14.25" hidden="false" customHeight="false" outlineLevel="0" collapsed="false">
      <c r="A11" s="10" t="s">
        <v>16</v>
      </c>
      <c r="B11" s="11" t="n">
        <f aca="false">-VLOOKUP($A11,'[3]Entity BreakDown'!$A$3:$G$16,MATCH(B$3,'[3]Entity BreakDown'!$A$3:$G$3,0),0)</f>
        <v>112374.858264805</v>
      </c>
      <c r="C11" s="11" t="n">
        <f aca="false">-VLOOKUP($A11,'[3]Entity BreakDown'!$A$3:$G$16,MATCH(C$3,'[3]Entity BreakDown'!$A$3:$G$3,0),0)</f>
        <v>124217.032072131</v>
      </c>
      <c r="D11" s="11" t="n">
        <f aca="false">-VLOOKUP($A11,'[3]Entity BreakDown'!$A$3:$G$16,MATCH(D$3,'[3]Entity BreakDown'!$A$3:$G$3,0),0)</f>
        <v>-0</v>
      </c>
      <c r="E11" s="11" t="n">
        <f aca="false">-VLOOKUP($A11,'[3]Entity BreakDown'!$A$3:$G$16,MATCH(E$3,'[3]Entity BreakDown'!$A$3:$G$3,0),0)</f>
        <v>514.079902821883</v>
      </c>
      <c r="F11" s="11" t="n">
        <f aca="false">G11-SUM(B11:E11)</f>
        <v>-43182.1692564668</v>
      </c>
      <c r="G11" s="11" t="n">
        <f aca="false">-VLOOKUP($A11,'[3]Entity BreakDown'!$A$3:$G$16,MATCH(G$3,'[3]Entity BreakDown'!$A$3:$G$3,0),0)</f>
        <v>193923.800983291</v>
      </c>
    </row>
    <row r="12" customFormat="false" ht="14.25" hidden="false" customHeight="false" outlineLevel="0" collapsed="false">
      <c r="A12" s="10" t="s">
        <v>17</v>
      </c>
      <c r="B12" s="11" t="n">
        <f aca="false">-VLOOKUP($A12,'[3]Entity BreakDown'!$A$3:$G$16,MATCH(B$3,'[3]Entity BreakDown'!$A$3:$G$3,0),0)</f>
        <v>311570.238534938</v>
      </c>
      <c r="C12" s="11" t="n">
        <f aca="false">-VLOOKUP($A12,'[3]Entity BreakDown'!$A$3:$G$16,MATCH(C$3,'[3]Entity BreakDown'!$A$3:$G$3,0),0)</f>
        <v>1080021.12215031</v>
      </c>
      <c r="D12" s="11" t="n">
        <f aca="false">-VLOOKUP($A12,'[3]Entity BreakDown'!$A$3:$G$16,MATCH(D$3,'[3]Entity BreakDown'!$A$3:$G$3,0),0)</f>
        <v>36357.0120553745</v>
      </c>
      <c r="E12" s="11" t="n">
        <f aca="false">-VLOOKUP($A12,'[3]Entity BreakDown'!$A$3:$G$16,MATCH(E$3,'[3]Entity BreakDown'!$A$3:$G$3,0),0)</f>
        <v>5650.65394049827</v>
      </c>
      <c r="F12" s="11" t="n">
        <f aca="false">G12-SUM(B12:E12)</f>
        <v>-86831.1126323226</v>
      </c>
      <c r="G12" s="11" t="n">
        <f aca="false">-VLOOKUP($A12,'[3]Entity BreakDown'!$A$3:$G$16,MATCH(G$3,'[3]Entity BreakDown'!$A$3:$G$3,0),0)</f>
        <v>1346767.9140488</v>
      </c>
    </row>
    <row r="13" customFormat="false" ht="14.25" hidden="false" customHeight="false" outlineLevel="0" collapsed="false">
      <c r="A13" s="10" t="s">
        <v>18</v>
      </c>
      <c r="B13" s="11" t="n">
        <f aca="false">-VLOOKUP($A13,'[3]Entity BreakDown'!$A$3:$G$16,MATCH(B$3,'[3]Entity BreakDown'!$A$3:$G$3,0),0)</f>
        <v>114973.803295806</v>
      </c>
      <c r="C13" s="11" t="n">
        <f aca="false">-VLOOKUP($A13,'[3]Entity BreakDown'!$A$3:$G$16,MATCH(C$3,'[3]Entity BreakDown'!$A$3:$G$3,0),0)</f>
        <v>-0</v>
      </c>
      <c r="D13" s="11" t="n">
        <f aca="false">-VLOOKUP($A13,'[3]Entity BreakDown'!$A$3:$G$16,MATCH(D$3,'[3]Entity BreakDown'!$A$3:$G$3,0),0)</f>
        <v>200393.315091546</v>
      </c>
      <c r="E13" s="11" t="n">
        <f aca="false">-VLOOKUP($A13,'[3]Entity BreakDown'!$A$3:$G$16,MATCH(E$3,'[3]Entity BreakDown'!$A$3:$G$3,0),0)</f>
        <v>-0</v>
      </c>
      <c r="F13" s="11" t="n">
        <f aca="false">G13-SUM(B13:E13)</f>
        <v>-10911.1092395565</v>
      </c>
      <c r="G13" s="11" t="n">
        <f aca="false">-VLOOKUP($A13,'[3]Entity BreakDown'!$A$3:$G$16,MATCH(G$3,'[3]Entity BreakDown'!$A$3:$G$3,0),0)</f>
        <v>304456.009147795</v>
      </c>
    </row>
    <row r="14" customFormat="false" ht="14.25" hidden="false" customHeight="false" outlineLevel="0" collapsed="false">
      <c r="A14" s="10" t="s">
        <v>19</v>
      </c>
      <c r="B14" s="11" t="n">
        <f aca="false">-VLOOKUP($A14,'[3]Entity BreakDown'!$A$3:$G$16,MATCH(B$3,'[3]Entity BreakDown'!$A$3:$G$3,0),0)</f>
        <v>-0</v>
      </c>
      <c r="C14" s="11" t="n">
        <f aca="false">-VLOOKUP($A14,'[3]Entity BreakDown'!$A$3:$G$16,MATCH(C$3,'[3]Entity BreakDown'!$A$3:$G$3,0),0)</f>
        <v>-0</v>
      </c>
      <c r="D14" s="11" t="n">
        <f aca="false">-VLOOKUP($A14,'[3]Entity BreakDown'!$A$3:$G$16,MATCH(D$3,'[3]Entity BreakDown'!$A$3:$G$3,0),0)</f>
        <v>-0</v>
      </c>
      <c r="E14" s="11" t="n">
        <f aca="false">-VLOOKUP($A14,'[3]Entity BreakDown'!$A$3:$G$16,MATCH(E$3,'[3]Entity BreakDown'!$A$3:$G$3,0),0)</f>
        <v>-0</v>
      </c>
      <c r="F14" s="11" t="n">
        <f aca="false">G14-SUM(B14:E14)</f>
        <v>-0</v>
      </c>
      <c r="G14" s="11" t="n">
        <f aca="false">-VLOOKUP($A14,'[3]Entity BreakDown'!$A$3:$G$16,MATCH(G$3,'[3]Entity BreakDown'!$A$3:$G$3,0),0)</f>
        <v>-0</v>
      </c>
    </row>
    <row r="15" customFormat="false" ht="14.25" hidden="false" customHeight="false" outlineLevel="0" collapsed="false">
      <c r="A15" s="10" t="s">
        <v>20</v>
      </c>
      <c r="B15" s="11" t="n">
        <f aca="false">-VLOOKUP($A15,'[3]Entity BreakDown'!$A$3:$G$16,MATCH(B$3,'[3]Entity BreakDown'!$A$3:$G$3,0),0)</f>
        <v>-0</v>
      </c>
      <c r="C15" s="11" t="n">
        <f aca="false">-VLOOKUP($A15,'[3]Entity BreakDown'!$A$3:$G$16,MATCH(C$3,'[3]Entity BreakDown'!$A$3:$G$3,0),0)</f>
        <v>-0</v>
      </c>
      <c r="D15" s="11" t="n">
        <f aca="false">-VLOOKUP($A15,'[3]Entity BreakDown'!$A$3:$G$16,MATCH(D$3,'[3]Entity BreakDown'!$A$3:$G$3,0),0)</f>
        <v>290018.74720923</v>
      </c>
      <c r="E15" s="11" t="n">
        <f aca="false">-VLOOKUP($A15,'[3]Entity BreakDown'!$A$3:$G$16,MATCH(E$3,'[3]Entity BreakDown'!$A$3:$G$3,0),0)</f>
        <v>-0</v>
      </c>
      <c r="F15" s="11" t="n">
        <f aca="false">G15-SUM(B15:E15)</f>
        <v>0</v>
      </c>
      <c r="G15" s="11" t="n">
        <f aca="false">-VLOOKUP($A15,'[3]Entity BreakDown'!$A$3:$G$16,MATCH(G$3,'[3]Entity BreakDown'!$A$3:$G$3,0),0)</f>
        <v>290018.74720923</v>
      </c>
    </row>
    <row r="16" customFormat="false" ht="15" hidden="false" customHeight="false" outlineLevel="0" collapsed="false">
      <c r="A16" s="10" t="s">
        <v>5</v>
      </c>
      <c r="B16" s="11" t="n">
        <f aca="false">B17-SUM(B6:B15)</f>
        <v>-1269804.98620936</v>
      </c>
      <c r="C16" s="11" t="n">
        <f aca="false">C17-SUM(C6:C15)</f>
        <v>-4701063.27306071</v>
      </c>
      <c r="D16" s="11" t="n">
        <f aca="false">D17-SUM(D6:D15)</f>
        <v>-594037.634018798</v>
      </c>
      <c r="E16" s="11" t="n">
        <f aca="false">E17-SUM(E6:E15)</f>
        <v>-17339.3292653074</v>
      </c>
      <c r="F16" s="11" t="n">
        <f aca="false">F17-SUM(F6:F15)</f>
        <v>-333054.755959462</v>
      </c>
      <c r="G16" s="11" t="n">
        <f aca="false">G17-SUM(G6:G15)</f>
        <v>-6915299.97851364</v>
      </c>
    </row>
    <row r="17" customFormat="false" ht="15.75" hidden="false" customHeight="false" outlineLevel="0" collapsed="false">
      <c r="A17" s="12" t="s">
        <v>21</v>
      </c>
      <c r="B17" s="13" t="n">
        <f aca="false">-VLOOKUP($A17,'[3]Entity BreakDown'!$A$3:$G$16,MATCH(B$3,'[3]Entity BreakDown'!$A$3:$G$3,0),0)</f>
        <v>1764045.9259388</v>
      </c>
      <c r="C17" s="13" t="n">
        <f aca="false">-VLOOKUP($A17,'[3]Entity BreakDown'!$A$3:$G$16,MATCH(C$3,'[3]Entity BreakDown'!$A$3:$G$3,0),0)</f>
        <v>6001126.23211979</v>
      </c>
      <c r="D17" s="13" t="n">
        <f aca="false">-VLOOKUP($A17,'[3]Entity BreakDown'!$A$3:$G$16,MATCH(D$3,'[3]Entity BreakDown'!$A$3:$G$3,0),0)</f>
        <v>606084.897111046</v>
      </c>
      <c r="E17" s="13" t="n">
        <f aca="false">-VLOOKUP($A17,'[3]Entity BreakDown'!$A$3:$G$16,MATCH(E$3,'[3]Entity BreakDown'!$A$3:$G$3,0),0)</f>
        <v>89619.5903008572</v>
      </c>
      <c r="F17" s="13" t="n">
        <f aca="false">G17-SUM(B17:E17)</f>
        <v>-2148392.02668074</v>
      </c>
      <c r="G17" s="13" t="n">
        <f aca="false">-VLOOKUP($A17,'[3]Entity BreakDown'!$A$3:$G$16,MATCH(G$3,'[3]Entity BreakDown'!$A$3:$G$3,0),0)</f>
        <v>6312484.61878976</v>
      </c>
      <c r="I17" s="14" t="n">
        <v>4000000</v>
      </c>
      <c r="J17" s="15" t="n">
        <v>2000000</v>
      </c>
      <c r="K17" s="16" t="n">
        <f aca="false">SUM(I17:J17)-G17</f>
        <v>-312484.618789755</v>
      </c>
    </row>
    <row r="18" customFormat="false" ht="12.75" hidden="false" customHeight="false" outlineLevel="0" collapsed="false">
      <c r="B18" s="17"/>
      <c r="C18" s="17"/>
      <c r="D18" s="17"/>
      <c r="E18" s="17"/>
      <c r="F18" s="17"/>
      <c r="G18" s="17"/>
    </row>
    <row r="19" customFormat="false" ht="12.75" hidden="false" customHeight="false" outlineLevel="0" collapsed="false">
      <c r="B19" s="18"/>
      <c r="C19" s="18"/>
      <c r="D19" s="18"/>
      <c r="E19" s="18"/>
      <c r="F19" s="18"/>
      <c r="G19" s="18"/>
    </row>
    <row r="20" customFormat="false" ht="15" hidden="false" customHeight="false" outlineLevel="0" collapsed="false">
      <c r="A20" s="12"/>
      <c r="B20" s="11"/>
      <c r="C20" s="11"/>
      <c r="D20" s="11"/>
      <c r="E20" s="11"/>
      <c r="F20" s="11"/>
      <c r="G20" s="11"/>
    </row>
    <row r="21" customFormat="false" ht="14.25" hidden="false" customHeight="false" outlineLevel="0" collapsed="false">
      <c r="A21" s="10"/>
      <c r="B21" s="11"/>
      <c r="C21" s="11"/>
      <c r="D21" s="11"/>
      <c r="E21" s="11"/>
      <c r="F21" s="11"/>
      <c r="G21" s="11"/>
    </row>
    <row r="22" customFormat="false" ht="14.25" hidden="false" customHeight="false" outlineLevel="0" collapsed="false">
      <c r="A22" s="10"/>
      <c r="B22" s="11"/>
      <c r="C22" s="11"/>
      <c r="D22" s="11"/>
      <c r="E22" s="11"/>
      <c r="F22" s="11"/>
      <c r="G22" s="11"/>
    </row>
    <row r="23" customFormat="false" ht="14.25" hidden="false" customHeight="false" outlineLevel="0" collapsed="false">
      <c r="A23" s="10"/>
      <c r="B23" s="11"/>
      <c r="C23" s="11"/>
      <c r="D23" s="11"/>
      <c r="E23" s="11"/>
      <c r="F23" s="11"/>
      <c r="G23" s="11"/>
    </row>
    <row r="24" customFormat="false" ht="14.25" hidden="false" customHeight="false" outlineLevel="0" collapsed="false">
      <c r="A24" s="10"/>
      <c r="B24" s="11"/>
      <c r="C24" s="11"/>
      <c r="D24" s="11"/>
      <c r="E24" s="11"/>
      <c r="F24" s="11"/>
      <c r="G24" s="11"/>
    </row>
    <row r="25" customFormat="false" ht="14.25" hidden="false" customHeight="false" outlineLevel="0" collapsed="false">
      <c r="A25" s="10"/>
      <c r="B25" s="11"/>
      <c r="C25" s="11"/>
      <c r="D25" s="11"/>
      <c r="E25" s="11"/>
      <c r="F25" s="11"/>
      <c r="G25" s="11"/>
    </row>
    <row r="26" customFormat="false" ht="14.25" hidden="false" customHeight="false" outlineLevel="0" collapsed="false">
      <c r="A26" s="10"/>
      <c r="B26" s="11"/>
      <c r="C26" s="11"/>
      <c r="D26" s="11"/>
      <c r="E26" s="11"/>
      <c r="F26" s="11"/>
      <c r="G26" s="11"/>
    </row>
    <row r="27" customFormat="false" ht="14.25" hidden="false" customHeight="false" outlineLevel="0" collapsed="false">
      <c r="A27" s="10"/>
      <c r="B27" s="11"/>
      <c r="C27" s="11"/>
      <c r="D27" s="11"/>
      <c r="E27" s="11"/>
      <c r="F27" s="11"/>
      <c r="G27" s="11"/>
    </row>
    <row r="28" customFormat="false" ht="14.25" hidden="false" customHeight="false" outlineLevel="0" collapsed="false">
      <c r="A28" s="10"/>
      <c r="B28" s="11"/>
      <c r="C28" s="11"/>
      <c r="D28" s="11"/>
      <c r="E28" s="11"/>
      <c r="F28" s="11"/>
      <c r="G28" s="11"/>
    </row>
    <row r="29" customFormat="false" ht="14.25" hidden="false" customHeight="false" outlineLevel="0" collapsed="false">
      <c r="A29" s="10"/>
      <c r="B29" s="11"/>
      <c r="C29" s="11"/>
      <c r="D29" s="11"/>
      <c r="E29" s="11"/>
      <c r="F29" s="11"/>
      <c r="G29" s="11"/>
    </row>
    <row r="30" customFormat="false" ht="14.25" hidden="false" customHeight="false" outlineLevel="0" collapsed="false">
      <c r="A30" s="10"/>
      <c r="B30" s="11"/>
      <c r="C30" s="11"/>
      <c r="D30" s="11"/>
      <c r="E30" s="11"/>
      <c r="F30" s="11"/>
      <c r="G30" s="11"/>
    </row>
    <row r="31" customFormat="false" ht="14.25" hidden="false" customHeight="false" outlineLevel="0" collapsed="false">
      <c r="A31" s="10"/>
      <c r="B31" s="11"/>
      <c r="C31" s="11"/>
      <c r="D31" s="11"/>
      <c r="E31" s="11"/>
      <c r="F31" s="11"/>
      <c r="G31" s="11"/>
    </row>
    <row r="32" customFormat="false" ht="15" hidden="false" customHeight="false" outlineLevel="0" collapsed="false">
      <c r="A32" s="12"/>
      <c r="B32" s="13"/>
      <c r="C32" s="13"/>
      <c r="D32" s="13"/>
      <c r="E32" s="13"/>
      <c r="F32" s="13"/>
      <c r="G32" s="13"/>
    </row>
    <row r="34" customFormat="false" ht="20.25" hidden="false" customHeight="false" outlineLevel="0" collapsed="false">
      <c r="A34" s="2"/>
    </row>
    <row r="35" customFormat="false" ht="14.25" hidden="false" customHeight="false" outlineLevel="0" collapsed="false">
      <c r="A35" s="10"/>
      <c r="B35" s="19"/>
      <c r="C35" s="19"/>
      <c r="D35" s="19"/>
      <c r="E35" s="19"/>
      <c r="F35" s="19"/>
      <c r="G35" s="19"/>
    </row>
    <row r="36" customFormat="false" ht="14.25" hidden="false" customHeight="false" outlineLevel="0" collapsed="false">
      <c r="A36" s="10"/>
      <c r="B36" s="19"/>
      <c r="C36" s="19"/>
      <c r="D36" s="19"/>
      <c r="E36" s="19"/>
      <c r="F36" s="19"/>
      <c r="G36" s="19"/>
    </row>
    <row r="37" customFormat="false" ht="14.25" hidden="false" customHeight="false" outlineLevel="0" collapsed="false">
      <c r="A37" s="10"/>
      <c r="B37" s="19"/>
      <c r="C37" s="19"/>
      <c r="D37" s="19"/>
      <c r="E37" s="19"/>
      <c r="F37" s="19"/>
      <c r="G37" s="19"/>
    </row>
    <row r="38" customFormat="false" ht="14.25" hidden="false" customHeight="false" outlineLevel="0" collapsed="false">
      <c r="A38" s="10"/>
      <c r="B38" s="19"/>
      <c r="C38" s="19"/>
      <c r="D38" s="19"/>
      <c r="E38" s="19"/>
      <c r="F38" s="19"/>
      <c r="G38" s="19"/>
    </row>
    <row r="39" customFormat="false" ht="14.25" hidden="false" customHeight="false" outlineLevel="0" collapsed="false">
      <c r="A39" s="10"/>
      <c r="B39" s="19"/>
      <c r="C39" s="19"/>
      <c r="D39" s="19"/>
      <c r="E39" s="19"/>
      <c r="F39" s="19"/>
      <c r="G39" s="19"/>
    </row>
    <row r="40" customFormat="false" ht="14.25" hidden="false" customHeight="false" outlineLevel="0" collapsed="false">
      <c r="A40" s="10"/>
      <c r="B40" s="19"/>
      <c r="C40" s="19"/>
      <c r="D40" s="19"/>
      <c r="E40" s="19"/>
      <c r="F40" s="19"/>
      <c r="G40" s="19"/>
    </row>
    <row r="41" customFormat="false" ht="14.25" hidden="false" customHeight="false" outlineLevel="0" collapsed="false">
      <c r="A41" s="10"/>
      <c r="B41" s="19"/>
      <c r="C41" s="19"/>
      <c r="D41" s="19"/>
      <c r="E41" s="19"/>
      <c r="F41" s="19"/>
      <c r="G41" s="19"/>
    </row>
    <row r="42" customFormat="false" ht="14.25" hidden="false" customHeight="false" outlineLevel="0" collapsed="false">
      <c r="A42" s="10"/>
      <c r="B42" s="19"/>
      <c r="C42" s="19"/>
      <c r="D42" s="19"/>
      <c r="E42" s="19"/>
      <c r="F42" s="19"/>
      <c r="G42" s="19"/>
    </row>
    <row r="43" customFormat="false" ht="14.25" hidden="false" customHeight="false" outlineLevel="0" collapsed="false">
      <c r="A43" s="10"/>
      <c r="B43" s="19"/>
      <c r="C43" s="19"/>
      <c r="D43" s="19"/>
      <c r="E43" s="19"/>
      <c r="F43" s="19"/>
      <c r="G43" s="19"/>
    </row>
    <row r="44" customFormat="false" ht="14.25" hidden="false" customHeight="false" outlineLevel="0" collapsed="false">
      <c r="A44" s="10"/>
      <c r="B44" s="19"/>
      <c r="C44" s="19"/>
      <c r="D44" s="19"/>
      <c r="E44" s="19"/>
      <c r="F44" s="19"/>
      <c r="G44" s="19"/>
    </row>
    <row r="45" customFormat="false" ht="14.25" hidden="false" customHeight="false" outlineLevel="0" collapsed="false">
      <c r="A45" s="10"/>
      <c r="B45" s="19"/>
      <c r="C45" s="19"/>
      <c r="D45" s="19"/>
      <c r="E45" s="19"/>
      <c r="F45" s="19"/>
      <c r="G45" s="19"/>
    </row>
    <row r="46" customFormat="false" ht="15" hidden="false" customHeight="false" outlineLevel="0" collapsed="false">
      <c r="A46" s="12"/>
      <c r="B46" s="20"/>
      <c r="C46" s="20"/>
      <c r="D46" s="20"/>
      <c r="E46" s="20"/>
      <c r="F46" s="20"/>
      <c r="G46" s="20"/>
    </row>
  </sheetData>
  <conditionalFormatting sqref="K17">
    <cfRule type="cellIs" priority="2" operator="greaterThanOr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2" style="0" width="10.85"/>
    <col collapsed="false" customWidth="true" hidden="false" outlineLevel="0" max="4" min="4" style="0" width="12.42"/>
    <col collapsed="false" customWidth="true" hidden="false" outlineLevel="0" max="8" min="5" style="0" width="2.7"/>
    <col collapsed="false" customWidth="true" hidden="false" outlineLevel="0" max="9" min="9" style="0" width="6.7"/>
    <col collapsed="false" customWidth="true" hidden="false" outlineLevel="0" max="13" min="13" style="0" width="12.14"/>
    <col collapsed="false" customWidth="true" hidden="false" outlineLevel="0" max="14" min="14" style="0" width="12.56"/>
  </cols>
  <sheetData>
    <row r="1" customFormat="false" ht="12.75" hidden="false" customHeight="false" outlineLevel="0" collapsed="false">
      <c r="A1" s="0" t="s">
        <v>22</v>
      </c>
      <c r="B1" s="0" t="s">
        <v>23</v>
      </c>
      <c r="D1" s="0" t="s">
        <v>24</v>
      </c>
    </row>
    <row r="2" customFormat="false" ht="12.75" hidden="false" customHeight="false" outlineLevel="0" collapsed="false">
      <c r="A2" s="21" t="s">
        <v>25</v>
      </c>
      <c r="B2" s="21" t="s">
        <v>26</v>
      </c>
      <c r="E2" s="0" t="s">
        <v>27</v>
      </c>
    </row>
    <row r="4" customFormat="false" ht="12.75" hidden="false" customHeight="false" outlineLevel="0" collapsed="false">
      <c r="A4" s="22" t="s">
        <v>28</v>
      </c>
      <c r="B4" s="22" t="s">
        <v>29</v>
      </c>
      <c r="C4" s="23"/>
      <c r="D4" s="24" t="s">
        <v>30</v>
      </c>
    </row>
    <row r="5" customFormat="false" ht="12.75" hidden="false" customHeight="false" outlineLevel="0" collapsed="false">
      <c r="A5" s="22" t="s">
        <v>31</v>
      </c>
      <c r="B5" s="25" t="n">
        <v>37218</v>
      </c>
      <c r="C5" s="26" t="n">
        <v>37217</v>
      </c>
      <c r="D5" s="27"/>
    </row>
    <row r="6" customFormat="false" ht="12.75" hidden="false" customHeight="false" outlineLevel="0" collapsed="false">
      <c r="A6" s="22" t="s">
        <v>11</v>
      </c>
      <c r="B6" s="28" t="n">
        <v>-84275</v>
      </c>
      <c r="C6" s="29" t="n">
        <v>-73765</v>
      </c>
      <c r="D6" s="30" t="n">
        <f aca="false">B6-C6</f>
        <v>-10510</v>
      </c>
    </row>
    <row r="7" customFormat="false" ht="12.75" hidden="false" customHeight="false" outlineLevel="0" collapsed="false">
      <c r="A7" s="31" t="s">
        <v>32</v>
      </c>
      <c r="B7" s="32" t="n">
        <v>3333</v>
      </c>
      <c r="C7" s="33" t="n">
        <v>3185</v>
      </c>
      <c r="D7" s="30" t="n">
        <f aca="false">B7-C7</f>
        <v>148</v>
      </c>
    </row>
    <row r="8" customFormat="false" ht="12.75" hidden="false" customHeight="false" outlineLevel="0" collapsed="false">
      <c r="A8" s="31" t="s">
        <v>33</v>
      </c>
      <c r="B8" s="32" t="n">
        <v>-1000</v>
      </c>
      <c r="C8" s="33" t="n">
        <v>-1000</v>
      </c>
      <c r="D8" s="30" t="n">
        <f aca="false">B8-C8</f>
        <v>0</v>
      </c>
    </row>
    <row r="9" customFormat="false" ht="12.75" hidden="false" customHeight="false" outlineLevel="0" collapsed="false">
      <c r="A9" s="31" t="s">
        <v>34</v>
      </c>
      <c r="B9" s="32" t="n">
        <v>-58</v>
      </c>
      <c r="C9" s="33" t="n">
        <v>-69</v>
      </c>
      <c r="D9" s="30" t="n">
        <f aca="false">B9-C9</f>
        <v>11</v>
      </c>
    </row>
    <row r="10" customFormat="false" ht="12.75" hidden="false" customHeight="false" outlineLevel="0" collapsed="false">
      <c r="A10" s="31" t="s">
        <v>35</v>
      </c>
      <c r="B10" s="32" t="n">
        <v>-6</v>
      </c>
      <c r="C10" s="33" t="n">
        <v>-6</v>
      </c>
      <c r="D10" s="30" t="n">
        <f aca="false">B10-C10</f>
        <v>0</v>
      </c>
    </row>
    <row r="11" customFormat="false" ht="12.75" hidden="false" customHeight="false" outlineLevel="0" collapsed="false">
      <c r="A11" s="31" t="s">
        <v>12</v>
      </c>
      <c r="B11" s="32" t="n">
        <v>-53012</v>
      </c>
      <c r="C11" s="33" t="n">
        <v>-54728</v>
      </c>
      <c r="D11" s="30" t="n">
        <f aca="false">B11-C11</f>
        <v>1716</v>
      </c>
    </row>
    <row r="12" customFormat="false" ht="12.75" hidden="false" customHeight="false" outlineLevel="0" collapsed="false">
      <c r="A12" s="31" t="s">
        <v>36</v>
      </c>
      <c r="B12" s="32" t="n">
        <v>-3412</v>
      </c>
      <c r="C12" s="33" t="n">
        <v>-3724</v>
      </c>
      <c r="D12" s="30" t="n">
        <f aca="false">B12-C12</f>
        <v>312</v>
      </c>
    </row>
    <row r="13" customFormat="false" ht="17.25" hidden="false" customHeight="true" outlineLevel="0" collapsed="false">
      <c r="A13" s="31" t="s">
        <v>37</v>
      </c>
      <c r="B13" s="32" t="n">
        <v>230000</v>
      </c>
      <c r="C13" s="33" t="n">
        <v>230000</v>
      </c>
      <c r="D13" s="30" t="n">
        <f aca="false">B13-C13</f>
        <v>0</v>
      </c>
      <c r="I13" s="34"/>
    </row>
    <row r="14" customFormat="false" ht="12.75" hidden="false" customHeight="false" outlineLevel="0" collapsed="false">
      <c r="A14" s="31" t="s">
        <v>18</v>
      </c>
      <c r="B14" s="32" t="n">
        <v>-18732</v>
      </c>
      <c r="C14" s="33" t="n">
        <v>-26544</v>
      </c>
      <c r="D14" s="30" t="n">
        <f aca="false">B14-C14</f>
        <v>7812</v>
      </c>
    </row>
    <row r="15" customFormat="false" ht="12.75" hidden="false" customHeight="false" outlineLevel="0" collapsed="false">
      <c r="A15" s="31" t="s">
        <v>13</v>
      </c>
      <c r="B15" s="32" t="n">
        <v>17840</v>
      </c>
      <c r="C15" s="33" t="n">
        <v>18341</v>
      </c>
      <c r="D15" s="30" t="n">
        <f aca="false">B15-C15</f>
        <v>-501</v>
      </c>
    </row>
    <row r="16" customFormat="false" ht="12.75" hidden="false" customHeight="false" outlineLevel="0" collapsed="false">
      <c r="A16" s="31" t="s">
        <v>38</v>
      </c>
      <c r="B16" s="32" t="n">
        <v>800</v>
      </c>
      <c r="C16" s="33" t="n">
        <v>800</v>
      </c>
      <c r="D16" s="30" t="n">
        <f aca="false">B16-C16</f>
        <v>0</v>
      </c>
    </row>
    <row r="17" customFormat="false" ht="12.75" hidden="false" customHeight="false" outlineLevel="0" collapsed="false">
      <c r="A17" s="31" t="s">
        <v>39</v>
      </c>
      <c r="B17" s="32" t="n">
        <v>30</v>
      </c>
      <c r="C17" s="33" t="n">
        <v>31</v>
      </c>
      <c r="D17" s="30" t="n">
        <f aca="false">B17-C17</f>
        <v>-1</v>
      </c>
    </row>
    <row r="18" customFormat="false" ht="12.75" hidden="false" customHeight="false" outlineLevel="0" collapsed="false">
      <c r="A18" s="31" t="s">
        <v>14</v>
      </c>
      <c r="B18" s="32" t="n">
        <v>-3471</v>
      </c>
      <c r="C18" s="33" t="n">
        <v>-3009</v>
      </c>
      <c r="D18" s="30" t="n">
        <f aca="false">B18-C18</f>
        <v>-462</v>
      </c>
    </row>
    <row r="19" customFormat="false" ht="12.75" hidden="false" customHeight="false" outlineLevel="0" collapsed="false">
      <c r="A19" s="31" t="s">
        <v>40</v>
      </c>
      <c r="B19" s="32" t="n">
        <v>128</v>
      </c>
      <c r="C19" s="33" t="n">
        <v>160</v>
      </c>
      <c r="D19" s="30" t="n">
        <f aca="false">B19-C19</f>
        <v>-32</v>
      </c>
    </row>
    <row r="20" customFormat="false" ht="12.75" hidden="false" customHeight="false" outlineLevel="0" collapsed="false">
      <c r="A20" s="31" t="s">
        <v>15</v>
      </c>
      <c r="B20" s="32" t="n">
        <v>2293980</v>
      </c>
      <c r="C20" s="33" t="n">
        <v>2157983</v>
      </c>
      <c r="D20" s="30" t="n">
        <f aca="false">B20-C20</f>
        <v>135997</v>
      </c>
    </row>
    <row r="21" customFormat="false" ht="12.75" hidden="false" customHeight="false" outlineLevel="0" collapsed="false">
      <c r="A21" s="31" t="s">
        <v>16</v>
      </c>
      <c r="B21" s="32" t="n">
        <v>-2095</v>
      </c>
      <c r="C21" s="33" t="n">
        <v>-2129</v>
      </c>
      <c r="D21" s="30" t="n">
        <f aca="false">B21-C21</f>
        <v>34</v>
      </c>
    </row>
    <row r="22" customFormat="false" ht="12.75" hidden="false" customHeight="false" outlineLevel="0" collapsed="false">
      <c r="A22" s="31" t="s">
        <v>41</v>
      </c>
      <c r="B22" s="32" t="n">
        <v>-1</v>
      </c>
      <c r="C22" s="33" t="n">
        <v>-1</v>
      </c>
      <c r="D22" s="30" t="n">
        <f aca="false">B22-C22</f>
        <v>0</v>
      </c>
    </row>
    <row r="23" customFormat="false" ht="12.75" hidden="false" customHeight="false" outlineLevel="0" collapsed="false">
      <c r="A23" s="31" t="s">
        <v>42</v>
      </c>
      <c r="B23" s="32" t="n">
        <v>68</v>
      </c>
      <c r="C23" s="33" t="n">
        <v>73</v>
      </c>
      <c r="D23" s="30" t="n">
        <f aca="false">B23-C23</f>
        <v>-5</v>
      </c>
    </row>
    <row r="24" customFormat="false" ht="12.75" hidden="false" customHeight="false" outlineLevel="0" collapsed="false">
      <c r="A24" s="31" t="s">
        <v>17</v>
      </c>
      <c r="B24" s="32" t="n">
        <v>21782</v>
      </c>
      <c r="C24" s="33" t="n">
        <v>18721</v>
      </c>
      <c r="D24" s="30" t="n">
        <f aca="false">B24-C24</f>
        <v>3061</v>
      </c>
    </row>
    <row r="25" customFormat="false" ht="12.75" hidden="false" customHeight="false" outlineLevel="0" collapsed="false">
      <c r="A25" s="31" t="s">
        <v>43</v>
      </c>
      <c r="B25" s="32" t="n">
        <v>38330</v>
      </c>
      <c r="C25" s="33" t="n">
        <v>38330</v>
      </c>
      <c r="D25" s="30" t="n">
        <f aca="false">B25-C25</f>
        <v>0</v>
      </c>
    </row>
    <row r="26" customFormat="false" ht="12.75" hidden="false" customHeight="false" outlineLevel="0" collapsed="false">
      <c r="A26" s="31" t="s">
        <v>44</v>
      </c>
      <c r="B26" s="32" t="n">
        <v>-1212</v>
      </c>
      <c r="C26" s="33" t="n">
        <v>-1212</v>
      </c>
      <c r="D26" s="30" t="n">
        <f aca="false">B26-C26</f>
        <v>0</v>
      </c>
    </row>
    <row r="27" customFormat="false" ht="12.75" hidden="false" customHeight="false" outlineLevel="0" collapsed="false">
      <c r="A27" s="31" t="s">
        <v>45</v>
      </c>
      <c r="B27" s="32" t="n">
        <v>0</v>
      </c>
      <c r="C27" s="33" t="n">
        <v>0</v>
      </c>
      <c r="D27" s="30" t="n">
        <f aca="false">B27-C27</f>
        <v>0</v>
      </c>
    </row>
    <row r="28" customFormat="false" ht="12.75" hidden="false" customHeight="false" outlineLevel="0" collapsed="false">
      <c r="A28" s="35" t="s">
        <v>46</v>
      </c>
      <c r="B28" s="36" t="n">
        <v>-50</v>
      </c>
      <c r="C28" s="37" t="n">
        <v>-50</v>
      </c>
      <c r="D28" s="38" t="n">
        <f aca="false">B28-C28</f>
        <v>0</v>
      </c>
    </row>
    <row r="31" customFormat="false" ht="16.5" hidden="false" customHeight="true" outlineLevel="0" collapsed="false">
      <c r="I31" s="34"/>
    </row>
    <row r="54" customFormat="false" ht="13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29</v>
      </c>
      <c r="B1" s="0" t="s">
        <v>47</v>
      </c>
      <c r="C1" s="0" t="s">
        <v>25</v>
      </c>
      <c r="D1" s="0" t="s">
        <v>31</v>
      </c>
      <c r="E1" s="0" t="s">
        <v>48</v>
      </c>
      <c r="F1" s="0" t="s">
        <v>49</v>
      </c>
      <c r="G1" s="0" t="s">
        <v>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2001-11-26T10:31:00Z</dcterms:created>
  <dc:creator>ASen</dc:creator>
  <dc:description/>
  <dc:language>en-US</dc:language>
  <cp:lastModifiedBy>SAparici</cp:lastModifiedBy>
  <dcterms:modified xsi:type="dcterms:W3CDTF">2001-11-26T15:15:45Z</dcterms:modified>
  <cp:revision>0</cp:revision>
  <dc:subject/>
  <dc:title/>
</cp:coreProperties>
</file>