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P4" authorId="0">
      <text>
        <r>
          <rPr>
            <b val="true"/>
            <sz val="8"/>
            <color rgb="FF000000"/>
            <rFont val="Tahoma"/>
            <family val="0"/>
          </rPr>
          <t xml:space="preserve">skatz: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16</xdr:col>
                <xdr:colOff>16</xdr:colOff>
                <xdr:row>2</xdr:row>
                <xdr:rowOff>7</xdr:rowOff>
              </xdr:from>
              <xdr:to>
                <xdr:col>17</xdr:col>
                <xdr:colOff>84</xdr:colOff>
                <xdr:row>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<sst xmlns="http://schemas.openxmlformats.org/spreadsheetml/2006/main" count="21" uniqueCount="17">
  <si>
    <t xml:space="preserve">tw </t>
  </si>
  <si>
    <t xml:space="preserve">epng</t>
  </si>
  <si>
    <t xml:space="preserve">cb </t>
  </si>
  <si>
    <t xml:space="preserve">san juan </t>
  </si>
  <si>
    <t xml:space="preserve">perm</t>
  </si>
  <si>
    <t xml:space="preserve">san juan</t>
  </si>
  <si>
    <t xml:space="preserve">perm </t>
  </si>
  <si>
    <t xml:space="preserve">gas daily </t>
  </si>
  <si>
    <t xml:space="preserve">fixed</t>
  </si>
  <si>
    <t xml:space="preserve">volume</t>
  </si>
  <si>
    <t xml:space="preserve">fuel</t>
  </si>
  <si>
    <t xml:space="preserve">total p/l</t>
  </si>
  <si>
    <t xml:space="preserve">SET p/l</t>
  </si>
  <si>
    <t xml:space="preserve">TW p/l</t>
  </si>
  <si>
    <t xml:space="preserve">sj/fixed </t>
  </si>
  <si>
    <t xml:space="preserve">perm/fixed</t>
  </si>
  <si>
    <t xml:space="preserve"> 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</si>
</sst>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d\-mmm"/>
    <numFmt numFmtId="166" formatCode="_(* #,##0.00_);_(* \(#,##0.00\);_(* \-??_);_(@_)"/>
    <numFmt numFmtId="167" formatCode="_(* #,##0_);_(* \(#,##0\);_(* \-??_);_(@_)"/>
    <numFmt numFmtId="168" formatCode="0.0000"/>
    <numFmt numFmtId="169" formatCode="_(* #,##0.0000_);_(* \(#,##0.0000\);_(* \-??_);_(@_)"/>
    <numFmt numFmtId="170" formatCode="0.00"/>
    <numFmt numFmtId="171" formatCode="_(* #,##0.000_);_(* \(#,##0.000\);_(* \-??_);_(@_)"/>
    <numFmt numFmtId="172" formatCode="0.000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S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99"/>
    <col collapsed="false" customWidth="true" hidden="false" outlineLevel="0" max="3" min="3" style="0" width="0.99"/>
    <col collapsed="false" customWidth="true" hidden="false" outlineLevel="0" max="5" min="5" style="0" width="11.13"/>
    <col collapsed="false" customWidth="true" hidden="false" outlineLevel="0" max="6" min="6" style="0" width="11.7"/>
    <col collapsed="false" customWidth="true" hidden="false" outlineLevel="0" max="7" min="7" style="0" width="9.99"/>
    <col collapsed="false" customWidth="true" hidden="false" outlineLevel="0" max="8" min="8" style="0" width="10.41"/>
    <col collapsed="false" customWidth="true" hidden="false" outlineLevel="0" max="9" min="9" style="0" width="9.85"/>
    <col collapsed="false" customWidth="true" hidden="false" outlineLevel="0" max="11" min="10" style="0" width="11.56"/>
    <col collapsed="false" customWidth="true" hidden="false" outlineLevel="0" max="13" min="12" style="0" width="12.56"/>
    <col collapsed="false" customWidth="true" hidden="false" outlineLevel="0" max="14" min="14" style="0" width="12.28"/>
    <col collapsed="false" customWidth="true" hidden="false" outlineLevel="0" max="15" min="15" style="0" width="11.42"/>
    <col collapsed="false" customWidth="true" hidden="false" outlineLevel="0" max="16" min="16" style="0" width="10.28"/>
    <col collapsed="false" customWidth="true" hidden="false" outlineLevel="0" max="18" min="18" style="0" width="14.28"/>
  </cols>
  <sheetData>
    <row r="2" customFormat="false" ht="12.75" hidden="false" customHeight="false" outlineLevel="0" collapsed="false">
      <c r="D2" s="1" t="s">
        <v>0</v>
      </c>
      <c r="E2" s="1" t="s">
        <v>1</v>
      </c>
      <c r="F2" s="1" t="s">
        <v>2</v>
      </c>
      <c r="G2" s="1"/>
      <c r="H2" s="1" t="s">
        <v>3</v>
      </c>
      <c r="I2" s="1" t="s">
        <v>4</v>
      </c>
      <c r="J2" s="1" t="s">
        <v>5</v>
      </c>
      <c r="K2" s="1" t="s">
        <v>6</v>
      </c>
      <c r="L2" s="1"/>
      <c r="M2" s="1"/>
      <c r="N2" s="1"/>
    </row>
    <row r="3" customFormat="false" ht="12.75" hidden="false" customHeight="false" outlineLevel="0" collapsed="false">
      <c r="D3" s="2" t="s">
        <v>3</v>
      </c>
      <c r="E3" s="2" t="s">
        <v>4</v>
      </c>
      <c r="F3" s="2" t="s">
        <v>7</v>
      </c>
      <c r="G3" s="2" t="s">
        <v>8</v>
      </c>
      <c r="H3" s="2" t="s">
        <v>9</v>
      </c>
      <c r="I3" s="2" t="s">
        <v>9</v>
      </c>
      <c r="J3" s="2" t="s">
        <v>10</v>
      </c>
      <c r="K3" s="2" t="s">
        <v>10</v>
      </c>
      <c r="L3" s="2" t="s">
        <v>11</v>
      </c>
      <c r="M3" s="2" t="s">
        <v>12</v>
      </c>
      <c r="N3" s="3" t="s">
        <v>13</v>
      </c>
      <c r="O3" s="1"/>
      <c r="P3" s="1"/>
      <c r="Q3" s="1" t="s">
        <v>14</v>
      </c>
      <c r="R3" s="1" t="s">
        <v>15</v>
      </c>
    </row>
    <row r="4" customFormat="false" ht="12.75" hidden="false" customHeight="false" outlineLevel="0" collapsed="false">
      <c r="D4" s="1"/>
      <c r="E4" s="1"/>
      <c r="F4" s="1"/>
      <c r="G4" s="1"/>
      <c r="H4" s="1"/>
      <c r="I4" s="1"/>
      <c r="J4" s="1"/>
      <c r="K4" s="1"/>
      <c r="L4" s="1"/>
      <c r="M4" s="1"/>
      <c r="N4" s="3"/>
      <c r="P4" s="0" t="s">
        <v>16</v>
      </c>
    </row>
    <row r="5" customFormat="false" ht="12.75" hidden="false" customHeight="false" outlineLevel="0" collapsed="false">
      <c r="B5" s="4" t="n">
        <v>36923</v>
      </c>
      <c r="D5" s="1" t="n">
        <v>5.82</v>
      </c>
      <c r="E5" s="1" t="n">
        <v>6.08</v>
      </c>
      <c r="F5" s="1" t="n">
        <v>13.745</v>
      </c>
      <c r="G5" s="1" t="n">
        <v>13.745</v>
      </c>
      <c r="H5" s="5" t="n">
        <v>0</v>
      </c>
      <c r="I5" s="5" t="n">
        <v>5000</v>
      </c>
      <c r="J5" s="6" t="n">
        <f aca="false">(D5/0.9525)-D5</f>
        <v>0.29023622047244</v>
      </c>
      <c r="K5" s="6" t="n">
        <f aca="false">(E5/0.95)-E5</f>
        <v>0.32</v>
      </c>
      <c r="L5" s="7" t="n">
        <f aca="false">(G5-D5-J5)*H5+(G5-E5-K5)*I5</f>
        <v>36725</v>
      </c>
      <c r="M5" s="7" t="n">
        <f aca="false">(H5+I5)*0.5</f>
        <v>2500</v>
      </c>
      <c r="N5" s="8" t="n">
        <f aca="false">L5-M5</f>
        <v>34225</v>
      </c>
      <c r="O5" s="9"/>
      <c r="P5" s="1"/>
      <c r="Q5" s="10" t="n">
        <f aca="false">G5-D5</f>
        <v>7.925</v>
      </c>
      <c r="R5" s="10" t="n">
        <f aca="false">G5-E5</f>
        <v>7.665</v>
      </c>
      <c r="S5" s="1"/>
    </row>
    <row r="6" customFormat="false" ht="12.75" hidden="false" customHeight="false" outlineLevel="0" collapsed="false">
      <c r="B6" s="4" t="n">
        <v>36924</v>
      </c>
      <c r="D6" s="1" t="n">
        <v>5.81</v>
      </c>
      <c r="E6" s="1" t="n">
        <v>6.005</v>
      </c>
      <c r="F6" s="1" t="n">
        <v>15.63</v>
      </c>
      <c r="G6" s="10" t="n">
        <v>14.7</v>
      </c>
      <c r="H6" s="5" t="n">
        <v>8024</v>
      </c>
      <c r="I6" s="5" t="n">
        <v>5000</v>
      </c>
      <c r="J6" s="6" t="n">
        <f aca="false">(D6/0.9525)-D6</f>
        <v>0.289737532808399</v>
      </c>
      <c r="K6" s="6" t="n">
        <f aca="false">(E6/0.95)-E6</f>
        <v>0.316052631578947</v>
      </c>
      <c r="L6" s="7" t="n">
        <f aca="false">(G6-D6-J6)*H6+(G6-E6-K6)*I6</f>
        <v>110903.242878851</v>
      </c>
      <c r="M6" s="7" t="n">
        <f aca="false">(H6+I6)*0.5</f>
        <v>6512</v>
      </c>
      <c r="N6" s="8" t="n">
        <f aca="false">L6-M6</f>
        <v>104391.242878851</v>
      </c>
      <c r="P6" s="1"/>
      <c r="Q6" s="10" t="n">
        <f aca="false">G6-D6</f>
        <v>8.89</v>
      </c>
      <c r="R6" s="10" t="n">
        <f aca="false">G6-E6</f>
        <v>8.695</v>
      </c>
      <c r="S6" s="10"/>
    </row>
    <row r="7" customFormat="false" ht="12.75" hidden="false" customHeight="false" outlineLevel="0" collapsed="false">
      <c r="B7" s="4" t="n">
        <v>36925</v>
      </c>
      <c r="D7" s="11" t="n">
        <v>6.41</v>
      </c>
      <c r="E7" s="11" t="n">
        <v>6.58</v>
      </c>
      <c r="F7" s="1" t="n">
        <v>15.63</v>
      </c>
      <c r="G7" s="12" t="n">
        <f aca="false">((10000*12.5)+(5000*15.75))/15000</f>
        <v>13.5833333333333</v>
      </c>
      <c r="H7" s="13" t="n">
        <v>10000</v>
      </c>
      <c r="I7" s="13" t="n">
        <v>5000</v>
      </c>
      <c r="J7" s="6" t="n">
        <f aca="false">(D7/0.9525)-D7</f>
        <v>0.319658792650919</v>
      </c>
      <c r="K7" s="6" t="n">
        <f aca="false">(E7/0.95)-E7</f>
        <v>0.346315789473684</v>
      </c>
      <c r="L7" s="7" t="n">
        <f aca="false">(G7-D7-J7)*H7+(G7-E7-K7)*I7</f>
        <v>101821.833126122</v>
      </c>
      <c r="M7" s="7" t="n">
        <f aca="false">(H7+I7)*0.5</f>
        <v>7500</v>
      </c>
      <c r="N7" s="8" t="n">
        <f aca="false">L7-M7</f>
        <v>94321.8331261224</v>
      </c>
      <c r="P7" s="11"/>
      <c r="Q7" s="10" t="n">
        <f aca="false">G7-D7</f>
        <v>7.17333333333333</v>
      </c>
      <c r="R7" s="10" t="n">
        <f aca="false">G7-E7</f>
        <v>7.00333333333333</v>
      </c>
      <c r="S7" s="14"/>
    </row>
    <row r="8" customFormat="false" ht="12.75" hidden="false" customHeight="false" outlineLevel="0" collapsed="false">
      <c r="B8" s="4" t="n">
        <v>36926</v>
      </c>
      <c r="D8" s="11" t="n">
        <v>6.41</v>
      </c>
      <c r="E8" s="11" t="n">
        <v>6.58</v>
      </c>
      <c r="F8" s="1" t="n">
        <v>15.63</v>
      </c>
      <c r="G8" s="12" t="n">
        <f aca="false">((10000*12.5)+(5000*15.75))/15000</f>
        <v>13.5833333333333</v>
      </c>
      <c r="H8" s="13" t="n">
        <v>10000</v>
      </c>
      <c r="I8" s="13" t="n">
        <v>5000</v>
      </c>
      <c r="J8" s="6" t="n">
        <f aca="false">(D8/0.9525)-D8</f>
        <v>0.319658792650919</v>
      </c>
      <c r="K8" s="6" t="n">
        <f aca="false">(E8/0.95)-E8</f>
        <v>0.346315789473684</v>
      </c>
      <c r="L8" s="7" t="n">
        <f aca="false">(G8-D8-J8)*H8+(G8-E8-K8)*I8</f>
        <v>101821.833126122</v>
      </c>
      <c r="M8" s="7" t="n">
        <f aca="false">(H8+I8)*0.5</f>
        <v>7500</v>
      </c>
      <c r="N8" s="8" t="n">
        <f aca="false">L8-M8</f>
        <v>94321.8331261224</v>
      </c>
      <c r="P8" s="11"/>
      <c r="Q8" s="10" t="n">
        <f aca="false">G8-D8</f>
        <v>7.17333333333333</v>
      </c>
      <c r="R8" s="10" t="n">
        <f aca="false">G8-E8</f>
        <v>7.00333333333333</v>
      </c>
      <c r="S8" s="14"/>
    </row>
    <row r="9" customFormat="false" ht="12.75" hidden="false" customHeight="false" outlineLevel="0" collapsed="false">
      <c r="B9" s="4" t="n">
        <v>36927</v>
      </c>
      <c r="D9" s="11" t="n">
        <v>6.41</v>
      </c>
      <c r="E9" s="11" t="n">
        <v>6.58</v>
      </c>
      <c r="F9" s="1" t="n">
        <v>15.63</v>
      </c>
      <c r="G9" s="12" t="n">
        <f aca="false">((10000*12.5)+(5000*15.75))/15000</f>
        <v>13.5833333333333</v>
      </c>
      <c r="H9" s="13" t="n">
        <v>10000</v>
      </c>
      <c r="I9" s="13" t="n">
        <v>5000</v>
      </c>
      <c r="J9" s="6" t="n">
        <f aca="false">(D9/0.9525)-D9</f>
        <v>0.319658792650919</v>
      </c>
      <c r="K9" s="6" t="n">
        <f aca="false">(E9/0.95)-E9</f>
        <v>0.346315789473684</v>
      </c>
      <c r="L9" s="7" t="n">
        <f aca="false">(G9-D9-J9)*H9+(G9-E9-K9)*I9</f>
        <v>101821.833126122</v>
      </c>
      <c r="M9" s="7" t="n">
        <f aca="false">(H9+I9)*0.5</f>
        <v>7500</v>
      </c>
      <c r="N9" s="8" t="n">
        <f aca="false">L9-M9</f>
        <v>94321.8331261224</v>
      </c>
      <c r="P9" s="11"/>
      <c r="Q9" s="10" t="n">
        <f aca="false">G9-D9</f>
        <v>7.17333333333333</v>
      </c>
      <c r="R9" s="10" t="n">
        <f aca="false">G9-E9</f>
        <v>7.00333333333333</v>
      </c>
      <c r="S9" s="14"/>
    </row>
    <row r="10" customFormat="false" ht="12.75" hidden="false" customHeight="false" outlineLevel="0" collapsed="false">
      <c r="B10" s="4" t="n">
        <v>36928</v>
      </c>
      <c r="D10" s="11" t="n">
        <v>5.61</v>
      </c>
      <c r="E10" s="15" t="n">
        <v>5.725</v>
      </c>
      <c r="F10" s="1" t="n">
        <v>15.63</v>
      </c>
      <c r="G10" s="12" t="n">
        <f aca="false">((10000*12.5)+(5000*11.48))/15000</f>
        <v>12.16</v>
      </c>
      <c r="H10" s="13" t="n">
        <v>10000</v>
      </c>
      <c r="I10" s="13" t="n">
        <v>5000</v>
      </c>
      <c r="J10" s="6" t="n">
        <f aca="false">(D10/0.9525)-D10</f>
        <v>0.279763779527559</v>
      </c>
      <c r="K10" s="6" t="n">
        <f aca="false">(E10/0.95)-E10</f>
        <v>0.301315789473684</v>
      </c>
      <c r="L10" s="7" t="n">
        <f aca="false">(G10-D10-J10)*H10+(G10-E10-K10)*I10</f>
        <v>93370.783257356</v>
      </c>
      <c r="M10" s="7" t="n">
        <f aca="false">(H10+I10)*0.5</f>
        <v>7500</v>
      </c>
      <c r="N10" s="8" t="n">
        <f aca="false">L10-M10</f>
        <v>85870.783257356</v>
      </c>
      <c r="P10" s="11"/>
      <c r="Q10" s="10" t="n">
        <f aca="false">G10-D10</f>
        <v>6.55</v>
      </c>
      <c r="R10" s="10" t="n">
        <f aca="false">G10-E10</f>
        <v>6.435</v>
      </c>
      <c r="S10" s="14"/>
    </row>
    <row r="11" customFormat="false" ht="12.75" hidden="false" customHeight="false" outlineLevel="0" collapsed="false">
      <c r="B11" s="4" t="n">
        <v>36929</v>
      </c>
      <c r="D11" s="1" t="n">
        <v>5.38</v>
      </c>
      <c r="E11" s="1" t="n">
        <v>5.53</v>
      </c>
      <c r="F11" s="11" t="n">
        <v>12.61</v>
      </c>
      <c r="G11" s="12" t="n">
        <f aca="false">((10000*12.5)+(5000*11.48))/15000</f>
        <v>12.16</v>
      </c>
      <c r="H11" s="16" t="n">
        <v>10000</v>
      </c>
      <c r="I11" s="16" t="n">
        <v>5000</v>
      </c>
      <c r="J11" s="6" t="n">
        <f aca="false">(D11/0.9525)-D11</f>
        <v>0.268293963254593</v>
      </c>
      <c r="K11" s="6" t="n">
        <f aca="false">(E11/0.95)-E11</f>
        <v>0.291052631578948</v>
      </c>
      <c r="L11" s="7" t="n">
        <f aca="false">(G11-D11-J11)*H11+(G11-E11-K11)*I11</f>
        <v>96811.7972095593</v>
      </c>
      <c r="M11" s="7" t="n">
        <f aca="false">(H11+I11)*0.5</f>
        <v>7500</v>
      </c>
      <c r="N11" s="8" t="n">
        <f aca="false">L11-M11</f>
        <v>89311.7972095593</v>
      </c>
      <c r="P11" s="1"/>
      <c r="Q11" s="10" t="n">
        <f aca="false">G11-D11</f>
        <v>6.78</v>
      </c>
      <c r="R11" s="10" t="n">
        <f aca="false">G11-E11</f>
        <v>6.63</v>
      </c>
      <c r="S11" s="14"/>
    </row>
    <row r="12" customFormat="false" ht="12.75" hidden="false" customHeight="false" outlineLevel="0" collapsed="false">
      <c r="B12" s="4" t="n">
        <v>36930</v>
      </c>
      <c r="D12" s="1" t="n">
        <v>5.725</v>
      </c>
      <c r="E12" s="17" t="n">
        <v>5.79</v>
      </c>
      <c r="F12" s="1" t="n">
        <v>13.23</v>
      </c>
      <c r="G12" s="12" t="n">
        <v>13.23</v>
      </c>
      <c r="H12" s="5" t="n">
        <v>10000</v>
      </c>
      <c r="I12" s="5" t="n">
        <v>5000</v>
      </c>
      <c r="J12" s="6" t="n">
        <f aca="false">(D12/0.9525)-D12</f>
        <v>0.285498687664042</v>
      </c>
      <c r="K12" s="6" t="n">
        <f aca="false">(E12/0.95)-E12</f>
        <v>0.304736842105264</v>
      </c>
      <c r="L12" s="7" t="n">
        <f aca="false">(G12-D12-J12)*H12+(G12-E12-K12)*I12</f>
        <v>107871.328912833</v>
      </c>
      <c r="M12" s="7" t="n">
        <f aca="false">(H12+I12)*0.5</f>
        <v>7500</v>
      </c>
      <c r="N12" s="8" t="n">
        <f aca="false">L12-M12</f>
        <v>100371.328912833</v>
      </c>
      <c r="P12" s="1"/>
      <c r="Q12" s="10" t="n">
        <f aca="false">G12-D12</f>
        <v>7.505</v>
      </c>
      <c r="R12" s="10" t="n">
        <f aca="false">G12-E12</f>
        <v>7.44</v>
      </c>
      <c r="S12" s="1"/>
    </row>
    <row r="13" customFormat="false" ht="12.75" hidden="false" customHeight="false" outlineLevel="0" collapsed="false">
      <c r="B13" s="4" t="n">
        <v>36931</v>
      </c>
      <c r="D13" s="1" t="n">
        <v>6.37</v>
      </c>
      <c r="E13" s="1" t="n">
        <v>6.425</v>
      </c>
      <c r="F13" s="1" t="n">
        <v>12.28</v>
      </c>
      <c r="G13" s="12" t="n">
        <v>12.28</v>
      </c>
      <c r="H13" s="5" t="n">
        <v>10000</v>
      </c>
      <c r="I13" s="5" t="n">
        <v>5000</v>
      </c>
      <c r="J13" s="6" t="n">
        <f aca="false">(D13/0.9525)-D13</f>
        <v>0.317664041994751</v>
      </c>
      <c r="K13" s="6" t="n">
        <f aca="false">(E13/0.95)-E13</f>
        <v>0.338157894736843</v>
      </c>
      <c r="L13" s="7" t="n">
        <f aca="false">(G13-D13-J13)*H13+(G13-E13-K13)*I13</f>
        <v>83507.5701063683</v>
      </c>
      <c r="M13" s="7" t="n">
        <f aca="false">(H13+I13)*0.5</f>
        <v>7500</v>
      </c>
      <c r="N13" s="8" t="n">
        <f aca="false">L13-M13</f>
        <v>76007.5701063683</v>
      </c>
      <c r="Q13" s="10" t="n">
        <f aca="false">G13-D13</f>
        <v>5.91</v>
      </c>
      <c r="R13" s="10" t="n">
        <f aca="false">G13-E13</f>
        <v>5.855</v>
      </c>
    </row>
    <row r="14" customFormat="false" ht="12.75" hidden="false" customHeight="false" outlineLevel="0" collapsed="false">
      <c r="B14" s="4" t="n">
        <v>36932</v>
      </c>
      <c r="D14" s="1" t="n">
        <v>6.29</v>
      </c>
      <c r="E14" s="1" t="n">
        <v>6.305</v>
      </c>
      <c r="F14" s="1" t="n">
        <v>14.83</v>
      </c>
      <c r="G14" s="12" t="n">
        <v>14.81</v>
      </c>
      <c r="H14" s="5" t="n">
        <v>10000</v>
      </c>
      <c r="I14" s="5" t="n">
        <v>5000</v>
      </c>
      <c r="J14" s="6" t="n">
        <f aca="false">(D14/0.9525)-D14</f>
        <v>0.313674540682414</v>
      </c>
      <c r="K14" s="6" t="n">
        <f aca="false">(E14/0.95)-E14</f>
        <v>0.331842105263158</v>
      </c>
      <c r="L14" s="7" t="n">
        <f aca="false">(G14-D14-J14)*H14+(G14-E14-K14)*I14</f>
        <v>122929.04406686</v>
      </c>
      <c r="M14" s="7" t="n">
        <f aca="false">(H14+I14)*0.5</f>
        <v>7500</v>
      </c>
      <c r="N14" s="8" t="n">
        <f aca="false">L14-M14</f>
        <v>115429.04406686</v>
      </c>
      <c r="Q14" s="10" t="n">
        <f aca="false">G14-D14</f>
        <v>8.52</v>
      </c>
      <c r="R14" s="10" t="n">
        <f aca="false">G14-E14</f>
        <v>8.505</v>
      </c>
    </row>
    <row r="15" customFormat="false" ht="12.75" hidden="false" customHeight="false" outlineLevel="0" collapsed="false">
      <c r="B15" s="4" t="n">
        <v>36933</v>
      </c>
      <c r="D15" s="1" t="n">
        <v>6.29</v>
      </c>
      <c r="E15" s="1" t="n">
        <v>6.305</v>
      </c>
      <c r="F15" s="1" t="n">
        <v>14.83</v>
      </c>
      <c r="G15" s="12" t="n">
        <v>14.81</v>
      </c>
      <c r="H15" s="5" t="n">
        <v>10000</v>
      </c>
      <c r="I15" s="5" t="n">
        <v>5000</v>
      </c>
      <c r="J15" s="6" t="n">
        <f aca="false">(D15/0.9525)-D15</f>
        <v>0.313674540682414</v>
      </c>
      <c r="K15" s="6" t="n">
        <f aca="false">(E15/0.95)-E15</f>
        <v>0.331842105263158</v>
      </c>
      <c r="L15" s="7" t="n">
        <f aca="false">(G15-D15-J15)*H15+(G15-E15-K15)*I15</f>
        <v>122929.04406686</v>
      </c>
      <c r="M15" s="7" t="n">
        <f aca="false">(H15+I15)*0.5</f>
        <v>7500</v>
      </c>
      <c r="N15" s="8" t="n">
        <f aca="false">L15-M15</f>
        <v>115429.04406686</v>
      </c>
      <c r="Q15" s="10" t="n">
        <f aca="false">G15-D15</f>
        <v>8.52</v>
      </c>
      <c r="R15" s="10" t="n">
        <f aca="false">G15-E15</f>
        <v>8.505</v>
      </c>
    </row>
    <row r="16" customFormat="false" ht="12.75" hidden="false" customHeight="false" outlineLevel="0" collapsed="false">
      <c r="B16" s="4" t="n">
        <v>36934</v>
      </c>
      <c r="D16" s="1" t="n">
        <v>6.29</v>
      </c>
      <c r="E16" s="1" t="n">
        <v>6.305</v>
      </c>
      <c r="F16" s="1" t="n">
        <v>14.83</v>
      </c>
      <c r="G16" s="12" t="n">
        <v>14.81</v>
      </c>
      <c r="H16" s="5" t="n">
        <v>10000</v>
      </c>
      <c r="I16" s="5" t="n">
        <v>5000</v>
      </c>
      <c r="J16" s="6" t="n">
        <f aca="false">(D16/0.9525)-D16</f>
        <v>0.313674540682414</v>
      </c>
      <c r="K16" s="6" t="n">
        <f aca="false">(E16/0.95)-E16</f>
        <v>0.331842105263158</v>
      </c>
      <c r="L16" s="7" t="n">
        <f aca="false">(G16-D16-J16)*H16+(G16-E16-K16)*I16</f>
        <v>122929.04406686</v>
      </c>
      <c r="M16" s="7" t="n">
        <f aca="false">(H16+I16)*0.5</f>
        <v>7500</v>
      </c>
      <c r="N16" s="8" t="n">
        <f aca="false">L16-M16</f>
        <v>115429.04406686</v>
      </c>
      <c r="O16" s="18" t="n">
        <f aca="false">SUM(M5:M16)</f>
        <v>84012</v>
      </c>
      <c r="Q16" s="10" t="n">
        <f aca="false">G16-D16</f>
        <v>8.52</v>
      </c>
      <c r="R16" s="10" t="n">
        <f aca="false">G16-E16</f>
        <v>8.505</v>
      </c>
    </row>
    <row r="17" customFormat="false" ht="12.75" hidden="false" customHeight="false" outlineLevel="0" collapsed="false">
      <c r="B17" s="4" t="n">
        <v>36935</v>
      </c>
      <c r="D17" s="1" t="n">
        <v>5.765</v>
      </c>
      <c r="E17" s="1" t="n">
        <v>5.725</v>
      </c>
      <c r="F17" s="1" t="n">
        <v>19.775</v>
      </c>
      <c r="G17" s="12" t="n">
        <v>18.28</v>
      </c>
      <c r="H17" s="5" t="n">
        <v>10000</v>
      </c>
      <c r="I17" s="5" t="n">
        <v>5000</v>
      </c>
      <c r="J17" s="6" t="n">
        <f aca="false">(D17/0.9525)-D17</f>
        <v>0.28749343832021</v>
      </c>
      <c r="K17" s="6" t="n">
        <f aca="false">(E17/0.95)-E17</f>
        <v>0.301315789473684</v>
      </c>
      <c r="L17" s="7" t="n">
        <f aca="false">(G17-D17-J17)*H17+(G17-E17-K17)*I17</f>
        <v>183543.48666943</v>
      </c>
      <c r="M17" s="7" t="n">
        <f aca="false">(H17+I17)*0.5</f>
        <v>7500</v>
      </c>
      <c r="N17" s="8" t="n">
        <f aca="false">L17-M17</f>
        <v>176043.48666943</v>
      </c>
      <c r="P17" s="18" t="n">
        <f aca="false">SUM(N5:N17)</f>
        <v>1295473.84061334</v>
      </c>
      <c r="Q17" s="10" t="n">
        <f aca="false">G17-D17</f>
        <v>12.515</v>
      </c>
      <c r="R17" s="10" t="n">
        <f aca="false">G17-E17</f>
        <v>12.555</v>
      </c>
    </row>
    <row r="18" customFormat="false" ht="12.75" hidden="false" customHeight="false" outlineLevel="0" collapsed="false">
      <c r="B18" s="4" t="n">
        <v>36936</v>
      </c>
      <c r="D18" s="1" t="n">
        <v>5.445</v>
      </c>
      <c r="E18" s="1" t="n">
        <v>5.575</v>
      </c>
      <c r="F18" s="1" t="n">
        <v>34.525</v>
      </c>
      <c r="G18" s="19" t="n">
        <v>30</v>
      </c>
      <c r="H18" s="5" t="n">
        <v>9747</v>
      </c>
      <c r="I18" s="5" t="n">
        <v>5000</v>
      </c>
      <c r="J18" s="6" t="n">
        <f aca="false">(D18/0.9525)-D18</f>
        <v>0.271535433070866</v>
      </c>
      <c r="K18" s="6" t="n">
        <f aca="false">(E18/0.95)-E18</f>
        <v>0.293421052631579</v>
      </c>
      <c r="L18" s="7" t="n">
        <f aca="false">(G18-D18-J18)*H18+(G18-E18-K18)*I18</f>
        <v>357348.8238707</v>
      </c>
      <c r="M18" s="7" t="n">
        <f aca="false">(H18+I18)*0.5</f>
        <v>7373.5</v>
      </c>
      <c r="N18" s="8" t="n">
        <f aca="false">L18-M18</f>
        <v>349975.3238707</v>
      </c>
      <c r="Q18" s="10" t="n">
        <f aca="false">G18-D18</f>
        <v>24.555</v>
      </c>
      <c r="R18" s="10" t="n">
        <f aca="false">G18-E18</f>
        <v>24.425</v>
      </c>
    </row>
    <row r="19" customFormat="false" ht="12.75" hidden="false" customHeight="false" outlineLevel="0" collapsed="false">
      <c r="B19" s="4" t="n">
        <v>36937</v>
      </c>
      <c r="D19" s="17" t="n">
        <v>5.85</v>
      </c>
      <c r="E19" s="17" t="n">
        <v>5.93</v>
      </c>
      <c r="F19" s="1" t="n">
        <v>36.79</v>
      </c>
      <c r="G19" s="20" t="n">
        <v>33.98</v>
      </c>
      <c r="H19" s="5" t="n">
        <v>10000</v>
      </c>
      <c r="I19" s="5" t="n">
        <v>5000</v>
      </c>
      <c r="J19" s="6" t="n">
        <f aca="false">(D19/0.9525)-D19</f>
        <v>0.291732283464567</v>
      </c>
      <c r="K19" s="6" t="n">
        <f aca="false">(E19/0.95)-E19</f>
        <v>0.312105263157895</v>
      </c>
      <c r="L19" s="7" t="n">
        <f aca="false">(G19-D19-J19)*H19+(G19-E19-K19)*I19</f>
        <v>417072.150849565</v>
      </c>
      <c r="M19" s="7" t="n">
        <f aca="false">(H19+I19)*0.5</f>
        <v>7500</v>
      </c>
      <c r="N19" s="8" t="n">
        <f aca="false">L19-M19</f>
        <v>409572.150849565</v>
      </c>
      <c r="Q19" s="10" t="n">
        <f aca="false">G19-D19</f>
        <v>28.13</v>
      </c>
      <c r="R19" s="10" t="n">
        <f aca="false">G19-E19</f>
        <v>28.05</v>
      </c>
    </row>
    <row r="20" customFormat="false" ht="12.75" hidden="false" customHeight="false" outlineLevel="0" collapsed="false">
      <c r="B20" s="4" t="n">
        <v>36938</v>
      </c>
      <c r="D20" s="1" t="n">
        <v>5.405</v>
      </c>
      <c r="E20" s="1" t="n">
        <v>5.485</v>
      </c>
      <c r="F20" s="1" t="n">
        <v>33.25</v>
      </c>
      <c r="G20" s="20" t="n">
        <v>30.98</v>
      </c>
      <c r="H20" s="5" t="n">
        <v>10000</v>
      </c>
      <c r="I20" s="5" t="n">
        <v>5000</v>
      </c>
      <c r="J20" s="6" t="n">
        <f aca="false">(D20/0.9525)-D20</f>
        <v>0.269540682414698</v>
      </c>
      <c r="K20" s="6" t="n">
        <f aca="false">(E20/0.95)-E20</f>
        <v>0.288684210526316</v>
      </c>
      <c r="L20" s="7" t="n">
        <f aca="false">(G20-D20-J20)*H20+(G20-E20-K20)*I20</f>
        <v>379086.172123221</v>
      </c>
      <c r="M20" s="7" t="n">
        <f aca="false">(H20+I20)*0.5</f>
        <v>7500</v>
      </c>
      <c r="N20" s="8" t="n">
        <f aca="false">L20-M20</f>
        <v>371586.172123221</v>
      </c>
      <c r="Q20" s="10" t="n">
        <f aca="false">G20-D20</f>
        <v>25.575</v>
      </c>
      <c r="R20" s="10" t="n">
        <f aca="false">G20-E20</f>
        <v>25.495</v>
      </c>
    </row>
    <row r="21" customFormat="false" ht="12.75" hidden="false" customHeight="false" outlineLevel="0" collapsed="false">
      <c r="B21" s="4" t="n">
        <v>36939</v>
      </c>
      <c r="D21" s="1" t="n">
        <v>5.39</v>
      </c>
      <c r="E21" s="1" t="n">
        <v>5.505</v>
      </c>
      <c r="F21" s="1" t="n">
        <v>25.245</v>
      </c>
      <c r="G21" s="19" t="n">
        <v>21</v>
      </c>
      <c r="H21" s="5" t="n">
        <v>9975</v>
      </c>
      <c r="I21" s="5" t="n">
        <v>5000</v>
      </c>
      <c r="J21" s="6" t="n">
        <f aca="false">(D21/0.9525)-D21</f>
        <v>0.268792650918635</v>
      </c>
      <c r="K21" s="6" t="n">
        <f aca="false">(E21/0.95)-E21</f>
        <v>0.289736842105263</v>
      </c>
      <c r="L21" s="7" t="n">
        <f aca="false">(G21-D21-J21)*H21+(G21-E21-K21)*I21</f>
        <v>229054.85909656</v>
      </c>
      <c r="M21" s="7" t="n">
        <f aca="false">(H21+I21)*0.5</f>
        <v>7487.5</v>
      </c>
      <c r="N21" s="8" t="n">
        <f aca="false">L21-M21</f>
        <v>221567.35909656</v>
      </c>
      <c r="Q21" s="10" t="n">
        <f aca="false">G21-D21</f>
        <v>15.61</v>
      </c>
      <c r="R21" s="10" t="n">
        <f aca="false">G21-E21</f>
        <v>15.495</v>
      </c>
    </row>
    <row r="22" customFormat="false" ht="12.75" hidden="false" customHeight="false" outlineLevel="0" collapsed="false">
      <c r="B22" s="4" t="n">
        <v>36940</v>
      </c>
      <c r="D22" s="1" t="n">
        <v>5.39</v>
      </c>
      <c r="E22" s="1" t="n">
        <v>5.505</v>
      </c>
      <c r="F22" s="1" t="n">
        <v>25.245</v>
      </c>
      <c r="G22" s="19" t="n">
        <v>21</v>
      </c>
      <c r="H22" s="5" t="n">
        <v>9983</v>
      </c>
      <c r="I22" s="5" t="n">
        <v>5000</v>
      </c>
      <c r="J22" s="6" t="n">
        <f aca="false">(D22/0.9525)-D22</f>
        <v>0.268792650918635</v>
      </c>
      <c r="K22" s="6" t="n">
        <f aca="false">(E22/0.95)-E22</f>
        <v>0.289736842105263</v>
      </c>
      <c r="L22" s="7" t="n">
        <f aca="false">(G22-D22-J22)*H22+(G22-E22-K22)*I22</f>
        <v>229177.588755353</v>
      </c>
      <c r="M22" s="7" t="n">
        <f aca="false">(H22+I22)*0.5</f>
        <v>7491.5</v>
      </c>
      <c r="N22" s="8" t="n">
        <f aca="false">L22-M22</f>
        <v>221686.088755353</v>
      </c>
      <c r="Q22" s="10" t="n">
        <f aca="false">G22-D22</f>
        <v>15.61</v>
      </c>
      <c r="R22" s="10" t="n">
        <f aca="false">G22-E22</f>
        <v>15.495</v>
      </c>
    </row>
    <row r="23" customFormat="false" ht="12.75" hidden="false" customHeight="false" outlineLevel="0" collapsed="false">
      <c r="B23" s="4" t="n">
        <v>36941</v>
      </c>
      <c r="D23" s="1" t="n">
        <v>5.39</v>
      </c>
      <c r="E23" s="1" t="n">
        <v>5.505</v>
      </c>
      <c r="F23" s="1" t="n">
        <v>25.245</v>
      </c>
      <c r="G23" s="19" t="n">
        <v>21</v>
      </c>
      <c r="H23" s="5" t="n">
        <v>10000</v>
      </c>
      <c r="I23" s="5" t="n">
        <v>5000</v>
      </c>
      <c r="J23" s="6" t="n">
        <f aca="false">(D23/0.9525)-D23</f>
        <v>0.268792650918635</v>
      </c>
      <c r="K23" s="6" t="n">
        <f aca="false">(E23/0.95)-E23</f>
        <v>0.289736842105263</v>
      </c>
      <c r="L23" s="7" t="n">
        <f aca="false">(G23-D23-J23)*H23+(G23-E23-K23)*I23</f>
        <v>229438.389280287</v>
      </c>
      <c r="M23" s="7" t="n">
        <f aca="false">(H23+I23)*0.5</f>
        <v>7500</v>
      </c>
      <c r="N23" s="8" t="n">
        <f aca="false">L23-M23</f>
        <v>221938.389280287</v>
      </c>
      <c r="Q23" s="10" t="n">
        <f aca="false">G23-D23</f>
        <v>15.61</v>
      </c>
      <c r="R23" s="10" t="n">
        <f aca="false">G23-E23</f>
        <v>15.495</v>
      </c>
    </row>
    <row r="24" customFormat="false" ht="12.75" hidden="false" customHeight="false" outlineLevel="0" collapsed="false">
      <c r="B24" s="4" t="n">
        <v>36942</v>
      </c>
      <c r="D24" s="17" t="n">
        <v>5.39</v>
      </c>
      <c r="E24" s="17" t="n">
        <v>5.505</v>
      </c>
      <c r="F24" s="17" t="n">
        <v>25.245</v>
      </c>
      <c r="G24" s="20" t="n">
        <v>21</v>
      </c>
      <c r="H24" s="5" t="n">
        <v>10000</v>
      </c>
      <c r="I24" s="5" t="n">
        <v>5000</v>
      </c>
      <c r="J24" s="6" t="n">
        <f aca="false">(D24/0.9525)-D24</f>
        <v>0.268792650918635</v>
      </c>
      <c r="K24" s="6" t="n">
        <f aca="false">(E24/0.95)-E24</f>
        <v>0.289736842105263</v>
      </c>
      <c r="L24" s="7" t="n">
        <f aca="false">(G24-D24-J24)*H24+(G24-E24-K24)*I24</f>
        <v>229438.389280287</v>
      </c>
      <c r="M24" s="7" t="n">
        <f aca="false">(H24+I24)*0.5</f>
        <v>7500</v>
      </c>
      <c r="N24" s="8" t="n">
        <f aca="false">L24-M24</f>
        <v>221938.389280287</v>
      </c>
      <c r="P24" s="18" t="n">
        <f aca="false">SUM(N5:N24)</f>
        <v>3313737.71386932</v>
      </c>
      <c r="Q24" s="10" t="n">
        <f aca="false">G24-D24</f>
        <v>15.61</v>
      </c>
      <c r="R24" s="10" t="n">
        <f aca="false">G24-E24</f>
        <v>15.495</v>
      </c>
    </row>
    <row r="25" customFormat="false" ht="12.75" hidden="false" customHeight="false" outlineLevel="0" collapsed="false">
      <c r="B25" s="4" t="n">
        <v>36943</v>
      </c>
      <c r="D25" s="1" t="n">
        <v>5.205</v>
      </c>
      <c r="E25" s="1" t="n">
        <v>5.255</v>
      </c>
      <c r="F25" s="1" t="n">
        <v>24.43</v>
      </c>
      <c r="G25" s="19" t="n">
        <v>22.98</v>
      </c>
      <c r="H25" s="5" t="n">
        <v>10000</v>
      </c>
      <c r="I25" s="5" t="n">
        <v>5000</v>
      </c>
      <c r="J25" s="6" t="n">
        <f aca="false">(D25/0.9525)-D25</f>
        <v>0.259566929133858</v>
      </c>
      <c r="K25" s="6" t="n">
        <f aca="false">(E25/0.95)-E25</f>
        <v>0.276578947368422</v>
      </c>
      <c r="L25" s="7" t="n">
        <f aca="false">(G25-D25-J25)*H25+(G25-E25-K25)*I25</f>
        <v>262396.435971819</v>
      </c>
      <c r="M25" s="7" t="n">
        <f aca="false">(H25+I25)*0.5</f>
        <v>7500</v>
      </c>
      <c r="N25" s="8" t="n">
        <f aca="false">L25-M25</f>
        <v>254896.435971819</v>
      </c>
      <c r="Q25" s="10" t="n">
        <f aca="false">G25-D25</f>
        <v>17.775</v>
      </c>
      <c r="R25" s="10" t="n">
        <f aca="false">G25-E25</f>
        <v>17.725</v>
      </c>
    </row>
    <row r="26" customFormat="false" ht="12.75" hidden="false" customHeight="false" outlineLevel="0" collapsed="false">
      <c r="B26" s="4" t="n">
        <v>36944</v>
      </c>
      <c r="D26" s="1" t="n">
        <v>5.27</v>
      </c>
      <c r="E26" s="1" t="n">
        <v>5.27</v>
      </c>
      <c r="F26" s="1" t="n">
        <v>21.69</v>
      </c>
      <c r="G26" s="19" t="n">
        <v>18.98</v>
      </c>
      <c r="H26" s="5" t="n">
        <v>10000</v>
      </c>
      <c r="I26" s="5" t="n">
        <v>5000</v>
      </c>
      <c r="J26" s="6" t="n">
        <f aca="false">(D26/0.9525)-D26</f>
        <v>0.262808398950131</v>
      </c>
      <c r="K26" s="6" t="n">
        <f aca="false">(E26/0.95)-E26</f>
        <v>0.277368421052632</v>
      </c>
      <c r="L26" s="7" t="n">
        <f aca="false">(G26-D26-J26)*H26+(G26-E26-K26)*I26</f>
        <v>201635.073905236</v>
      </c>
      <c r="M26" s="7" t="n">
        <f aca="false">(H26+I26)*0.5</f>
        <v>7500</v>
      </c>
      <c r="N26" s="8" t="n">
        <f aca="false">L26-M26</f>
        <v>194135.073905236</v>
      </c>
      <c r="Q26" s="10" t="n">
        <f aca="false">G26-D26</f>
        <v>13.71</v>
      </c>
      <c r="R26" s="10" t="n">
        <f aca="false">G26-E26</f>
        <v>13.71</v>
      </c>
    </row>
    <row r="27" customFormat="false" ht="12.75" hidden="false" customHeight="false" outlineLevel="0" collapsed="false">
      <c r="B27" s="4" t="n">
        <v>36945</v>
      </c>
      <c r="D27" s="1" t="n">
        <v>5.085</v>
      </c>
      <c r="E27" s="1" t="n">
        <v>5.15</v>
      </c>
      <c r="F27" s="1" t="n">
        <v>17.48</v>
      </c>
      <c r="G27" s="19" t="n">
        <v>17.48</v>
      </c>
      <c r="H27" s="5" t="n">
        <v>10000</v>
      </c>
      <c r="I27" s="5" t="n">
        <v>5000</v>
      </c>
      <c r="J27" s="6" t="n">
        <f aca="false">(D27/0.9525)-D27</f>
        <v>0.253582677165355</v>
      </c>
      <c r="K27" s="6" t="n">
        <f aca="false">(E27/0.95)-E27</f>
        <v>0.271052631578947</v>
      </c>
      <c r="L27" s="7" t="n">
        <f aca="false">(G27-D27-J27)*H27+(G27-E27-K27)*I27</f>
        <v>181708.910070452</v>
      </c>
      <c r="M27" s="7" t="n">
        <f aca="false">(H27+I27)*0.5</f>
        <v>7500</v>
      </c>
      <c r="N27" s="8" t="n">
        <f aca="false">L27-M27</f>
        <v>174208.910070452</v>
      </c>
      <c r="Q27" s="10" t="n">
        <f aca="false">G27-D27</f>
        <v>12.395</v>
      </c>
      <c r="R27" s="10" t="n">
        <f aca="false">G27-E27</f>
        <v>12.33</v>
      </c>
    </row>
    <row r="28" customFormat="false" ht="12.75" hidden="false" customHeight="false" outlineLevel="0" collapsed="false">
      <c r="B28" s="4" t="n">
        <v>36946</v>
      </c>
      <c r="D28" s="10" t="n">
        <v>4.9</v>
      </c>
      <c r="E28" s="1" t="n">
        <v>5.005</v>
      </c>
      <c r="F28" s="1" t="n">
        <v>12.68</v>
      </c>
      <c r="G28" s="19" t="n">
        <v>12.48</v>
      </c>
      <c r="H28" s="5" t="n">
        <v>9999</v>
      </c>
      <c r="I28" s="5" t="n">
        <v>5000</v>
      </c>
      <c r="J28" s="6" t="n">
        <f aca="false">(D28/0.9525)-D28</f>
        <v>0.244356955380577</v>
      </c>
      <c r="K28" s="6" t="n">
        <f aca="false">(E28/0.95)-E28</f>
        <v>0.263421052631579</v>
      </c>
      <c r="L28" s="7" t="n">
        <f aca="false">(G28-D28-J28)*H28+(G28-E28-K28)*I28</f>
        <v>109406.989539992</v>
      </c>
      <c r="M28" s="7" t="n">
        <f aca="false">(H28+I28)*0.5</f>
        <v>7499.5</v>
      </c>
      <c r="N28" s="8" t="n">
        <f aca="false">L28-M28</f>
        <v>101907.489539992</v>
      </c>
      <c r="Q28" s="10" t="n">
        <f aca="false">G28-D28</f>
        <v>7.58</v>
      </c>
      <c r="R28" s="10" t="n">
        <f aca="false">G28-E28</f>
        <v>7.475</v>
      </c>
    </row>
    <row r="29" customFormat="false" ht="12.75" hidden="false" customHeight="false" outlineLevel="0" collapsed="false">
      <c r="B29" s="4" t="n">
        <v>36947</v>
      </c>
      <c r="D29" s="10" t="n">
        <v>4.9</v>
      </c>
      <c r="E29" s="1" t="n">
        <v>5.005</v>
      </c>
      <c r="F29" s="1" t="n">
        <v>12.68</v>
      </c>
      <c r="G29" s="19" t="n">
        <v>12.48</v>
      </c>
      <c r="H29" s="5" t="n">
        <v>10000</v>
      </c>
      <c r="I29" s="5" t="n">
        <v>5000</v>
      </c>
      <c r="J29" s="6" t="n">
        <f aca="false">(D29/0.9525)-D29</f>
        <v>0.244356955380577</v>
      </c>
      <c r="K29" s="6" t="n">
        <f aca="false">(E29/0.95)-E29</f>
        <v>0.263421052631579</v>
      </c>
      <c r="L29" s="7" t="n">
        <f aca="false">(G29-D29-J29)*H29+(G29-E29-K29)*I29</f>
        <v>109414.325183036</v>
      </c>
      <c r="M29" s="7" t="n">
        <f aca="false">(H29+I29)*0.5</f>
        <v>7500</v>
      </c>
      <c r="N29" s="8" t="n">
        <f aca="false">L29-M29</f>
        <v>101914.325183036</v>
      </c>
      <c r="Q29" s="10" t="n">
        <f aca="false">G29-D29</f>
        <v>7.58</v>
      </c>
      <c r="R29" s="10" t="n">
        <f aca="false">G29-E29</f>
        <v>7.475</v>
      </c>
    </row>
    <row r="30" customFormat="false" ht="12.75" hidden="false" customHeight="false" outlineLevel="0" collapsed="false">
      <c r="B30" s="4" t="n">
        <v>36948</v>
      </c>
      <c r="D30" s="10" t="n">
        <v>4.9</v>
      </c>
      <c r="E30" s="1" t="n">
        <v>5.005</v>
      </c>
      <c r="F30" s="1" t="n">
        <v>12.68</v>
      </c>
      <c r="G30" s="19" t="n">
        <v>12.48</v>
      </c>
      <c r="H30" s="5" t="n">
        <v>10000</v>
      </c>
      <c r="I30" s="5" t="n">
        <v>5000</v>
      </c>
      <c r="J30" s="6" t="n">
        <f aca="false">(D30/0.9525)-D30</f>
        <v>0.244356955380577</v>
      </c>
      <c r="K30" s="6" t="n">
        <f aca="false">(E30/0.95)-E30</f>
        <v>0.263421052631579</v>
      </c>
      <c r="L30" s="7" t="n">
        <f aca="false">(G30-D30-J30)*H30+(G30-E30-K30)*I30</f>
        <v>109414.325183036</v>
      </c>
      <c r="M30" s="7" t="n">
        <f aca="false">(H30+I30)*0.5</f>
        <v>7500</v>
      </c>
      <c r="N30" s="8" t="n">
        <f aca="false">L30-M30</f>
        <v>101914.325183036</v>
      </c>
      <c r="Q30" s="10" t="n">
        <f aca="false">G30-D30</f>
        <v>7.58</v>
      </c>
      <c r="R30" s="10" t="n">
        <f aca="false">G30-E30</f>
        <v>7.475</v>
      </c>
    </row>
    <row r="31" customFormat="false" ht="12.75" hidden="false" customHeight="false" outlineLevel="0" collapsed="false">
      <c r="B31" s="4" t="n">
        <v>36949</v>
      </c>
      <c r="D31" s="1" t="n">
        <v>4.91</v>
      </c>
      <c r="E31" s="1" t="n">
        <v>5.045</v>
      </c>
      <c r="F31" s="1" t="n">
        <v>13.12</v>
      </c>
      <c r="G31" s="19" t="n">
        <v>12.98</v>
      </c>
      <c r="H31" s="5" t="n">
        <v>9943</v>
      </c>
      <c r="I31" s="5" t="n">
        <v>5000</v>
      </c>
      <c r="J31" s="6" t="n">
        <f aca="false">(D31/0.9525)-D31</f>
        <v>0.24485564304462</v>
      </c>
      <c r="K31" s="6" t="n">
        <f aca="false">(E31/0.95)-E31</f>
        <v>0.265526315789474</v>
      </c>
      <c r="L31" s="7" t="n">
        <f aca="false">(G31-D31-J31)*H31+(G31-E31-K31)*I31</f>
        <v>116152.77876226</v>
      </c>
      <c r="M31" s="7" t="n">
        <f aca="false">(H31+I31)*0.5</f>
        <v>7471.5</v>
      </c>
      <c r="N31" s="8" t="n">
        <f aca="false">L31-M31</f>
        <v>108681.27876226</v>
      </c>
      <c r="Q31" s="10" t="n">
        <f aca="false">G31-D31</f>
        <v>8.07</v>
      </c>
      <c r="R31" s="10" t="n">
        <f aca="false">G31-E31</f>
        <v>7.935</v>
      </c>
    </row>
    <row r="32" customFormat="false" ht="12.75" hidden="false" customHeight="false" outlineLevel="0" collapsed="false">
      <c r="B32" s="4" t="n">
        <v>36950</v>
      </c>
      <c r="D32" s="1" t="n">
        <v>4.97</v>
      </c>
      <c r="E32" s="1" t="n">
        <v>5.09</v>
      </c>
      <c r="F32" s="1" t="n">
        <v>12.45</v>
      </c>
      <c r="G32" s="19" t="n">
        <v>11.98</v>
      </c>
      <c r="H32" s="5" t="n">
        <v>9652</v>
      </c>
      <c r="I32" s="5" t="n">
        <v>4885</v>
      </c>
      <c r="J32" s="6" t="n">
        <f aca="false">(D32/0.9525)-D32</f>
        <v>0.247847769028871</v>
      </c>
      <c r="K32" s="6" t="n">
        <f aca="false">(E32/0.95)-E32</f>
        <v>0.267894736842106</v>
      </c>
      <c r="L32" s="7" t="n">
        <f aca="false">(G32-D32-J32)*H32+(G32-E32-K32)*I32</f>
        <v>97617.2775438597</v>
      </c>
      <c r="M32" s="7" t="n">
        <f aca="false">(H32+I32)*0.5</f>
        <v>7268.5</v>
      </c>
      <c r="N32" s="8" t="n">
        <f aca="false">L32-M32</f>
        <v>90348.7775438597</v>
      </c>
      <c r="Q32" s="10" t="n">
        <f aca="false">G32-D32</f>
        <v>7.01</v>
      </c>
      <c r="R32" s="10" t="n">
        <f aca="false">G32-E32</f>
        <v>6.89</v>
      </c>
    </row>
    <row r="33" customFormat="false" ht="12.75" hidden="false" customHeight="false" outlineLevel="0" collapsed="false">
      <c r="D33" s="1"/>
      <c r="E33" s="1"/>
      <c r="F33" s="1"/>
      <c r="G33" s="1"/>
      <c r="H33" s="1"/>
      <c r="I33" s="1"/>
      <c r="J33" s="1"/>
      <c r="K33" s="1"/>
      <c r="L33" s="1"/>
      <c r="M33" s="1"/>
      <c r="N33" s="3"/>
    </row>
    <row r="34" customFormat="false" ht="12.75" hidden="false" customHeight="false" outlineLevel="0" collapsed="false">
      <c r="D34" s="1"/>
      <c r="E34" s="1"/>
      <c r="F34" s="1"/>
      <c r="G34" s="1"/>
      <c r="H34" s="1"/>
      <c r="I34" s="1"/>
      <c r="J34" s="1"/>
      <c r="K34" s="1"/>
      <c r="L34" s="1"/>
      <c r="M34" s="1"/>
      <c r="N34" s="3"/>
    </row>
    <row r="35" customFormat="false" ht="12.75" hidden="false" customHeight="false" outlineLevel="0" collapsed="false">
      <c r="D35" s="1"/>
      <c r="E35" s="1"/>
      <c r="F35" s="1"/>
      <c r="G35" s="1"/>
      <c r="H35" s="1"/>
      <c r="I35" s="1"/>
      <c r="J35" s="1"/>
      <c r="K35" s="1"/>
      <c r="L35" s="1"/>
      <c r="M35" s="7" t="n">
        <f aca="false">SUM(M5:M32)</f>
        <v>203604</v>
      </c>
      <c r="N35" s="8" t="n">
        <f aca="false">SUM(N5:N32)</f>
        <v>4441744.33002901</v>
      </c>
    </row>
    <row r="36" customFormat="false" ht="12.75" hidden="false" customHeight="false" outlineLevel="0" collapsed="false"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customFormat="false" ht="12.75" hidden="false" customHeight="false" outlineLevel="0" collapsed="false"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customFormat="false" ht="12.75" hidden="false" customHeight="false" outlineLevel="0" collapsed="false"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2001-02-20T17:12:33Z</dcterms:created>
  <dc:creator>skatz</dc:creator>
  <dc:description/>
  <dc:language>en-US</dc:language>
  <cp:lastModifiedBy>skatz</cp:lastModifiedBy>
  <cp:revision>0</cp:revision>
  <dc:subject/>
  <dc:title/>
</cp:coreProperties>
</file>