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tion 1" sheetId="1" state="visible" r:id="rId3"/>
    <sheet name="Option 2" sheetId="2" state="visible" r:id="rId4"/>
  </sheets>
  <definedNames>
    <definedName function="false" hidden="false" localSheetId="0" name="_xlnm.Print_Area" vbProcedure="false">'Option 1'!$A$1:$L$61</definedName>
    <definedName function="false" hidden="false" localSheetId="1" name="_xlnm.Print_Area" vbProcedure="false">'Option 2'!$A$1:$L$61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<sst xmlns="http://schemas.openxmlformats.org/spreadsheetml/2006/main" count="257" uniqueCount="99">
  <si>
    <t xml:space="preserve">RMC Vanguard Mortgage Corporation</t>
  </si>
  <si>
    <t xml:space="preserve">Good Faith Estimate Of Settlement Charges</t>
  </si>
  <si>
    <t xml:space="preserve">Name(s)</t>
  </si>
  <si>
    <t xml:space="preserve">Paul Thomas</t>
  </si>
  <si>
    <t xml:space="preserve"> </t>
  </si>
  <si>
    <t xml:space="preserve">Date:</t>
  </si>
  <si>
    <t xml:space="preserve">Property Address:</t>
  </si>
  <si>
    <t xml:space="preserve">Option 1 - 30 yr with 0 points and rolling in all costs</t>
  </si>
  <si>
    <t xml:space="preserve">Loan and Property Information</t>
  </si>
  <si>
    <t xml:space="preserve">Type of Loan, 1st:</t>
  </si>
  <si>
    <t xml:space="preserve">30 yr fixed</t>
  </si>
  <si>
    <t xml:space="preserve">Sales Price/Value Estimate</t>
  </si>
  <si>
    <t xml:space="preserve">Loan Term - 1st</t>
  </si>
  <si>
    <t xml:space="preserve">First Loan Amount</t>
  </si>
  <si>
    <t xml:space="preserve">Loan Term - 2nd</t>
  </si>
  <si>
    <t xml:space="preserve">Second Loan Amount</t>
  </si>
  <si>
    <t xml:space="preserve">Note Rate:</t>
  </si>
  <si>
    <t xml:space="preserve">Total LTV</t>
  </si>
  <si>
    <t xml:space="preserve">2nd Lien Rate</t>
  </si>
  <si>
    <t xml:space="preserve">Closing Date</t>
  </si>
  <si>
    <t xml:space="preserve">Hazard Ins yr:</t>
  </si>
  <si>
    <t xml:space="preserve">Estimate</t>
  </si>
  <si>
    <t xml:space="preserve">Monthly Mortgage Insurance %</t>
  </si>
  <si>
    <t xml:space="preserve">Taxes yr:</t>
  </si>
  <si>
    <t xml:space="preserve">refi</t>
  </si>
  <si>
    <t xml:space="preserve">Transaction Type</t>
  </si>
  <si>
    <t xml:space="preserve">Estimated RMCV/Lender Closing Costs</t>
  </si>
  <si>
    <t xml:space="preserve">Estimated Prepayments &amp; Funds for Escrow Account</t>
  </si>
  <si>
    <t xml:space="preserve">loan points</t>
  </si>
  <si>
    <t xml:space="preserve">Days of Interim Interest</t>
  </si>
  <si>
    <t xml:space="preserve">per day</t>
  </si>
  <si>
    <t xml:space="preserve">escrow waiver fee</t>
  </si>
  <si>
    <t xml:space="preserve">Mo Taxes </t>
  </si>
  <si>
    <t xml:space="preserve">per mo</t>
  </si>
  <si>
    <t xml:space="preserve">Appraisal </t>
  </si>
  <si>
    <t xml:space="preserve">poc</t>
  </si>
  <si>
    <t xml:space="preserve">Mo Hazard Insurance**</t>
  </si>
  <si>
    <t xml:space="preserve">Credit Report</t>
  </si>
  <si>
    <t xml:space="preserve">Mo Mortgage Insurance</t>
  </si>
  <si>
    <t xml:space="preserve">Final Insp (if reqd)</t>
  </si>
  <si>
    <t xml:space="preserve">aggregate</t>
  </si>
  <si>
    <t xml:space="preserve">Underwriting</t>
  </si>
  <si>
    <t xml:space="preserve">Total Prepaids</t>
  </si>
  <si>
    <t xml:space="preserve">Wire/Funding</t>
  </si>
  <si>
    <t xml:space="preserve">**12 month policy due at closing</t>
  </si>
  <si>
    <t xml:space="preserve">Tax Service</t>
  </si>
  <si>
    <t xml:space="preserve">Estimated Monthly Payments</t>
  </si>
  <si>
    <t xml:space="preserve">Flood Cert</t>
  </si>
  <si>
    <t xml:space="preserve">Doc Prep Ancillary</t>
  </si>
  <si>
    <t xml:space="preserve">Principal &amp; Interest at </t>
  </si>
  <si>
    <t xml:space="preserve">Delivery </t>
  </si>
  <si>
    <t xml:space="preserve">Taxes</t>
  </si>
  <si>
    <t xml:space="preserve">Processing</t>
  </si>
  <si>
    <t xml:space="preserve">Homeowners Insurance</t>
  </si>
  <si>
    <t xml:space="preserve">SUBTOTAL</t>
  </si>
  <si>
    <t xml:space="preserve">2nd Lien Principal &amp; Interest</t>
  </si>
  <si>
    <t xml:space="preserve">Estimated Other Closing Costs</t>
  </si>
  <si>
    <t xml:space="preserve">Mortgage Insurance</t>
  </si>
  <si>
    <t xml:space="preserve">Lenders Title Policy</t>
  </si>
  <si>
    <t xml:space="preserve">estimate</t>
  </si>
  <si>
    <t xml:space="preserve">Condo/HOA fee</t>
  </si>
  <si>
    <t xml:space="preserve">Owners Title Policy</t>
  </si>
  <si>
    <t xml:space="preserve">Attorney</t>
  </si>
  <si>
    <t xml:space="preserve">Total Monthly Payment</t>
  </si>
  <si>
    <t xml:space="preserve">Recording</t>
  </si>
  <si>
    <t xml:space="preserve">Tax Certificates</t>
  </si>
  <si>
    <t xml:space="preserve">Cash To Close Estimate</t>
  </si>
  <si>
    <t xml:space="preserve">Survey</t>
  </si>
  <si>
    <t xml:space="preserve">use existing?</t>
  </si>
  <si>
    <t xml:space="preserve">Pay off existing loans</t>
  </si>
  <si>
    <t xml:space="preserve">Termite Inspection</t>
  </si>
  <si>
    <t xml:space="preserve">Closing Costs - Lender</t>
  </si>
  <si>
    <t xml:space="preserve">Condo Certification</t>
  </si>
  <si>
    <t xml:space="preserve">Closing Costs - Other</t>
  </si>
  <si>
    <t xml:space="preserve">2nd lien charges</t>
  </si>
  <si>
    <t xml:space="preserve">Prepaids</t>
  </si>
  <si>
    <t xml:space="preserve">HOA Transfer fee</t>
  </si>
  <si>
    <t xml:space="preserve">Subtotal</t>
  </si>
  <si>
    <t xml:space="preserve">Settlement</t>
  </si>
  <si>
    <t xml:space="preserve">Less earnest Money/deposit with builder</t>
  </si>
  <si>
    <t xml:space="preserve">tbd</t>
  </si>
  <si>
    <t xml:space="preserve">Total Estimated Settlement Costs</t>
  </si>
  <si>
    <t xml:space="preserve">Less new loan amount</t>
  </si>
  <si>
    <t xml:space="preserve">Less application fee (poc)</t>
  </si>
  <si>
    <t xml:space="preserve">Cash to Close</t>
  </si>
  <si>
    <t xml:space="preserve">This form does not cover all items you may be required to pay in cash at settlement.  You may inquire as to the amounts of such other items which you </t>
  </si>
  <si>
    <t xml:space="preserve">may be required to pay at settlement. For example, deposits in escrow of real estate taxes and insurance.  You may be required to pay additional </t>
  </si>
  <si>
    <t xml:space="preserve">amounts at closing.  Any application fees deposited with RMC Vanguard are non-refundable.  The above figures are estimates and are subject to</t>
  </si>
  <si>
    <t xml:space="preserve">change.  Certain of the above estimates based on the amount of the loan and rate applied for may change.</t>
  </si>
  <si>
    <t xml:space="preserve">This application does not constitute a commitment to make a loan. I hereby acknowledge receipt of a description of the loan plan I am applying for;</t>
  </si>
  <si>
    <t xml:space="preserve">Settlement Information Booklet-HUD Guide for Homebuyers; "The equal Credit Opportunity Act Notice" "The Consumer Handbook on Adjustable </t>
  </si>
  <si>
    <t xml:space="preserve">Rate Mortgages and this Good Faith Estimate of Settlement Costs."</t>
  </si>
  <si>
    <t xml:space="preserve">Borrower</t>
  </si>
  <si>
    <t xml:space="preserve">Date</t>
  </si>
  <si>
    <t xml:space="preserve">CoBorrower</t>
  </si>
  <si>
    <t xml:space="preserve">Estimate Provided by Linda Rhoden Office # 713-802-6025</t>
  </si>
  <si>
    <t xml:space="preserve">888-852-7645 ext. 6025 toll free / 713-802-6035 fax</t>
  </si>
  <si>
    <t xml:space="preserve">Option 1 - 30 yr with 0 points with paying escrow account up front</t>
  </si>
  <si>
    <t xml:space="preserve">and reimbursement in about 5 weeks after closing</t>
  </si>
</sst>
</file>

<file path=xl/styles.xml><?xml version="1.0" encoding="utf-8"?>
<styleSheet xmlns="http://schemas.openxmlformats.org/spreadsheetml/2006/main">
  <numFmts count="14">
    <numFmt numFmtId="164" formatCode="General_)"/>
    <numFmt numFmtId="165" formatCode="[$-409]d\-mmm"/>
    <numFmt numFmtId="166" formatCode="\$#\,000"/>
    <numFmt numFmtId="167" formatCode="0%"/>
    <numFmt numFmtId="168" formatCode="0.000%"/>
    <numFmt numFmtId="169" formatCode="[$-409]d\-mmm\-yy"/>
    <numFmt numFmtId="170" formatCode="\$#000.00"/>
    <numFmt numFmtId="171" formatCode="0"/>
    <numFmt numFmtId="172" formatCode="0.00"/>
    <numFmt numFmtId="173" formatCode="\$#,##0.00_);&quot;($&quot;#,##0.00\)"/>
    <numFmt numFmtId="174" formatCode="0.00_)"/>
    <numFmt numFmtId="175" formatCode=".00"/>
    <numFmt numFmtId="176" formatCode="\$#\,000.00"/>
    <numFmt numFmtId="177" formatCode="\$#,##0.00"/>
  </numFmts>
  <fonts count="13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</font>
    <font>
      <b val="true"/>
      <sz val="18"/>
      <name val="Times New Roman"/>
      <family val="0"/>
    </font>
    <font>
      <sz val="12"/>
      <name val="Times New Roman"/>
      <family val="0"/>
    </font>
    <font>
      <sz val="11"/>
      <name val="Times New Roman"/>
      <family val="1"/>
    </font>
    <font>
      <u val="single"/>
      <sz val="12"/>
      <name val="Times New Roman"/>
      <family val="1"/>
    </font>
    <font>
      <sz val="10"/>
      <name val="Times New Roman"/>
      <family val="1"/>
    </font>
    <font>
      <sz val="10"/>
      <name val="Times New Roman"/>
      <family val="0"/>
    </font>
    <font>
      <sz val="8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2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2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9" fillId="2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9" fillId="2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2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9" fillId="2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9" fillId="2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2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5.75" customHeight="true" zeroHeight="false" outlineLevelRow="0" outlineLevelCol="0"/>
  <cols>
    <col collapsed="false" customWidth="true" hidden="false" outlineLevel="0" max="1" min="1" style="1" width="1.21"/>
    <col collapsed="false" customWidth="true" hidden="false" outlineLevel="0" max="2" min="2" style="1" width="5.77"/>
    <col collapsed="false" customWidth="true" hidden="false" outlineLevel="0" max="3" min="3" style="1" width="3.77"/>
    <col collapsed="false" customWidth="true" hidden="false" outlineLevel="0" max="4" min="4" style="1" width="12.77"/>
    <col collapsed="false" customWidth="true" hidden="false" outlineLevel="0" max="5" min="5" style="1" width="7.77"/>
    <col collapsed="false" customWidth="true" hidden="false" outlineLevel="0" max="6" min="6" style="1" width="7.99"/>
    <col collapsed="false" customWidth="true" hidden="false" outlineLevel="0" max="7" min="7" style="1" width="4.77"/>
    <col collapsed="false" customWidth="false" hidden="false" outlineLevel="0" max="8" min="8" style="1" width="9.77"/>
    <col collapsed="false" customWidth="true" hidden="false" outlineLevel="0" max="10" min="9" style="1" width="6.77"/>
    <col collapsed="false" customWidth="true" hidden="false" outlineLevel="0" max="11" min="11" style="1" width="7.11"/>
    <col collapsed="false" customWidth="false" hidden="false" outlineLevel="0" max="257" min="12" style="1" width="9.77"/>
  </cols>
  <sheetData>
    <row r="1" customFormat="false" ht="22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8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5.75" hidden="false" customHeight="false" outlineLevel="0" collapsed="false">
      <c r="A3" s="3" t="s">
        <v>2</v>
      </c>
      <c r="C3" s="4"/>
      <c r="D3" s="4" t="s">
        <v>3</v>
      </c>
      <c r="E3" s="4"/>
      <c r="F3" s="4"/>
      <c r="G3" s="5" t="s">
        <v>4</v>
      </c>
      <c r="H3" s="4"/>
      <c r="I3" s="4"/>
      <c r="J3" s="4" t="s">
        <v>5</v>
      </c>
      <c r="K3" s="6" t="n">
        <v>37134</v>
      </c>
      <c r="L3" s="4"/>
    </row>
    <row r="4" customFormat="false" ht="15.75" hidden="false" customHeight="false" outlineLevel="0" collapsed="false">
      <c r="A4" s="3" t="s">
        <v>6</v>
      </c>
      <c r="C4" s="4"/>
      <c r="D4" s="4"/>
      <c r="E4" s="7" t="s">
        <v>7</v>
      </c>
      <c r="F4" s="4"/>
      <c r="G4" s="5"/>
      <c r="H4" s="4"/>
      <c r="I4" s="4"/>
      <c r="J4" s="4"/>
      <c r="K4" s="4"/>
      <c r="L4" s="4"/>
    </row>
    <row r="5" customFormat="false" ht="16.5" hidden="false" customHeight="true" outlineLevel="0" collapsed="false">
      <c r="C5" s="1" t="s">
        <v>4</v>
      </c>
      <c r="D5" s="8" t="s">
        <v>4</v>
      </c>
      <c r="E5" s="9"/>
      <c r="G5" s="3"/>
    </row>
    <row r="6" customFormat="false" ht="15.75" hidden="false" customHeight="false" outlineLevel="0" collapsed="false">
      <c r="A6" s="10" t="s">
        <v>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</row>
    <row r="7" customFormat="false" ht="15.75" hidden="false" customHeight="false" outlineLevel="0" collapsed="false">
      <c r="A7" s="13" t="s">
        <v>9</v>
      </c>
      <c r="B7" s="14"/>
      <c r="C7" s="14"/>
      <c r="D7" s="15" t="s">
        <v>10</v>
      </c>
      <c r="E7" s="14" t="s">
        <v>4</v>
      </c>
      <c r="F7" s="14"/>
      <c r="G7" s="16"/>
      <c r="H7" s="17" t="n">
        <v>185000</v>
      </c>
      <c r="I7" s="18" t="s">
        <v>11</v>
      </c>
      <c r="L7" s="19"/>
    </row>
    <row r="8" customFormat="false" ht="15.75" hidden="false" customHeight="false" outlineLevel="0" collapsed="false">
      <c r="A8" s="13" t="s">
        <v>12</v>
      </c>
      <c r="B8" s="14"/>
      <c r="C8" s="14"/>
      <c r="D8" s="16" t="n">
        <v>360</v>
      </c>
      <c r="E8" s="14" t="s">
        <v>4</v>
      </c>
      <c r="F8" s="20" t="s">
        <v>4</v>
      </c>
      <c r="G8" s="16"/>
      <c r="H8" s="21" t="n">
        <v>148000</v>
      </c>
      <c r="I8" s="18" t="s">
        <v>13</v>
      </c>
      <c r="L8" s="19"/>
    </row>
    <row r="9" customFormat="false" ht="15.75" hidden="false" customHeight="false" outlineLevel="0" collapsed="false">
      <c r="A9" s="13" t="s">
        <v>14</v>
      </c>
      <c r="B9" s="14"/>
      <c r="C9" s="14"/>
      <c r="D9" s="22" t="n">
        <v>180</v>
      </c>
      <c r="E9" s="14"/>
      <c r="F9" s="20" t="s">
        <v>4</v>
      </c>
      <c r="G9" s="16"/>
      <c r="H9" s="21" t="n">
        <v>16500</v>
      </c>
      <c r="I9" s="18" t="s">
        <v>15</v>
      </c>
      <c r="L9" s="19"/>
    </row>
    <row r="10" customFormat="false" ht="15.75" hidden="false" customHeight="false" outlineLevel="0" collapsed="false">
      <c r="A10" s="13" t="s">
        <v>16</v>
      </c>
      <c r="B10" s="14"/>
      <c r="C10" s="14"/>
      <c r="D10" s="23" t="n">
        <v>0.0675</v>
      </c>
      <c r="E10" s="14" t="s">
        <v>4</v>
      </c>
      <c r="F10" s="14"/>
      <c r="G10" s="16"/>
      <c r="H10" s="24" t="n">
        <f aca="false">(H8+H9)/H7</f>
        <v>0.889189189189189</v>
      </c>
      <c r="I10" s="18" t="s">
        <v>17</v>
      </c>
      <c r="L10" s="19"/>
    </row>
    <row r="11" customFormat="false" ht="15.75" hidden="false" customHeight="false" outlineLevel="0" collapsed="false">
      <c r="A11" s="13" t="s">
        <v>18</v>
      </c>
      <c r="B11" s="14"/>
      <c r="C11" s="14"/>
      <c r="D11" s="23" t="n">
        <v>0.085</v>
      </c>
      <c r="E11" s="14"/>
      <c r="F11" s="14"/>
      <c r="G11" s="16"/>
      <c r="H11" s="25" t="n">
        <v>37165</v>
      </c>
      <c r="I11" s="18" t="s">
        <v>19</v>
      </c>
      <c r="L11" s="19"/>
    </row>
    <row r="12" customFormat="false" ht="15.75" hidden="false" customHeight="false" outlineLevel="0" collapsed="false">
      <c r="A12" s="13" t="s">
        <v>20</v>
      </c>
      <c r="D12" s="26" t="n">
        <v>634</v>
      </c>
      <c r="E12" s="1" t="s">
        <v>21</v>
      </c>
      <c r="G12" s="4"/>
      <c r="H12" s="27"/>
      <c r="I12" s="18" t="s">
        <v>22</v>
      </c>
      <c r="L12" s="19"/>
      <c r="M12" s="0"/>
      <c r="N12" s="0"/>
    </row>
    <row r="13" customFormat="false" ht="15.75" hidden="false" customHeight="false" outlineLevel="0" collapsed="false">
      <c r="A13" s="13" t="s">
        <v>23</v>
      </c>
      <c r="D13" s="26" t="n">
        <v>2538</v>
      </c>
      <c r="E13" s="1" t="s">
        <v>21</v>
      </c>
      <c r="G13" s="4" t="s">
        <v>4</v>
      </c>
      <c r="H13" s="28" t="s">
        <v>24</v>
      </c>
      <c r="I13" s="18" t="s">
        <v>25</v>
      </c>
      <c r="L13" s="19"/>
      <c r="M13" s="0"/>
      <c r="N13" s="0"/>
    </row>
    <row r="14" customFormat="false" ht="9" hidden="false" customHeight="true" outlineLevel="0" collapsed="false">
      <c r="A14" s="29" t="s">
        <v>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30"/>
      <c r="M14" s="0"/>
      <c r="N14" s="0"/>
    </row>
    <row r="15" customFormat="false" ht="12" hidden="false" customHeight="true" outlineLevel="0" collapsed="false">
      <c r="A15" s="10" t="s">
        <v>26</v>
      </c>
      <c r="B15" s="31"/>
      <c r="C15" s="31"/>
      <c r="D15" s="31"/>
      <c r="E15" s="32"/>
      <c r="F15" s="33"/>
      <c r="G15" s="10" t="s">
        <v>27</v>
      </c>
      <c r="H15" s="31"/>
      <c r="I15" s="31"/>
      <c r="J15" s="31"/>
      <c r="K15" s="31"/>
      <c r="L15" s="33"/>
      <c r="M15" s="0"/>
      <c r="N15" s="0"/>
    </row>
    <row r="16" customFormat="false" ht="12" hidden="false" customHeight="true" outlineLevel="0" collapsed="false">
      <c r="A16" s="34"/>
      <c r="B16" s="14" t="n">
        <v>801</v>
      </c>
      <c r="C16" s="35" t="n">
        <v>0</v>
      </c>
      <c r="D16" s="18" t="s">
        <v>28</v>
      </c>
      <c r="E16" s="36" t="n">
        <f aca="false">(H8+H9)*C16/100</f>
        <v>0</v>
      </c>
      <c r="F16" s="37"/>
      <c r="G16" s="38" t="n">
        <v>4</v>
      </c>
      <c r="H16" s="18" t="s">
        <v>29</v>
      </c>
      <c r="J16" s="39" t="n">
        <f aca="false">$H$8*$D$10/365</f>
        <v>27.3698630136986</v>
      </c>
      <c r="K16" s="18" t="s">
        <v>30</v>
      </c>
      <c r="L16" s="40" t="n">
        <f aca="false">J16*G16</f>
        <v>109.479452054795</v>
      </c>
      <c r="M16" s="0"/>
      <c r="N16" s="0"/>
    </row>
    <row r="17" customFormat="false" ht="12" hidden="false" customHeight="true" outlineLevel="0" collapsed="false">
      <c r="A17" s="34"/>
      <c r="B17" s="14" t="n">
        <v>802</v>
      </c>
      <c r="C17" s="41" t="n">
        <v>0</v>
      </c>
      <c r="D17" s="18" t="s">
        <v>31</v>
      </c>
      <c r="E17" s="36" t="n">
        <v>0</v>
      </c>
      <c r="F17" s="37"/>
      <c r="G17" s="38" t="n">
        <v>10</v>
      </c>
      <c r="H17" s="18" t="s">
        <v>32</v>
      </c>
      <c r="J17" s="39" t="n">
        <f aca="false">D13/12</f>
        <v>211.5</v>
      </c>
      <c r="K17" s="18" t="s">
        <v>33</v>
      </c>
      <c r="L17" s="40" t="n">
        <f aca="false">G17*J17</f>
        <v>2115</v>
      </c>
      <c r="M17" s="0"/>
      <c r="N17" s="0" t="s">
        <v>4</v>
      </c>
    </row>
    <row r="18" customFormat="false" ht="12" hidden="false" customHeight="true" outlineLevel="0" collapsed="false">
      <c r="A18" s="34"/>
      <c r="B18" s="14" t="n">
        <v>803</v>
      </c>
      <c r="C18" s="14"/>
      <c r="D18" s="18" t="s">
        <v>34</v>
      </c>
      <c r="E18" s="16" t="n">
        <v>325</v>
      </c>
      <c r="F18" s="37" t="s">
        <v>35</v>
      </c>
      <c r="G18" s="38" t="n">
        <v>3</v>
      </c>
      <c r="H18" s="18" t="s">
        <v>36</v>
      </c>
      <c r="J18" s="39" t="n">
        <f aca="false">D12/12</f>
        <v>52.8333333333333</v>
      </c>
      <c r="K18" s="18" t="s">
        <v>33</v>
      </c>
      <c r="L18" s="40" t="n">
        <f aca="false">G18*J18</f>
        <v>158.5</v>
      </c>
      <c r="M18" s="0" t="s">
        <v>4</v>
      </c>
      <c r="N18" s="0"/>
    </row>
    <row r="19" customFormat="false" ht="12" hidden="false" customHeight="true" outlineLevel="0" collapsed="false">
      <c r="A19" s="34"/>
      <c r="B19" s="14" t="n">
        <v>804</v>
      </c>
      <c r="C19" s="14"/>
      <c r="D19" s="18" t="s">
        <v>37</v>
      </c>
      <c r="E19" s="16" t="n">
        <v>50</v>
      </c>
      <c r="F19" s="37" t="s">
        <v>35</v>
      </c>
      <c r="G19" s="38" t="n">
        <v>0</v>
      </c>
      <c r="H19" s="18" t="s">
        <v>38</v>
      </c>
      <c r="J19" s="39" t="n">
        <f aca="false">$H$8*$H$12/12</f>
        <v>0</v>
      </c>
      <c r="K19" s="18" t="s">
        <v>33</v>
      </c>
      <c r="L19" s="40" t="n">
        <f aca="false">G19*J19</f>
        <v>0</v>
      </c>
    </row>
    <row r="20" customFormat="false" ht="12" hidden="false" customHeight="true" outlineLevel="0" collapsed="false">
      <c r="A20" s="34"/>
      <c r="B20" s="14" t="n">
        <v>805</v>
      </c>
      <c r="C20" s="14"/>
      <c r="D20" s="18" t="s">
        <v>39</v>
      </c>
      <c r="E20" s="16" t="n">
        <v>0</v>
      </c>
      <c r="F20" s="37"/>
      <c r="G20" s="38" t="n">
        <v>0</v>
      </c>
      <c r="H20" s="18" t="s">
        <v>40</v>
      </c>
      <c r="J20" s="39" t="n">
        <v>0</v>
      </c>
      <c r="K20" s="18" t="s">
        <v>33</v>
      </c>
      <c r="L20" s="40" t="n">
        <v>0</v>
      </c>
    </row>
    <row r="21" customFormat="false" ht="12" hidden="false" customHeight="true" outlineLevel="0" collapsed="false">
      <c r="A21" s="34"/>
      <c r="B21" s="14" t="n">
        <v>828</v>
      </c>
      <c r="C21" s="14"/>
      <c r="D21" s="18" t="s">
        <v>41</v>
      </c>
      <c r="E21" s="16" t="n">
        <v>250</v>
      </c>
      <c r="F21" s="37"/>
      <c r="G21" s="34"/>
      <c r="H21" s="3" t="s">
        <v>42</v>
      </c>
      <c r="L21" s="42" t="n">
        <f aca="false">SUM(L16:L20)</f>
        <v>2382.97945205479</v>
      </c>
    </row>
    <row r="22" customFormat="false" ht="12" hidden="false" customHeight="true" outlineLevel="0" collapsed="false">
      <c r="A22" s="34"/>
      <c r="B22" s="14" t="n">
        <v>809</v>
      </c>
      <c r="C22" s="14"/>
      <c r="D22" s="18" t="s">
        <v>43</v>
      </c>
      <c r="E22" s="16" t="n">
        <v>0</v>
      </c>
      <c r="F22" s="37"/>
      <c r="G22" s="38" t="s">
        <v>44</v>
      </c>
      <c r="H22" s="4"/>
      <c r="I22" s="4"/>
      <c r="J22" s="4"/>
      <c r="K22" s="4"/>
      <c r="L22" s="43"/>
    </row>
    <row r="23" customFormat="false" ht="12" hidden="false" customHeight="true" outlineLevel="0" collapsed="false">
      <c r="A23" s="34"/>
      <c r="B23" s="14" t="n">
        <v>810</v>
      </c>
      <c r="C23" s="14"/>
      <c r="D23" s="18" t="s">
        <v>45</v>
      </c>
      <c r="E23" s="16" t="n">
        <v>110</v>
      </c>
      <c r="F23" s="37"/>
      <c r="G23" s="10" t="s">
        <v>46</v>
      </c>
      <c r="H23" s="11"/>
      <c r="I23" s="11"/>
      <c r="J23" s="11"/>
      <c r="K23" s="11"/>
      <c r="L23" s="44"/>
    </row>
    <row r="24" customFormat="false" ht="12" hidden="false" customHeight="true" outlineLevel="0" collapsed="false">
      <c r="A24" s="34"/>
      <c r="B24" s="14" t="n">
        <v>823</v>
      </c>
      <c r="C24" s="14"/>
      <c r="D24" s="18" t="s">
        <v>47</v>
      </c>
      <c r="E24" s="16" t="n">
        <v>35</v>
      </c>
      <c r="F24" s="37"/>
      <c r="G24" s="34"/>
      <c r="L24" s="45"/>
    </row>
    <row r="25" customFormat="false" ht="12" hidden="false" customHeight="true" outlineLevel="0" collapsed="false">
      <c r="A25" s="34"/>
      <c r="B25" s="14" t="n">
        <v>827</v>
      </c>
      <c r="C25" s="14"/>
      <c r="D25" s="18" t="s">
        <v>48</v>
      </c>
      <c r="E25" s="16" t="n">
        <v>0</v>
      </c>
      <c r="F25" s="37"/>
      <c r="G25" s="34"/>
      <c r="H25" s="18" t="s">
        <v>49</v>
      </c>
      <c r="J25" s="23" t="n">
        <f aca="false">D10</f>
        <v>0.0675</v>
      </c>
      <c r="L25" s="40" t="n">
        <f aca="false">PMT(D10/12,D8,-H8)</f>
        <v>959.925182920959</v>
      </c>
    </row>
    <row r="26" customFormat="false" ht="12" hidden="false" customHeight="true" outlineLevel="0" collapsed="false">
      <c r="A26" s="34"/>
      <c r="B26" s="14" t="n">
        <v>1113</v>
      </c>
      <c r="C26" s="14"/>
      <c r="D26" s="18" t="s">
        <v>50</v>
      </c>
      <c r="E26" s="16" t="n">
        <v>50</v>
      </c>
      <c r="F26" s="37"/>
      <c r="G26" s="34"/>
      <c r="H26" s="18" t="s">
        <v>51</v>
      </c>
      <c r="I26" s="1" t="s">
        <v>4</v>
      </c>
      <c r="J26" s="46"/>
      <c r="L26" s="40" t="n">
        <f aca="false">J17</f>
        <v>211.5</v>
      </c>
    </row>
    <row r="27" customFormat="false" ht="12" hidden="false" customHeight="true" outlineLevel="0" collapsed="false">
      <c r="A27" s="34"/>
      <c r="B27" s="14" t="n">
        <v>816</v>
      </c>
      <c r="C27" s="14" t="s">
        <v>4</v>
      </c>
      <c r="D27" s="18" t="s">
        <v>52</v>
      </c>
      <c r="E27" s="16" t="n">
        <v>175</v>
      </c>
      <c r="F27" s="37"/>
      <c r="G27" s="34"/>
      <c r="H27" s="18" t="s">
        <v>53</v>
      </c>
      <c r="L27" s="40" t="n">
        <f aca="false">J18</f>
        <v>52.8333333333333</v>
      </c>
    </row>
    <row r="28" customFormat="false" ht="12" hidden="false" customHeight="true" outlineLevel="0" collapsed="false">
      <c r="A28" s="34"/>
      <c r="B28" s="14"/>
      <c r="C28" s="14" t="s">
        <v>54</v>
      </c>
      <c r="D28" s="18"/>
      <c r="E28" s="47" t="n">
        <f aca="false">SUM(E16:E27)</f>
        <v>995</v>
      </c>
      <c r="F28" s="37"/>
      <c r="G28" s="34"/>
      <c r="H28" s="18" t="s">
        <v>55</v>
      </c>
      <c r="L28" s="40" t="n">
        <f aca="false">PMT(D11/12,180,-H9)</f>
        <v>162.482027057723</v>
      </c>
    </row>
    <row r="29" customFormat="false" ht="12" hidden="false" customHeight="true" outlineLevel="0" collapsed="false">
      <c r="A29" s="48" t="s">
        <v>56</v>
      </c>
      <c r="B29" s="14"/>
      <c r="C29" s="14"/>
      <c r="D29" s="18"/>
      <c r="E29" s="49"/>
      <c r="F29" s="37"/>
      <c r="G29" s="34"/>
      <c r="H29" s="18" t="s">
        <v>57</v>
      </c>
      <c r="L29" s="40" t="n">
        <f aca="false">J19</f>
        <v>0</v>
      </c>
    </row>
    <row r="30" customFormat="false" ht="12" hidden="false" customHeight="true" outlineLevel="0" collapsed="false">
      <c r="A30" s="34"/>
      <c r="B30" s="14" t="n">
        <v>1109</v>
      </c>
      <c r="C30" s="14"/>
      <c r="D30" s="18" t="s">
        <v>58</v>
      </c>
      <c r="E30" s="36" t="n">
        <v>743</v>
      </c>
      <c r="F30" s="37" t="s">
        <v>59</v>
      </c>
      <c r="G30" s="34"/>
      <c r="H30" s="18" t="s">
        <v>60</v>
      </c>
      <c r="L30" s="40" t="n">
        <f aca="false">J20</f>
        <v>0</v>
      </c>
    </row>
    <row r="31" customFormat="false" ht="12" hidden="false" customHeight="true" outlineLevel="0" collapsed="false">
      <c r="A31" s="34"/>
      <c r="B31" s="14" t="n">
        <v>1110</v>
      </c>
      <c r="C31" s="14" t="s">
        <v>4</v>
      </c>
      <c r="D31" s="18" t="s">
        <v>61</v>
      </c>
      <c r="E31" s="50" t="n">
        <v>0</v>
      </c>
      <c r="F31" s="37"/>
      <c r="G31" s="34"/>
      <c r="H31" s="18" t="s">
        <v>4</v>
      </c>
      <c r="L31" s="51"/>
    </row>
    <row r="32" customFormat="false" ht="12" hidden="false" customHeight="true" outlineLevel="0" collapsed="false">
      <c r="A32" s="34"/>
      <c r="B32" s="14" t="n">
        <v>1112</v>
      </c>
      <c r="C32" s="14"/>
      <c r="D32" s="18" t="s">
        <v>62</v>
      </c>
      <c r="E32" s="16" t="n">
        <v>175</v>
      </c>
      <c r="F32" s="37"/>
      <c r="G32" s="34"/>
      <c r="H32" s="14" t="s">
        <v>4</v>
      </c>
      <c r="L32" s="52"/>
    </row>
    <row r="33" customFormat="false" ht="12" hidden="false" customHeight="true" outlineLevel="0" collapsed="false">
      <c r="A33" s="34"/>
      <c r="B33" s="14" t="n">
        <v>1113</v>
      </c>
      <c r="C33" s="14"/>
      <c r="D33" s="18" t="s">
        <v>50</v>
      </c>
      <c r="E33" s="16" t="n">
        <v>45</v>
      </c>
      <c r="F33" s="37"/>
      <c r="G33" s="34"/>
      <c r="H33" s="3" t="s">
        <v>63</v>
      </c>
      <c r="L33" s="53" t="n">
        <f aca="false">SUM(L25:L31)</f>
        <v>1386.74054331201</v>
      </c>
    </row>
    <row r="34" customFormat="false" ht="12" hidden="false" customHeight="true" outlineLevel="0" collapsed="false">
      <c r="A34" s="34"/>
      <c r="B34" s="14" t="n">
        <v>1201</v>
      </c>
      <c r="C34" s="14"/>
      <c r="D34" s="18" t="s">
        <v>64</v>
      </c>
      <c r="E34" s="16" t="n">
        <v>42</v>
      </c>
      <c r="F34" s="37"/>
      <c r="G34" s="54"/>
      <c r="H34" s="4"/>
      <c r="I34" s="4"/>
      <c r="J34" s="4"/>
      <c r="K34" s="4"/>
      <c r="L34" s="43"/>
    </row>
    <row r="35" customFormat="false" ht="12" hidden="false" customHeight="true" outlineLevel="0" collapsed="false">
      <c r="A35" s="34"/>
      <c r="B35" s="14" t="n">
        <v>1204</v>
      </c>
      <c r="C35" s="14"/>
      <c r="D35" s="18" t="s">
        <v>65</v>
      </c>
      <c r="E35" s="16" t="n">
        <v>29</v>
      </c>
      <c r="F35" s="37"/>
      <c r="G35" s="10" t="s">
        <v>66</v>
      </c>
      <c r="H35" s="11"/>
      <c r="I35" s="11"/>
      <c r="J35" s="11"/>
      <c r="K35" s="11"/>
      <c r="L35" s="44"/>
    </row>
    <row r="36" customFormat="false" ht="12" hidden="false" customHeight="true" outlineLevel="0" collapsed="false">
      <c r="A36" s="34"/>
      <c r="B36" s="14" t="n">
        <v>1301</v>
      </c>
      <c r="C36" s="14"/>
      <c r="D36" s="18" t="s">
        <v>67</v>
      </c>
      <c r="E36" s="16" t="s">
        <v>68</v>
      </c>
      <c r="F36" s="37"/>
      <c r="G36" s="34"/>
      <c r="H36" s="18" t="s">
        <v>69</v>
      </c>
      <c r="L36" s="55" t="n">
        <v>160000</v>
      </c>
    </row>
    <row r="37" customFormat="false" ht="12" hidden="false" customHeight="true" outlineLevel="0" collapsed="false">
      <c r="A37" s="34"/>
      <c r="B37" s="14" t="s">
        <v>4</v>
      </c>
      <c r="C37" s="14"/>
      <c r="D37" s="18" t="s">
        <v>70</v>
      </c>
      <c r="E37" s="16" t="n">
        <v>0</v>
      </c>
      <c r="F37" s="37"/>
      <c r="G37" s="34"/>
      <c r="H37" s="18" t="s">
        <v>71</v>
      </c>
      <c r="L37" s="55" t="n">
        <f aca="false">E28</f>
        <v>995</v>
      </c>
    </row>
    <row r="38" customFormat="false" ht="12" hidden="false" customHeight="true" outlineLevel="0" collapsed="false">
      <c r="A38" s="34"/>
      <c r="B38" s="14"/>
      <c r="C38" s="14"/>
      <c r="D38" s="18" t="s">
        <v>72</v>
      </c>
      <c r="E38" s="16" t="n">
        <v>0</v>
      </c>
      <c r="F38" s="56"/>
      <c r="G38" s="34"/>
      <c r="H38" s="18" t="s">
        <v>73</v>
      </c>
      <c r="L38" s="55" t="n">
        <f aca="false">E43</f>
        <v>1234</v>
      </c>
    </row>
    <row r="39" customFormat="false" ht="12" hidden="false" customHeight="true" outlineLevel="0" collapsed="false">
      <c r="A39" s="34"/>
      <c r="B39" s="14" t="n">
        <v>1302</v>
      </c>
      <c r="C39" s="14"/>
      <c r="D39" s="57" t="s">
        <v>74</v>
      </c>
      <c r="E39" s="16" t="n">
        <v>0</v>
      </c>
      <c r="F39" s="19"/>
      <c r="G39" s="34"/>
      <c r="H39" s="18" t="s">
        <v>75</v>
      </c>
      <c r="L39" s="58" t="n">
        <f aca="false">L21</f>
        <v>2382.97945205479</v>
      </c>
    </row>
    <row r="40" customFormat="false" ht="12" hidden="false" customHeight="true" outlineLevel="0" collapsed="false">
      <c r="A40" s="34"/>
      <c r="B40" s="14"/>
      <c r="C40" s="14"/>
      <c r="D40" s="57" t="s">
        <v>76</v>
      </c>
      <c r="E40" s="16" t="n">
        <v>0</v>
      </c>
      <c r="F40" s="19"/>
      <c r="G40" s="34"/>
      <c r="H40" s="18" t="s">
        <v>77</v>
      </c>
      <c r="L40" s="53" t="n">
        <f aca="false">SUM(L36:L39)</f>
        <v>164611.979452055</v>
      </c>
    </row>
    <row r="41" customFormat="false" ht="12" hidden="false" customHeight="true" outlineLevel="0" collapsed="false">
      <c r="A41" s="34"/>
      <c r="B41" s="14"/>
      <c r="C41" s="14"/>
      <c r="D41" s="57" t="s">
        <v>78</v>
      </c>
      <c r="E41" s="16" t="n">
        <v>200</v>
      </c>
      <c r="F41" s="19"/>
      <c r="G41" s="34"/>
      <c r="H41" s="18"/>
      <c r="L41" s="59" t="s">
        <v>4</v>
      </c>
    </row>
    <row r="42" customFormat="false" ht="12" hidden="false" customHeight="true" outlineLevel="0" collapsed="false">
      <c r="A42" s="34"/>
      <c r="E42" s="14"/>
      <c r="F42" s="19"/>
      <c r="G42" s="34"/>
      <c r="H42" s="18" t="s">
        <v>79</v>
      </c>
      <c r="L42" s="60" t="s">
        <v>80</v>
      </c>
    </row>
    <row r="43" customFormat="false" ht="12" hidden="false" customHeight="true" outlineLevel="0" collapsed="false">
      <c r="A43" s="34"/>
      <c r="B43" s="18" t="s">
        <v>81</v>
      </c>
      <c r="C43" s="14"/>
      <c r="D43" s="14"/>
      <c r="E43" s="61" t="n">
        <f aca="false">SUM(E30:E41)</f>
        <v>1234</v>
      </c>
      <c r="F43" s="19"/>
      <c r="G43" s="34"/>
      <c r="H43" s="18" t="s">
        <v>82</v>
      </c>
      <c r="L43" s="60" t="n">
        <f aca="false">-SUM(H8+H9)</f>
        <v>-164500</v>
      </c>
    </row>
    <row r="44" customFormat="false" ht="12" hidden="false" customHeight="true" outlineLevel="0" collapsed="false">
      <c r="A44" s="34"/>
      <c r="F44" s="19"/>
      <c r="G44" s="34"/>
      <c r="H44" s="18" t="s">
        <v>83</v>
      </c>
      <c r="L44" s="60" t="s">
        <v>80</v>
      </c>
    </row>
    <row r="45" customFormat="false" ht="12" hidden="false" customHeight="true" outlineLevel="0" collapsed="false">
      <c r="A45" s="34"/>
      <c r="D45" s="1" t="s">
        <v>4</v>
      </c>
      <c r="E45" s="62" t="s">
        <v>4</v>
      </c>
      <c r="F45" s="19"/>
      <c r="G45" s="34"/>
      <c r="H45" s="3" t="s">
        <v>84</v>
      </c>
      <c r="L45" s="63" t="n">
        <f aca="false">SUM(L40:L44)</f>
        <v>111.979452054802</v>
      </c>
    </row>
    <row r="46" customFormat="false" ht="12" hidden="false" customHeight="true" outlineLevel="0" collapsed="false">
      <c r="A46" s="64"/>
      <c r="B46" s="4"/>
      <c r="C46" s="4"/>
      <c r="D46" s="4" t="s">
        <v>4</v>
      </c>
      <c r="E46" s="4"/>
      <c r="F46" s="4"/>
      <c r="G46" s="64"/>
      <c r="H46" s="65" t="s">
        <v>4</v>
      </c>
      <c r="I46" s="4"/>
      <c r="J46" s="4"/>
      <c r="K46" s="4"/>
      <c r="L46" s="55" t="s">
        <v>4</v>
      </c>
    </row>
    <row r="47" customFormat="false" ht="9" hidden="false" customHeight="true" outlineLevel="0" collapsed="false"/>
    <row r="48" customFormat="false" ht="9" hidden="false" customHeight="true" outlineLevel="0" collapsed="false">
      <c r="A48" s="66" t="s">
        <v>85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customFormat="false" ht="9" hidden="false" customHeight="true" outlineLevel="0" collapsed="false">
      <c r="A49" s="66" t="s">
        <v>86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</row>
    <row r="50" customFormat="false" ht="9" hidden="false" customHeight="true" outlineLevel="0" collapsed="false">
      <c r="A50" s="66" t="s">
        <v>87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customFormat="false" ht="9" hidden="false" customHeight="true" outlineLevel="0" collapsed="false">
      <c r="A51" s="66" t="s">
        <v>88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</row>
    <row r="52" customFormat="false" ht="9" hidden="false" customHeight="true" outlineLevel="0" collapsed="false">
      <c r="A52" s="66" t="s">
        <v>89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</row>
    <row r="53" customFormat="false" ht="9" hidden="false" customHeight="true" outlineLevel="0" collapsed="false">
      <c r="A53" s="66" t="s">
        <v>90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9" hidden="false" customHeight="true" outlineLevel="0" collapsed="false">
      <c r="A54" s="66" t="s">
        <v>91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</row>
    <row r="55" customFormat="false" ht="15.75" hidden="false" customHeight="false" outlineLevel="0" collapsed="false">
      <c r="A55" s="3" t="s">
        <v>92</v>
      </c>
      <c r="D55" s="4"/>
      <c r="E55" s="4"/>
      <c r="F55" s="4"/>
      <c r="G55" s="4"/>
      <c r="H55" s="4"/>
      <c r="I55" s="4"/>
      <c r="J55" s="5" t="s">
        <v>93</v>
      </c>
      <c r="K55" s="4"/>
      <c r="L55" s="4"/>
    </row>
    <row r="56" customFormat="false" ht="7.5" hidden="false" customHeight="true" outlineLevel="0" collapsed="false"/>
    <row r="57" customFormat="false" ht="15.75" hidden="false" customHeight="false" outlineLevel="0" collapsed="false">
      <c r="A57" s="3" t="s">
        <v>94</v>
      </c>
      <c r="D57" s="4"/>
      <c r="E57" s="4"/>
      <c r="F57" s="4"/>
      <c r="G57" s="4"/>
      <c r="H57" s="4"/>
      <c r="I57" s="4"/>
      <c r="J57" s="5" t="s">
        <v>93</v>
      </c>
      <c r="K57" s="4"/>
      <c r="L57" s="4"/>
    </row>
    <row r="58" customFormat="false" ht="4.5" hidden="false" customHeight="true" outlineLevel="0" collapsed="false"/>
    <row r="59" customFormat="false" ht="6" hidden="false" customHeight="true" outlineLevel="0" collapsed="false"/>
    <row r="60" customFormat="false" ht="15.75" hidden="false" customHeight="false" outlineLevel="0" collapsed="false">
      <c r="A60" s="67" t="s">
        <v>95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</row>
    <row r="61" customFormat="false" ht="15.75" hidden="false" customHeight="false" outlineLevel="0" collapsed="false">
      <c r="A61" s="67" t="s">
        <v>96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</row>
  </sheetData>
  <mergeCells count="11">
    <mergeCell ref="A1:L1"/>
    <mergeCell ref="A2:L2"/>
    <mergeCell ref="A48:L48"/>
    <mergeCell ref="A49:L49"/>
    <mergeCell ref="A50:L50"/>
    <mergeCell ref="A51:L51"/>
    <mergeCell ref="A52:L52"/>
    <mergeCell ref="A53:L53"/>
    <mergeCell ref="A54:L54"/>
    <mergeCell ref="A60:L60"/>
    <mergeCell ref="A61:L61"/>
  </mergeCells>
  <printOptions headings="false" gridLines="false" gridLinesSet="true" horizontalCentered="false" verticalCentered="false"/>
  <pageMargins left="0.309722222222222" right="0.2" top="0.5" bottom="0.5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1"/>
  <sheetViews>
    <sheetView showFormulas="false" showGridLines="false" showRowColHeaders="true" showZeros="true" rightToLeft="false" tabSelected="false" showOutlineSymbols="true" defaultGridColor="true" view="normal" topLeftCell="A5" colorId="64" zoomScale="75" zoomScaleNormal="75" zoomScalePageLayoutView="100" workbookViewId="0">
      <selection pane="topLeft" activeCell="H10" activeCellId="0" sqref="H10"/>
    </sheetView>
  </sheetViews>
  <sheetFormatPr defaultColWidth="9.76953125" defaultRowHeight="15.75" customHeight="true" zeroHeight="false" outlineLevelRow="0" outlineLevelCol="0"/>
  <cols>
    <col collapsed="false" customWidth="true" hidden="false" outlineLevel="0" max="1" min="1" style="1" width="1.21"/>
    <col collapsed="false" customWidth="true" hidden="false" outlineLevel="0" max="2" min="2" style="1" width="5.77"/>
    <col collapsed="false" customWidth="true" hidden="false" outlineLevel="0" max="3" min="3" style="1" width="3.77"/>
    <col collapsed="false" customWidth="true" hidden="false" outlineLevel="0" max="4" min="4" style="1" width="12.77"/>
    <col collapsed="false" customWidth="true" hidden="false" outlineLevel="0" max="5" min="5" style="1" width="7.77"/>
    <col collapsed="false" customWidth="true" hidden="false" outlineLevel="0" max="6" min="6" style="1" width="7.99"/>
    <col collapsed="false" customWidth="true" hidden="false" outlineLevel="0" max="7" min="7" style="1" width="4.77"/>
    <col collapsed="false" customWidth="false" hidden="false" outlineLevel="0" max="8" min="8" style="1" width="9.77"/>
    <col collapsed="false" customWidth="true" hidden="false" outlineLevel="0" max="10" min="9" style="1" width="6.77"/>
    <col collapsed="false" customWidth="true" hidden="false" outlineLevel="0" max="11" min="11" style="1" width="7.11"/>
    <col collapsed="false" customWidth="false" hidden="false" outlineLevel="0" max="257" min="12" style="1" width="9.77"/>
  </cols>
  <sheetData>
    <row r="1" customFormat="false" ht="22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8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5.75" hidden="false" customHeight="false" outlineLevel="0" collapsed="false">
      <c r="A3" s="3" t="s">
        <v>2</v>
      </c>
      <c r="C3" s="4"/>
      <c r="D3" s="4" t="s">
        <v>3</v>
      </c>
      <c r="E3" s="4"/>
      <c r="F3" s="4"/>
      <c r="G3" s="5" t="s">
        <v>4</v>
      </c>
      <c r="H3" s="4"/>
      <c r="I3" s="4"/>
      <c r="J3" s="4" t="s">
        <v>5</v>
      </c>
      <c r="K3" s="6" t="n">
        <v>37134</v>
      </c>
      <c r="L3" s="4"/>
    </row>
    <row r="4" customFormat="false" ht="15.75" hidden="false" customHeight="false" outlineLevel="0" collapsed="false">
      <c r="A4" s="3" t="s">
        <v>6</v>
      </c>
      <c r="C4" s="4"/>
      <c r="D4" s="4"/>
      <c r="E4" s="7" t="s">
        <v>97</v>
      </c>
      <c r="F4" s="4"/>
      <c r="G4" s="5"/>
      <c r="H4" s="4"/>
      <c r="I4" s="4"/>
      <c r="J4" s="4"/>
      <c r="K4" s="4"/>
      <c r="L4" s="4"/>
    </row>
    <row r="5" customFormat="false" ht="16.5" hidden="false" customHeight="true" outlineLevel="0" collapsed="false">
      <c r="C5" s="1" t="s">
        <v>4</v>
      </c>
      <c r="D5" s="8" t="s">
        <v>4</v>
      </c>
      <c r="E5" s="9"/>
      <c r="F5" s="1" t="s">
        <v>98</v>
      </c>
      <c r="G5" s="3"/>
    </row>
    <row r="6" customFormat="false" ht="15.75" hidden="false" customHeight="false" outlineLevel="0" collapsed="false">
      <c r="A6" s="10" t="s">
        <v>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</row>
    <row r="7" customFormat="false" ht="15.75" hidden="false" customHeight="false" outlineLevel="0" collapsed="false">
      <c r="A7" s="13" t="s">
        <v>9</v>
      </c>
      <c r="B7" s="14"/>
      <c r="C7" s="14"/>
      <c r="D7" s="15" t="s">
        <v>10</v>
      </c>
      <c r="E7" s="14" t="s">
        <v>4</v>
      </c>
      <c r="F7" s="14"/>
      <c r="G7" s="16"/>
      <c r="H7" s="17" t="n">
        <v>185000</v>
      </c>
      <c r="I7" s="18" t="s">
        <v>11</v>
      </c>
      <c r="L7" s="19"/>
    </row>
    <row r="8" customFormat="false" ht="15.75" hidden="false" customHeight="false" outlineLevel="0" collapsed="false">
      <c r="A8" s="13" t="s">
        <v>12</v>
      </c>
      <c r="B8" s="14"/>
      <c r="C8" s="14"/>
      <c r="D8" s="16" t="n">
        <v>360</v>
      </c>
      <c r="E8" s="14" t="s">
        <v>4</v>
      </c>
      <c r="F8" s="20" t="s">
        <v>4</v>
      </c>
      <c r="G8" s="16"/>
      <c r="H8" s="21" t="n">
        <v>148000</v>
      </c>
      <c r="I8" s="18" t="s">
        <v>13</v>
      </c>
      <c r="L8" s="19"/>
    </row>
    <row r="9" customFormat="false" ht="15.75" hidden="false" customHeight="false" outlineLevel="0" collapsed="false">
      <c r="A9" s="13" t="s">
        <v>14</v>
      </c>
      <c r="B9" s="14"/>
      <c r="C9" s="14"/>
      <c r="D9" s="22" t="n">
        <v>180</v>
      </c>
      <c r="E9" s="14"/>
      <c r="F9" s="20" t="s">
        <v>4</v>
      </c>
      <c r="G9" s="16"/>
      <c r="H9" s="21" t="n">
        <v>14300</v>
      </c>
      <c r="I9" s="18" t="s">
        <v>15</v>
      </c>
      <c r="L9" s="19"/>
    </row>
    <row r="10" customFormat="false" ht="15.75" hidden="false" customHeight="false" outlineLevel="0" collapsed="false">
      <c r="A10" s="13" t="s">
        <v>16</v>
      </c>
      <c r="B10" s="14"/>
      <c r="C10" s="14"/>
      <c r="D10" s="23" t="n">
        <v>0.0675</v>
      </c>
      <c r="E10" s="14" t="s">
        <v>4</v>
      </c>
      <c r="F10" s="14"/>
      <c r="G10" s="16"/>
      <c r="H10" s="24" t="n">
        <f aca="false">(H8+H9)/H7</f>
        <v>0.877297297297297</v>
      </c>
      <c r="I10" s="18" t="s">
        <v>17</v>
      </c>
      <c r="L10" s="19"/>
    </row>
    <row r="11" customFormat="false" ht="15.75" hidden="false" customHeight="false" outlineLevel="0" collapsed="false">
      <c r="A11" s="13" t="s">
        <v>18</v>
      </c>
      <c r="B11" s="14"/>
      <c r="C11" s="14"/>
      <c r="D11" s="23" t="n">
        <v>0.085</v>
      </c>
      <c r="E11" s="14"/>
      <c r="F11" s="14"/>
      <c r="G11" s="16"/>
      <c r="H11" s="25" t="n">
        <v>37165</v>
      </c>
      <c r="I11" s="18" t="s">
        <v>19</v>
      </c>
      <c r="L11" s="19"/>
    </row>
    <row r="12" customFormat="false" ht="15.75" hidden="false" customHeight="false" outlineLevel="0" collapsed="false">
      <c r="A12" s="13" t="s">
        <v>20</v>
      </c>
      <c r="D12" s="26" t="n">
        <v>634</v>
      </c>
      <c r="E12" s="1" t="s">
        <v>21</v>
      </c>
      <c r="G12" s="4"/>
      <c r="H12" s="27"/>
      <c r="I12" s="18" t="s">
        <v>22</v>
      </c>
      <c r="L12" s="19"/>
      <c r="M12" s="0"/>
      <c r="N12" s="0"/>
    </row>
    <row r="13" customFormat="false" ht="15.75" hidden="false" customHeight="false" outlineLevel="0" collapsed="false">
      <c r="A13" s="13" t="s">
        <v>23</v>
      </c>
      <c r="D13" s="26" t="n">
        <v>2538</v>
      </c>
      <c r="E13" s="1" t="s">
        <v>21</v>
      </c>
      <c r="G13" s="4" t="s">
        <v>4</v>
      </c>
      <c r="H13" s="28" t="s">
        <v>24</v>
      </c>
      <c r="I13" s="18" t="s">
        <v>25</v>
      </c>
      <c r="L13" s="19"/>
      <c r="M13" s="0"/>
      <c r="N13" s="0"/>
    </row>
    <row r="14" customFormat="false" ht="9" hidden="false" customHeight="true" outlineLevel="0" collapsed="false">
      <c r="A14" s="29" t="s">
        <v>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30"/>
      <c r="M14" s="0"/>
      <c r="N14" s="0"/>
    </row>
    <row r="15" customFormat="false" ht="12" hidden="false" customHeight="true" outlineLevel="0" collapsed="false">
      <c r="A15" s="10" t="s">
        <v>26</v>
      </c>
      <c r="B15" s="31"/>
      <c r="C15" s="31"/>
      <c r="D15" s="31"/>
      <c r="E15" s="32"/>
      <c r="F15" s="33"/>
      <c r="G15" s="10" t="s">
        <v>27</v>
      </c>
      <c r="H15" s="31"/>
      <c r="I15" s="31"/>
      <c r="J15" s="31"/>
      <c r="K15" s="31"/>
      <c r="L15" s="33"/>
      <c r="M15" s="0"/>
      <c r="N15" s="0"/>
    </row>
    <row r="16" customFormat="false" ht="12" hidden="false" customHeight="true" outlineLevel="0" collapsed="false">
      <c r="A16" s="34"/>
      <c r="B16" s="14" t="n">
        <v>801</v>
      </c>
      <c r="C16" s="35" t="n">
        <v>0</v>
      </c>
      <c r="D16" s="18" t="s">
        <v>28</v>
      </c>
      <c r="E16" s="36" t="n">
        <f aca="false">(H8+H9)*C16/100</f>
        <v>0</v>
      </c>
      <c r="F16" s="37"/>
      <c r="G16" s="38" t="n">
        <v>4</v>
      </c>
      <c r="H16" s="18" t="s">
        <v>29</v>
      </c>
      <c r="J16" s="39" t="n">
        <f aca="false">$H$8*$D$10/365</f>
        <v>27.3698630136986</v>
      </c>
      <c r="K16" s="18" t="s">
        <v>30</v>
      </c>
      <c r="L16" s="40" t="n">
        <f aca="false">J16*G16</f>
        <v>109.479452054795</v>
      </c>
      <c r="M16" s="0"/>
      <c r="N16" s="0"/>
    </row>
    <row r="17" customFormat="false" ht="12" hidden="false" customHeight="true" outlineLevel="0" collapsed="false">
      <c r="A17" s="34"/>
      <c r="B17" s="14" t="n">
        <v>802</v>
      </c>
      <c r="C17" s="41" t="n">
        <v>0</v>
      </c>
      <c r="D17" s="18" t="s">
        <v>31</v>
      </c>
      <c r="E17" s="36" t="n">
        <v>0</v>
      </c>
      <c r="F17" s="37"/>
      <c r="G17" s="38" t="n">
        <v>10</v>
      </c>
      <c r="H17" s="18" t="s">
        <v>32</v>
      </c>
      <c r="J17" s="39" t="n">
        <f aca="false">D13/12</f>
        <v>211.5</v>
      </c>
      <c r="K17" s="18" t="s">
        <v>33</v>
      </c>
      <c r="L17" s="40" t="n">
        <f aca="false">G17*J17</f>
        <v>2115</v>
      </c>
      <c r="M17" s="0"/>
      <c r="N17" s="0" t="s">
        <v>4</v>
      </c>
    </row>
    <row r="18" customFormat="false" ht="12" hidden="false" customHeight="true" outlineLevel="0" collapsed="false">
      <c r="A18" s="34"/>
      <c r="B18" s="14" t="n">
        <v>803</v>
      </c>
      <c r="C18" s="14"/>
      <c r="D18" s="18" t="s">
        <v>34</v>
      </c>
      <c r="E18" s="16" t="n">
        <v>325</v>
      </c>
      <c r="F18" s="37" t="s">
        <v>35</v>
      </c>
      <c r="G18" s="38" t="n">
        <v>3</v>
      </c>
      <c r="H18" s="18" t="s">
        <v>36</v>
      </c>
      <c r="J18" s="39" t="n">
        <f aca="false">D12/12</f>
        <v>52.8333333333333</v>
      </c>
      <c r="K18" s="18" t="s">
        <v>33</v>
      </c>
      <c r="L18" s="40" t="n">
        <f aca="false">G18*J18</f>
        <v>158.5</v>
      </c>
      <c r="M18" s="0" t="s">
        <v>4</v>
      </c>
      <c r="N18" s="0"/>
    </row>
    <row r="19" customFormat="false" ht="12" hidden="false" customHeight="true" outlineLevel="0" collapsed="false">
      <c r="A19" s="34"/>
      <c r="B19" s="14" t="n">
        <v>804</v>
      </c>
      <c r="C19" s="14"/>
      <c r="D19" s="18" t="s">
        <v>37</v>
      </c>
      <c r="E19" s="16" t="n">
        <v>50</v>
      </c>
      <c r="F19" s="37" t="s">
        <v>35</v>
      </c>
      <c r="G19" s="38" t="n">
        <v>0</v>
      </c>
      <c r="H19" s="18" t="s">
        <v>38</v>
      </c>
      <c r="J19" s="39" t="n">
        <f aca="false">$H$8*$H$12/12</f>
        <v>0</v>
      </c>
      <c r="K19" s="18" t="s">
        <v>33</v>
      </c>
      <c r="L19" s="40" t="n">
        <f aca="false">G19*J19</f>
        <v>0</v>
      </c>
    </row>
    <row r="20" customFormat="false" ht="12" hidden="false" customHeight="true" outlineLevel="0" collapsed="false">
      <c r="A20" s="34"/>
      <c r="B20" s="14" t="n">
        <v>805</v>
      </c>
      <c r="C20" s="14"/>
      <c r="D20" s="18" t="s">
        <v>39</v>
      </c>
      <c r="E20" s="16" t="n">
        <v>0</v>
      </c>
      <c r="F20" s="37"/>
      <c r="G20" s="38" t="n">
        <v>0</v>
      </c>
      <c r="H20" s="18" t="s">
        <v>40</v>
      </c>
      <c r="J20" s="39" t="n">
        <v>0</v>
      </c>
      <c r="K20" s="18" t="s">
        <v>33</v>
      </c>
      <c r="L20" s="40" t="n">
        <v>0</v>
      </c>
    </row>
    <row r="21" customFormat="false" ht="12" hidden="false" customHeight="true" outlineLevel="0" collapsed="false">
      <c r="A21" s="34"/>
      <c r="B21" s="14" t="n">
        <v>828</v>
      </c>
      <c r="C21" s="14"/>
      <c r="D21" s="18" t="s">
        <v>41</v>
      </c>
      <c r="E21" s="16" t="n">
        <v>250</v>
      </c>
      <c r="F21" s="37"/>
      <c r="G21" s="34"/>
      <c r="H21" s="3" t="s">
        <v>42</v>
      </c>
      <c r="L21" s="42" t="n">
        <f aca="false">SUM(L16:L20)</f>
        <v>2382.97945205479</v>
      </c>
    </row>
    <row r="22" customFormat="false" ht="12" hidden="false" customHeight="true" outlineLevel="0" collapsed="false">
      <c r="A22" s="34"/>
      <c r="B22" s="14" t="n">
        <v>809</v>
      </c>
      <c r="C22" s="14"/>
      <c r="D22" s="18" t="s">
        <v>43</v>
      </c>
      <c r="E22" s="16" t="n">
        <v>0</v>
      </c>
      <c r="F22" s="37"/>
      <c r="G22" s="38" t="s">
        <v>44</v>
      </c>
      <c r="H22" s="4"/>
      <c r="I22" s="4"/>
      <c r="J22" s="4"/>
      <c r="K22" s="4"/>
      <c r="L22" s="43"/>
    </row>
    <row r="23" customFormat="false" ht="12" hidden="false" customHeight="true" outlineLevel="0" collapsed="false">
      <c r="A23" s="34"/>
      <c r="B23" s="14" t="n">
        <v>810</v>
      </c>
      <c r="C23" s="14"/>
      <c r="D23" s="18" t="s">
        <v>45</v>
      </c>
      <c r="E23" s="16" t="n">
        <v>110</v>
      </c>
      <c r="F23" s="37"/>
      <c r="G23" s="10" t="s">
        <v>46</v>
      </c>
      <c r="H23" s="11"/>
      <c r="I23" s="11"/>
      <c r="J23" s="11"/>
      <c r="K23" s="11"/>
      <c r="L23" s="44"/>
    </row>
    <row r="24" customFormat="false" ht="12" hidden="false" customHeight="true" outlineLevel="0" collapsed="false">
      <c r="A24" s="34"/>
      <c r="B24" s="14" t="n">
        <v>823</v>
      </c>
      <c r="C24" s="14"/>
      <c r="D24" s="18" t="s">
        <v>47</v>
      </c>
      <c r="E24" s="16" t="n">
        <v>35</v>
      </c>
      <c r="F24" s="37"/>
      <c r="G24" s="34"/>
      <c r="L24" s="45"/>
    </row>
    <row r="25" customFormat="false" ht="12" hidden="false" customHeight="true" outlineLevel="0" collapsed="false">
      <c r="A25" s="34"/>
      <c r="B25" s="14" t="n">
        <v>827</v>
      </c>
      <c r="C25" s="14"/>
      <c r="D25" s="18" t="s">
        <v>48</v>
      </c>
      <c r="E25" s="16" t="n">
        <v>0</v>
      </c>
      <c r="F25" s="37"/>
      <c r="G25" s="34"/>
      <c r="H25" s="18" t="s">
        <v>49</v>
      </c>
      <c r="J25" s="23" t="n">
        <f aca="false">D10</f>
        <v>0.0675</v>
      </c>
      <c r="L25" s="40" t="n">
        <f aca="false">PMT(D10/12,D8,-H8)</f>
        <v>959.925182920959</v>
      </c>
    </row>
    <row r="26" customFormat="false" ht="12" hidden="false" customHeight="true" outlineLevel="0" collapsed="false">
      <c r="A26" s="34"/>
      <c r="B26" s="14" t="n">
        <v>1113</v>
      </c>
      <c r="C26" s="14"/>
      <c r="D26" s="18" t="s">
        <v>50</v>
      </c>
      <c r="E26" s="16" t="n">
        <v>50</v>
      </c>
      <c r="F26" s="37"/>
      <c r="G26" s="34"/>
      <c r="H26" s="18" t="s">
        <v>51</v>
      </c>
      <c r="I26" s="1" t="s">
        <v>4</v>
      </c>
      <c r="J26" s="46"/>
      <c r="L26" s="40" t="n">
        <f aca="false">J17</f>
        <v>211.5</v>
      </c>
    </row>
    <row r="27" customFormat="false" ht="12" hidden="false" customHeight="true" outlineLevel="0" collapsed="false">
      <c r="A27" s="34"/>
      <c r="B27" s="14" t="n">
        <v>816</v>
      </c>
      <c r="C27" s="14" t="s">
        <v>4</v>
      </c>
      <c r="D27" s="18" t="s">
        <v>52</v>
      </c>
      <c r="E27" s="16" t="n">
        <v>175</v>
      </c>
      <c r="F27" s="37"/>
      <c r="G27" s="34"/>
      <c r="H27" s="18" t="s">
        <v>53</v>
      </c>
      <c r="L27" s="40" t="n">
        <f aca="false">J18</f>
        <v>52.8333333333333</v>
      </c>
    </row>
    <row r="28" customFormat="false" ht="12" hidden="false" customHeight="true" outlineLevel="0" collapsed="false">
      <c r="A28" s="34"/>
      <c r="B28" s="14"/>
      <c r="C28" s="14" t="s">
        <v>54</v>
      </c>
      <c r="D28" s="18"/>
      <c r="E28" s="47" t="n">
        <f aca="false">SUM(E16:E27)</f>
        <v>995</v>
      </c>
      <c r="F28" s="37"/>
      <c r="G28" s="34"/>
      <c r="H28" s="18" t="s">
        <v>55</v>
      </c>
      <c r="L28" s="40" t="n">
        <f aca="false">PMT(D11/12,180,-H9)</f>
        <v>140.81775678336</v>
      </c>
    </row>
    <row r="29" customFormat="false" ht="12" hidden="false" customHeight="true" outlineLevel="0" collapsed="false">
      <c r="A29" s="48" t="s">
        <v>56</v>
      </c>
      <c r="B29" s="14"/>
      <c r="C29" s="14"/>
      <c r="D29" s="18"/>
      <c r="E29" s="49"/>
      <c r="F29" s="37"/>
      <c r="G29" s="34"/>
      <c r="H29" s="18" t="s">
        <v>57</v>
      </c>
      <c r="L29" s="40" t="n">
        <f aca="false">J19</f>
        <v>0</v>
      </c>
    </row>
    <row r="30" customFormat="false" ht="12" hidden="false" customHeight="true" outlineLevel="0" collapsed="false">
      <c r="A30" s="34"/>
      <c r="B30" s="14" t="n">
        <v>1109</v>
      </c>
      <c r="C30" s="14"/>
      <c r="D30" s="18" t="s">
        <v>58</v>
      </c>
      <c r="E30" s="36" t="n">
        <v>743</v>
      </c>
      <c r="F30" s="37" t="s">
        <v>59</v>
      </c>
      <c r="G30" s="34"/>
      <c r="H30" s="18" t="s">
        <v>60</v>
      </c>
      <c r="L30" s="40" t="n">
        <f aca="false">J20</f>
        <v>0</v>
      </c>
    </row>
    <row r="31" customFormat="false" ht="12" hidden="false" customHeight="true" outlineLevel="0" collapsed="false">
      <c r="A31" s="34"/>
      <c r="B31" s="14" t="n">
        <v>1110</v>
      </c>
      <c r="C31" s="14" t="s">
        <v>4</v>
      </c>
      <c r="D31" s="18" t="s">
        <v>61</v>
      </c>
      <c r="E31" s="50" t="n">
        <v>0</v>
      </c>
      <c r="F31" s="37"/>
      <c r="G31" s="34"/>
      <c r="H31" s="18" t="s">
        <v>4</v>
      </c>
      <c r="L31" s="51"/>
    </row>
    <row r="32" customFormat="false" ht="12" hidden="false" customHeight="true" outlineLevel="0" collapsed="false">
      <c r="A32" s="34"/>
      <c r="B32" s="14" t="n">
        <v>1112</v>
      </c>
      <c r="C32" s="14"/>
      <c r="D32" s="18" t="s">
        <v>62</v>
      </c>
      <c r="E32" s="16" t="n">
        <v>175</v>
      </c>
      <c r="F32" s="37"/>
      <c r="G32" s="34"/>
      <c r="H32" s="14" t="s">
        <v>4</v>
      </c>
      <c r="L32" s="52"/>
    </row>
    <row r="33" customFormat="false" ht="12" hidden="false" customHeight="true" outlineLevel="0" collapsed="false">
      <c r="A33" s="34"/>
      <c r="B33" s="14" t="n">
        <v>1113</v>
      </c>
      <c r="C33" s="14"/>
      <c r="D33" s="18" t="s">
        <v>50</v>
      </c>
      <c r="E33" s="16" t="n">
        <v>45</v>
      </c>
      <c r="F33" s="37"/>
      <c r="G33" s="34"/>
      <c r="H33" s="3" t="s">
        <v>63</v>
      </c>
      <c r="L33" s="53" t="n">
        <f aca="false">SUM(L25:L31)</f>
        <v>1365.07627303765</v>
      </c>
    </row>
    <row r="34" customFormat="false" ht="12" hidden="false" customHeight="true" outlineLevel="0" collapsed="false">
      <c r="A34" s="34"/>
      <c r="B34" s="14" t="n">
        <v>1201</v>
      </c>
      <c r="C34" s="14"/>
      <c r="D34" s="18" t="s">
        <v>64</v>
      </c>
      <c r="E34" s="16" t="n">
        <v>42</v>
      </c>
      <c r="F34" s="37"/>
      <c r="G34" s="54"/>
      <c r="H34" s="4"/>
      <c r="I34" s="4"/>
      <c r="J34" s="4"/>
      <c r="K34" s="4"/>
      <c r="L34" s="43"/>
    </row>
    <row r="35" customFormat="false" ht="12" hidden="false" customHeight="true" outlineLevel="0" collapsed="false">
      <c r="A35" s="34"/>
      <c r="B35" s="14" t="n">
        <v>1204</v>
      </c>
      <c r="C35" s="14"/>
      <c r="D35" s="18" t="s">
        <v>65</v>
      </c>
      <c r="E35" s="16" t="n">
        <v>29</v>
      </c>
      <c r="F35" s="37"/>
      <c r="G35" s="10" t="s">
        <v>66</v>
      </c>
      <c r="H35" s="11"/>
      <c r="I35" s="11"/>
      <c r="J35" s="11"/>
      <c r="K35" s="11"/>
      <c r="L35" s="44"/>
    </row>
    <row r="36" customFormat="false" ht="12" hidden="false" customHeight="true" outlineLevel="0" collapsed="false">
      <c r="A36" s="34"/>
      <c r="B36" s="14" t="n">
        <v>1301</v>
      </c>
      <c r="C36" s="14"/>
      <c r="D36" s="18" t="s">
        <v>67</v>
      </c>
      <c r="E36" s="16" t="s">
        <v>68</v>
      </c>
      <c r="F36" s="37"/>
      <c r="G36" s="34"/>
      <c r="H36" s="18" t="s">
        <v>69</v>
      </c>
      <c r="L36" s="55" t="n">
        <v>160000</v>
      </c>
    </row>
    <row r="37" customFormat="false" ht="12" hidden="false" customHeight="true" outlineLevel="0" collapsed="false">
      <c r="A37" s="34"/>
      <c r="B37" s="14" t="s">
        <v>4</v>
      </c>
      <c r="C37" s="14"/>
      <c r="D37" s="18" t="s">
        <v>70</v>
      </c>
      <c r="E37" s="16" t="n">
        <v>0</v>
      </c>
      <c r="F37" s="37"/>
      <c r="G37" s="34"/>
      <c r="H37" s="18" t="s">
        <v>71</v>
      </c>
      <c r="L37" s="55" t="n">
        <f aca="false">E28</f>
        <v>995</v>
      </c>
    </row>
    <row r="38" customFormat="false" ht="12" hidden="false" customHeight="true" outlineLevel="0" collapsed="false">
      <c r="A38" s="34"/>
      <c r="B38" s="14"/>
      <c r="C38" s="14"/>
      <c r="D38" s="18" t="s">
        <v>72</v>
      </c>
      <c r="E38" s="16" t="n">
        <v>0</v>
      </c>
      <c r="F38" s="56"/>
      <c r="G38" s="34"/>
      <c r="H38" s="18" t="s">
        <v>73</v>
      </c>
      <c r="L38" s="55" t="n">
        <f aca="false">E43</f>
        <v>1234</v>
      </c>
    </row>
    <row r="39" customFormat="false" ht="12" hidden="false" customHeight="true" outlineLevel="0" collapsed="false">
      <c r="A39" s="34"/>
      <c r="B39" s="14" t="n">
        <v>1302</v>
      </c>
      <c r="C39" s="14"/>
      <c r="D39" s="57" t="s">
        <v>74</v>
      </c>
      <c r="E39" s="16" t="n">
        <v>0</v>
      </c>
      <c r="F39" s="19"/>
      <c r="G39" s="34"/>
      <c r="H39" s="18" t="s">
        <v>75</v>
      </c>
      <c r="L39" s="58" t="n">
        <f aca="false">L21</f>
        <v>2382.97945205479</v>
      </c>
    </row>
    <row r="40" customFormat="false" ht="12" hidden="false" customHeight="true" outlineLevel="0" collapsed="false">
      <c r="A40" s="34"/>
      <c r="B40" s="14"/>
      <c r="C40" s="14"/>
      <c r="D40" s="57" t="s">
        <v>76</v>
      </c>
      <c r="E40" s="16" t="n">
        <v>0</v>
      </c>
      <c r="F40" s="19"/>
      <c r="G40" s="34"/>
      <c r="H40" s="18" t="s">
        <v>77</v>
      </c>
      <c r="L40" s="53" t="n">
        <f aca="false">SUM(L36:L39)</f>
        <v>164611.979452055</v>
      </c>
    </row>
    <row r="41" customFormat="false" ht="12" hidden="false" customHeight="true" outlineLevel="0" collapsed="false">
      <c r="A41" s="34"/>
      <c r="B41" s="14"/>
      <c r="C41" s="14"/>
      <c r="D41" s="57" t="s">
        <v>78</v>
      </c>
      <c r="E41" s="16" t="n">
        <v>200</v>
      </c>
      <c r="F41" s="19"/>
      <c r="G41" s="34"/>
      <c r="H41" s="18"/>
      <c r="L41" s="59" t="s">
        <v>4</v>
      </c>
    </row>
    <row r="42" customFormat="false" ht="12" hidden="false" customHeight="true" outlineLevel="0" collapsed="false">
      <c r="A42" s="34"/>
      <c r="E42" s="14"/>
      <c r="F42" s="19"/>
      <c r="G42" s="34"/>
      <c r="H42" s="18" t="s">
        <v>79</v>
      </c>
      <c r="L42" s="60" t="s">
        <v>80</v>
      </c>
    </row>
    <row r="43" customFormat="false" ht="12" hidden="false" customHeight="true" outlineLevel="0" collapsed="false">
      <c r="A43" s="34"/>
      <c r="B43" s="18" t="s">
        <v>81</v>
      </c>
      <c r="C43" s="14"/>
      <c r="D43" s="14"/>
      <c r="E43" s="61" t="n">
        <f aca="false">SUM(E30:E41)</f>
        <v>1234</v>
      </c>
      <c r="F43" s="19"/>
      <c r="G43" s="34"/>
      <c r="H43" s="18" t="s">
        <v>82</v>
      </c>
      <c r="L43" s="60" t="n">
        <f aca="false">-SUM(H8+H9)</f>
        <v>-162300</v>
      </c>
    </row>
    <row r="44" customFormat="false" ht="12" hidden="false" customHeight="true" outlineLevel="0" collapsed="false">
      <c r="A44" s="34"/>
      <c r="F44" s="19"/>
      <c r="G44" s="34"/>
      <c r="H44" s="18" t="s">
        <v>83</v>
      </c>
      <c r="L44" s="60" t="s">
        <v>80</v>
      </c>
    </row>
    <row r="45" customFormat="false" ht="12" hidden="false" customHeight="true" outlineLevel="0" collapsed="false">
      <c r="A45" s="34"/>
      <c r="D45" s="1" t="s">
        <v>4</v>
      </c>
      <c r="E45" s="62" t="s">
        <v>4</v>
      </c>
      <c r="F45" s="19"/>
      <c r="G45" s="34"/>
      <c r="H45" s="3" t="s">
        <v>84</v>
      </c>
      <c r="L45" s="63" t="n">
        <f aca="false">SUM(L40:L44)</f>
        <v>2311.9794520548</v>
      </c>
    </row>
    <row r="46" customFormat="false" ht="12" hidden="false" customHeight="true" outlineLevel="0" collapsed="false">
      <c r="A46" s="64"/>
      <c r="B46" s="4"/>
      <c r="C46" s="4"/>
      <c r="D46" s="4" t="s">
        <v>4</v>
      </c>
      <c r="E46" s="4"/>
      <c r="F46" s="4"/>
      <c r="G46" s="64"/>
      <c r="H46" s="65" t="s">
        <v>4</v>
      </c>
      <c r="I46" s="4"/>
      <c r="J46" s="4"/>
      <c r="K46" s="4"/>
      <c r="L46" s="55" t="s">
        <v>4</v>
      </c>
    </row>
    <row r="47" customFormat="false" ht="9" hidden="false" customHeight="true" outlineLevel="0" collapsed="false"/>
    <row r="48" customFormat="false" ht="9" hidden="false" customHeight="true" outlineLevel="0" collapsed="false">
      <c r="A48" s="66" t="s">
        <v>85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customFormat="false" ht="9" hidden="false" customHeight="true" outlineLevel="0" collapsed="false">
      <c r="A49" s="66" t="s">
        <v>86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</row>
    <row r="50" customFormat="false" ht="9" hidden="false" customHeight="true" outlineLevel="0" collapsed="false">
      <c r="A50" s="66" t="s">
        <v>87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customFormat="false" ht="9" hidden="false" customHeight="true" outlineLevel="0" collapsed="false">
      <c r="A51" s="66" t="s">
        <v>88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</row>
    <row r="52" customFormat="false" ht="9" hidden="false" customHeight="true" outlineLevel="0" collapsed="false">
      <c r="A52" s="66" t="s">
        <v>89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</row>
    <row r="53" customFormat="false" ht="9" hidden="false" customHeight="true" outlineLevel="0" collapsed="false">
      <c r="A53" s="66" t="s">
        <v>90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9" hidden="false" customHeight="true" outlineLevel="0" collapsed="false">
      <c r="A54" s="66" t="s">
        <v>91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</row>
    <row r="55" customFormat="false" ht="15.75" hidden="false" customHeight="false" outlineLevel="0" collapsed="false">
      <c r="A55" s="3" t="s">
        <v>92</v>
      </c>
      <c r="D55" s="4"/>
      <c r="E55" s="4"/>
      <c r="F55" s="4"/>
      <c r="G55" s="4"/>
      <c r="H55" s="4"/>
      <c r="I55" s="4"/>
      <c r="J55" s="5" t="s">
        <v>93</v>
      </c>
      <c r="K55" s="4"/>
      <c r="L55" s="4"/>
    </row>
    <row r="56" customFormat="false" ht="7.5" hidden="false" customHeight="true" outlineLevel="0" collapsed="false"/>
    <row r="57" customFormat="false" ht="15.75" hidden="false" customHeight="false" outlineLevel="0" collapsed="false">
      <c r="A57" s="3" t="s">
        <v>94</v>
      </c>
      <c r="D57" s="4"/>
      <c r="E57" s="4"/>
      <c r="F57" s="4"/>
      <c r="G57" s="4"/>
      <c r="H57" s="4"/>
      <c r="I57" s="4"/>
      <c r="J57" s="5" t="s">
        <v>93</v>
      </c>
      <c r="K57" s="4"/>
      <c r="L57" s="4"/>
    </row>
    <row r="58" customFormat="false" ht="4.5" hidden="false" customHeight="true" outlineLevel="0" collapsed="false"/>
    <row r="59" customFormat="false" ht="6" hidden="false" customHeight="true" outlineLevel="0" collapsed="false"/>
    <row r="60" customFormat="false" ht="15.75" hidden="false" customHeight="false" outlineLevel="0" collapsed="false">
      <c r="A60" s="67" t="s">
        <v>95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</row>
    <row r="61" customFormat="false" ht="15.75" hidden="false" customHeight="false" outlineLevel="0" collapsed="false">
      <c r="A61" s="67" t="s">
        <v>96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</row>
  </sheetData>
  <mergeCells count="11">
    <mergeCell ref="A1:L1"/>
    <mergeCell ref="A2:L2"/>
    <mergeCell ref="A48:L48"/>
    <mergeCell ref="A49:L49"/>
    <mergeCell ref="A50:L50"/>
    <mergeCell ref="A51:L51"/>
    <mergeCell ref="A52:L52"/>
    <mergeCell ref="A53:L53"/>
    <mergeCell ref="A54:L54"/>
    <mergeCell ref="A60:L60"/>
    <mergeCell ref="A61:L61"/>
  </mergeCells>
  <printOptions headings="false" gridLines="false" gridLinesSet="true" horizontalCentered="false" verticalCentered="false"/>
  <pageMargins left="0.309722222222222" right="0.2" top="0.5" bottom="0.5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1998-02-23T18:55:03Z</dcterms:created>
  <dc:creator>Owen Raun</dc:creator>
  <dc:description/>
  <dc:language>en-US</dc:language>
  <cp:lastModifiedBy>Christi DeWester</cp:lastModifiedBy>
  <cp:lastPrinted>2000-05-11T11:32:28Z</cp:lastPrinted>
  <dcterms:modified xsi:type="dcterms:W3CDTF">2001-08-31T15:17:54Z</dcterms:modified>
  <cp:revision>0</cp:revision>
  <dc:subject/>
  <dc:title>gferun</dc:title>
</cp:coreProperties>
</file>