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0" sheetId="1" state="visible" r:id="rId3"/>
    <sheet name="60.40" sheetId="2" state="visible" r:id="rId4"/>
    <sheet name="60.40 summary" sheetId="3" state="visible" r:id="rId5"/>
  </sheets>
  <externalReferences>
    <externalReference r:id="rId6"/>
  </externalReferences>
  <definedNames>
    <definedName function="false" hidden="false" localSheetId="1" name="_xlnm.Print_Area" vbProcedure="false">'60.40'!$A$1:$E$67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<sst xmlns="http://schemas.openxmlformats.org/spreadsheetml/2006/main" count="115" uniqueCount="46">
  <si>
    <t xml:space="preserve">Texas Producer Service Variances</t>
  </si>
  <si>
    <t xml:space="preserve">(+ is revenue to the desk)</t>
  </si>
  <si>
    <t xml:space="preserve">Description</t>
  </si>
  <si>
    <t xml:space="preserve">Prod Month</t>
  </si>
  <si>
    <t xml:space="preserve">Amount</t>
  </si>
  <si>
    <t xml:space="preserve">Line Item Total</t>
  </si>
  <si>
    <t xml:space="preserve">Accrual Value</t>
  </si>
  <si>
    <t xml:space="preserve"> </t>
  </si>
  <si>
    <t xml:space="preserve">0001</t>
  </si>
  <si>
    <t xml:space="preserve">0002</t>
  </si>
  <si>
    <t xml:space="preserve">Cobra Operating </t>
  </si>
  <si>
    <t xml:space="preserve">Comstock</t>
  </si>
  <si>
    <t xml:space="preserve">Cabot Oil</t>
  </si>
  <si>
    <t xml:space="preserve">Costilla</t>
  </si>
  <si>
    <t xml:space="preserve">0003</t>
  </si>
  <si>
    <t xml:space="preserve">Lamay</t>
  </si>
  <si>
    <t xml:space="preserve">Cliffwood</t>
  </si>
  <si>
    <t xml:space="preserve">Dallas Production</t>
  </si>
  <si>
    <t xml:space="preserve">Entex</t>
  </si>
  <si>
    <t xml:space="preserve">EOG Resources</t>
  </si>
  <si>
    <t xml:space="preserve">Forest Oil</t>
  </si>
  <si>
    <t xml:space="preserve">Saxet</t>
  </si>
  <si>
    <t xml:space="preserve">Suemar</t>
  </si>
  <si>
    <t xml:space="preserve">San Jacinto</t>
  </si>
  <si>
    <t xml:space="preserve">Superior/Walter Oil</t>
  </si>
  <si>
    <t xml:space="preserve">Tesoro</t>
  </si>
  <si>
    <t xml:space="preserve">Highlighted Totals(Tom's portion)</t>
  </si>
  <si>
    <t xml:space="preserve">TEXAS DESK</t>
  </si>
  <si>
    <t xml:space="preserve">Summary of Restatement of NGP &amp; L  -- For March 2000 NGP&amp;L</t>
  </si>
  <si>
    <t xml:space="preserve">March 2000 Production - Adjustment to NGPL</t>
  </si>
  <si>
    <t xml:space="preserve">February 2000 Production PMA's</t>
  </si>
  <si>
    <t xml:space="preserve">January 2000 Production PMA's</t>
  </si>
  <si>
    <t xml:space="preserve">December 1999 Production PMA's</t>
  </si>
  <si>
    <t xml:space="preserve">November 1999 Production PMA's</t>
  </si>
  <si>
    <t xml:space="preserve">October 1999 Production PMA's</t>
  </si>
  <si>
    <t xml:space="preserve">September 1999 Production PMA's</t>
  </si>
  <si>
    <t xml:space="preserve">August 1999 Production PMA's </t>
  </si>
  <si>
    <t xml:space="preserve">July 1999 Production PMA's</t>
  </si>
  <si>
    <t xml:space="preserve">June 1999 Production PMA's </t>
  </si>
  <si>
    <t xml:space="preserve">May 1999 Production PMA's </t>
  </si>
  <si>
    <t xml:space="preserve">April 1999 Production PMA's</t>
  </si>
  <si>
    <t xml:space="preserve">March 1999 Production PMA's</t>
  </si>
  <si>
    <t xml:space="preserve">February 1999 Production  PMA's</t>
  </si>
  <si>
    <t xml:space="preserve">January 1999 Production PMA's</t>
  </si>
  <si>
    <t xml:space="preserve">Pre-1999 Production PMA's</t>
  </si>
  <si>
    <t xml:space="preserve">            Total Recommended to April 2000 NGP&amp;L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</si>
</sst>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6"/>
      <color rgb="FF00000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OA/Texas/Texas0003exposur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A Texas Region"/>
      <sheetName val="Intercompany"/>
      <sheetName val="Transport"/>
      <sheetName val="Top Page"/>
      <sheetName val="Summary"/>
    </sheetNames>
    <sheetDataSet>
      <sheetData sheetId="0"/>
      <sheetData sheetId="1"/>
      <sheetData sheetId="2"/>
      <sheetData sheetId="3">
        <row r="30">
          <cell r="E30">
            <v>450334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99"/>
    <col collapsed="false" customWidth="true" hidden="false" outlineLevel="0" max="2" min="2" style="0" width="13.99"/>
    <col collapsed="false" customWidth="true" hidden="false" outlineLevel="0" max="3" min="3" style="0" width="13.85"/>
    <col collapsed="false" customWidth="true" hidden="false" outlineLevel="0" max="4" min="4" style="0" width="14.41"/>
  </cols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B2" s="1" t="s">
        <v>1</v>
      </c>
    </row>
    <row r="4" customFormat="false" ht="12.7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</row>
    <row r="5" customFormat="false" ht="12.75" hidden="false" customHeight="false" outlineLevel="0" collapsed="false">
      <c r="A5" s="0" t="s">
        <v>6</v>
      </c>
      <c r="B5" s="0" t="n">
        <v>9907</v>
      </c>
      <c r="C5" s="3" t="n">
        <v>200000</v>
      </c>
    </row>
    <row r="6" customFormat="false" ht="12.75" hidden="false" customHeight="false" outlineLevel="0" collapsed="false">
      <c r="B6" s="0" t="n">
        <v>9908</v>
      </c>
      <c r="C6" s="3" t="n">
        <v>391000</v>
      </c>
    </row>
    <row r="7" customFormat="false" ht="12.75" hidden="false" customHeight="false" outlineLevel="0" collapsed="false">
      <c r="B7" s="0" t="n">
        <v>9909</v>
      </c>
      <c r="C7" s="3" t="n">
        <v>416833</v>
      </c>
    </row>
    <row r="8" customFormat="false" ht="12.75" hidden="false" customHeight="false" outlineLevel="0" collapsed="false">
      <c r="B8" s="0" t="n">
        <v>9910</v>
      </c>
      <c r="C8" s="3" t="n">
        <v>363017</v>
      </c>
    </row>
    <row r="9" customFormat="false" ht="12.75" hidden="false" customHeight="false" outlineLevel="0" collapsed="false">
      <c r="B9" s="0" t="n">
        <v>9911</v>
      </c>
      <c r="C9" s="3" t="n">
        <v>347495</v>
      </c>
    </row>
    <row r="10" customFormat="false" ht="12.75" hidden="false" customHeight="false" outlineLevel="0" collapsed="false">
      <c r="B10" s="0" t="n">
        <v>9912</v>
      </c>
      <c r="C10" s="3" t="n">
        <v>234449</v>
      </c>
      <c r="D10" s="4" t="s">
        <v>7</v>
      </c>
    </row>
    <row r="11" customFormat="false" ht="12.75" hidden="false" customHeight="false" outlineLevel="0" collapsed="false">
      <c r="B11" s="5" t="s">
        <v>8</v>
      </c>
      <c r="C11" s="3" t="n">
        <v>117754</v>
      </c>
      <c r="D11" s="4"/>
    </row>
    <row r="12" customFormat="false" ht="12.75" hidden="false" customHeight="false" outlineLevel="0" collapsed="false">
      <c r="B12" s="5" t="s">
        <v>9</v>
      </c>
      <c r="C12" s="3" t="n">
        <v>112305</v>
      </c>
      <c r="D12" s="4" t="n">
        <f aca="false">SUM(C5:C12)</f>
        <v>2182853</v>
      </c>
    </row>
    <row r="13" customFormat="false" ht="12.75" hidden="false" customHeight="false" outlineLevel="0" collapsed="false">
      <c r="A13" s="0" t="s">
        <v>10</v>
      </c>
      <c r="B13" s="0" t="n">
        <v>9907</v>
      </c>
      <c r="C13" s="3" t="n">
        <v>-11083</v>
      </c>
    </row>
    <row r="14" customFormat="false" ht="12.75" hidden="false" customHeight="false" outlineLevel="0" collapsed="false">
      <c r="B14" s="0" t="n">
        <v>9912</v>
      </c>
      <c r="C14" s="3" t="n">
        <v>-11124</v>
      </c>
      <c r="D14" s="4" t="n">
        <f aca="false">SUM(C13:C14)</f>
        <v>-22207</v>
      </c>
    </row>
    <row r="15" customFormat="false" ht="12.75" hidden="false" customHeight="false" outlineLevel="0" collapsed="false">
      <c r="A15" s="0" t="s">
        <v>11</v>
      </c>
      <c r="B15" s="0" t="n">
        <v>9907</v>
      </c>
      <c r="C15" s="3" t="n">
        <v>-9583</v>
      </c>
      <c r="D15" s="4" t="n">
        <f aca="false">SUM(C15)</f>
        <v>-9583</v>
      </c>
    </row>
    <row r="16" customFormat="false" ht="12.75" hidden="false" customHeight="false" outlineLevel="0" collapsed="false">
      <c r="A16" s="0" t="s">
        <v>12</v>
      </c>
      <c r="B16" s="0" t="n">
        <v>9907</v>
      </c>
      <c r="C16" s="3" t="n">
        <v>-9300</v>
      </c>
    </row>
    <row r="17" customFormat="false" ht="12.75" hidden="false" customHeight="false" outlineLevel="0" collapsed="false">
      <c r="B17" s="0" t="n">
        <v>9908</v>
      </c>
      <c r="C17" s="3" t="n">
        <v>15809</v>
      </c>
    </row>
    <row r="18" customFormat="false" ht="12.75" hidden="false" customHeight="false" outlineLevel="0" collapsed="false">
      <c r="B18" s="0" t="n">
        <v>9909</v>
      </c>
      <c r="C18" s="3" t="n">
        <v>-31512</v>
      </c>
    </row>
    <row r="19" customFormat="false" ht="12.75" hidden="false" customHeight="false" outlineLevel="0" collapsed="false">
      <c r="B19" s="0" t="n">
        <v>9911</v>
      </c>
      <c r="C19" s="3" t="n">
        <v>-25932</v>
      </c>
    </row>
    <row r="20" customFormat="false" ht="12.75" hidden="false" customHeight="false" outlineLevel="0" collapsed="false">
      <c r="B20" s="0" t="n">
        <v>9912</v>
      </c>
      <c r="C20" s="3" t="n">
        <v>-23011</v>
      </c>
    </row>
    <row r="21" customFormat="false" ht="12.75" hidden="false" customHeight="false" outlineLevel="0" collapsed="false">
      <c r="B21" s="5" t="s">
        <v>8</v>
      </c>
      <c r="C21" s="6" t="n">
        <v>-20339</v>
      </c>
      <c r="D21" s="4" t="n">
        <f aca="false">SUM(C16:C21)</f>
        <v>-94285</v>
      </c>
    </row>
    <row r="22" customFormat="false" ht="12.75" hidden="false" customHeight="false" outlineLevel="0" collapsed="false">
      <c r="A22" s="0" t="s">
        <v>13</v>
      </c>
      <c r="B22" s="0" t="n">
        <v>9911</v>
      </c>
      <c r="C22" s="3" t="n">
        <v>47042</v>
      </c>
    </row>
    <row r="23" customFormat="false" ht="12.75" hidden="false" customHeight="false" outlineLevel="0" collapsed="false">
      <c r="B23" s="0" t="n">
        <v>9912</v>
      </c>
      <c r="C23" s="3" t="n">
        <v>29157</v>
      </c>
    </row>
    <row r="24" customFormat="false" ht="12.75" hidden="false" customHeight="false" outlineLevel="0" collapsed="false">
      <c r="B24" s="5" t="s">
        <v>8</v>
      </c>
      <c r="C24" s="6" t="n">
        <v>27818</v>
      </c>
    </row>
    <row r="25" customFormat="false" ht="12.75" hidden="false" customHeight="false" outlineLevel="0" collapsed="false">
      <c r="B25" s="5" t="s">
        <v>9</v>
      </c>
      <c r="C25" s="6" t="n">
        <v>40781</v>
      </c>
    </row>
    <row r="26" customFormat="false" ht="12.75" hidden="false" customHeight="false" outlineLevel="0" collapsed="false">
      <c r="B26" s="5" t="s">
        <v>14</v>
      </c>
      <c r="C26" s="6" t="n">
        <v>40076</v>
      </c>
      <c r="D26" s="4" t="n">
        <f aca="false">SUM(C22:C26)</f>
        <v>184874</v>
      </c>
    </row>
    <row r="27" customFormat="false" ht="12.75" hidden="false" customHeight="false" outlineLevel="0" collapsed="false">
      <c r="A27" s="0" t="s">
        <v>15</v>
      </c>
      <c r="B27" s="5" t="s">
        <v>8</v>
      </c>
      <c r="C27" s="6" t="n">
        <v>-30134</v>
      </c>
    </row>
    <row r="28" customFormat="false" ht="12.75" hidden="false" customHeight="false" outlineLevel="0" collapsed="false">
      <c r="B28" s="5" t="s">
        <v>9</v>
      </c>
      <c r="C28" s="6" t="n">
        <v>-59047</v>
      </c>
      <c r="D28" s="4" t="n">
        <f aca="false">SUM(C27:C28)</f>
        <v>-89181</v>
      </c>
    </row>
    <row r="29" customFormat="false" ht="12.75" hidden="false" customHeight="false" outlineLevel="0" collapsed="false">
      <c r="A29" s="0" t="s">
        <v>16</v>
      </c>
      <c r="B29" s="5" t="s">
        <v>8</v>
      </c>
      <c r="C29" s="6" t="n">
        <v>23201</v>
      </c>
      <c r="D29" s="4" t="n">
        <f aca="false">SUM(C29)</f>
        <v>23201</v>
      </c>
    </row>
    <row r="30" customFormat="false" ht="12.75" hidden="false" customHeight="false" outlineLevel="0" collapsed="false">
      <c r="A30" s="0" t="s">
        <v>17</v>
      </c>
      <c r="B30" s="0" t="n">
        <v>9912</v>
      </c>
      <c r="C30" s="3" t="n">
        <v>-28859</v>
      </c>
      <c r="D30" s="6" t="n">
        <f aca="false">SUM(B30:C30)</f>
        <v>-18947</v>
      </c>
    </row>
    <row r="31" customFormat="false" ht="12.75" hidden="false" customHeight="false" outlineLevel="0" collapsed="false">
      <c r="A31" s="0" t="s">
        <v>18</v>
      </c>
      <c r="B31" s="0" t="n">
        <v>9904</v>
      </c>
      <c r="C31" s="3" t="n">
        <v>-958508</v>
      </c>
    </row>
    <row r="32" customFormat="false" ht="12.75" hidden="false" customHeight="false" outlineLevel="0" collapsed="false">
      <c r="B32" s="0" t="n">
        <v>9907</v>
      </c>
      <c r="C32" s="3" t="n">
        <v>1221859</v>
      </c>
    </row>
    <row r="33" customFormat="false" ht="12.75" hidden="false" customHeight="false" outlineLevel="0" collapsed="false">
      <c r="B33" s="0" t="n">
        <v>9908</v>
      </c>
      <c r="C33" s="3" t="n">
        <v>607814</v>
      </c>
    </row>
    <row r="34" customFormat="false" ht="12.75" hidden="false" customHeight="false" outlineLevel="0" collapsed="false">
      <c r="B34" s="0" t="n">
        <v>9909</v>
      </c>
      <c r="C34" s="3" t="n">
        <f aca="false">1332152-650000</f>
        <v>682152</v>
      </c>
    </row>
    <row r="35" customFormat="false" ht="12.75" hidden="false" customHeight="false" outlineLevel="0" collapsed="false">
      <c r="B35" s="0" t="n">
        <v>9910</v>
      </c>
      <c r="C35" s="3" t="n">
        <v>216519</v>
      </c>
    </row>
    <row r="36" customFormat="false" ht="12.75" hidden="false" customHeight="false" outlineLevel="0" collapsed="false">
      <c r="B36" s="0" t="n">
        <v>9911</v>
      </c>
      <c r="C36" s="3" t="n">
        <v>-547525</v>
      </c>
    </row>
    <row r="37" customFormat="false" ht="12.75" hidden="false" customHeight="false" outlineLevel="0" collapsed="false">
      <c r="B37" s="0" t="n">
        <v>9912</v>
      </c>
      <c r="C37" s="3" t="n">
        <v>266675</v>
      </c>
    </row>
    <row r="38" customFormat="false" ht="12.75" hidden="false" customHeight="false" outlineLevel="0" collapsed="false">
      <c r="B38" s="5" t="s">
        <v>8</v>
      </c>
      <c r="C38" s="3" t="n">
        <v>-1422068</v>
      </c>
    </row>
    <row r="39" customFormat="false" ht="12.75" hidden="false" customHeight="false" outlineLevel="0" collapsed="false">
      <c r="B39" s="5" t="s">
        <v>9</v>
      </c>
      <c r="C39" s="3" t="n">
        <v>-523114</v>
      </c>
    </row>
    <row r="40" customFormat="false" ht="12.75" hidden="false" customHeight="false" outlineLevel="0" collapsed="false">
      <c r="B40" s="5" t="s">
        <v>14</v>
      </c>
      <c r="C40" s="3" t="n">
        <v>-90296</v>
      </c>
      <c r="D40" s="4" t="n">
        <f aca="false">SUM(C31:C40)</f>
        <v>-546492</v>
      </c>
    </row>
    <row r="41" customFormat="false" ht="12.75" hidden="false" customHeight="false" outlineLevel="0" collapsed="false">
      <c r="A41" s="0" t="s">
        <v>19</v>
      </c>
      <c r="B41" s="0" t="n">
        <v>9907</v>
      </c>
      <c r="C41" s="3" t="n">
        <v>-23237</v>
      </c>
    </row>
    <row r="42" customFormat="false" ht="12.75" hidden="false" customHeight="false" outlineLevel="0" collapsed="false">
      <c r="B42" s="0" t="n">
        <v>9912</v>
      </c>
      <c r="C42" s="3" t="n">
        <v>-34793</v>
      </c>
    </row>
    <row r="43" customFormat="false" ht="12.75" hidden="false" customHeight="false" outlineLevel="0" collapsed="false">
      <c r="B43" s="5" t="s">
        <v>8</v>
      </c>
      <c r="C43" s="6" t="n">
        <v>-41859</v>
      </c>
    </row>
    <row r="44" customFormat="false" ht="12.75" hidden="false" customHeight="false" outlineLevel="0" collapsed="false">
      <c r="B44" s="5" t="s">
        <v>9</v>
      </c>
      <c r="C44" s="6" t="n">
        <v>57079</v>
      </c>
      <c r="D44" s="4" t="n">
        <f aca="false">SUM(C30:C44)</f>
        <v>-618161</v>
      </c>
    </row>
    <row r="45" customFormat="false" ht="12.75" hidden="false" customHeight="false" outlineLevel="0" collapsed="false">
      <c r="A45" s="0" t="s">
        <v>20</v>
      </c>
      <c r="B45" s="5" t="s">
        <v>8</v>
      </c>
      <c r="C45" s="6" t="n">
        <v>-14476</v>
      </c>
      <c r="D45" s="4" t="n">
        <f aca="false">SUM(C45)</f>
        <v>-14476</v>
      </c>
    </row>
    <row r="46" customFormat="false" ht="12.75" hidden="false" customHeight="false" outlineLevel="0" collapsed="false">
      <c r="A46" s="0" t="s">
        <v>21</v>
      </c>
      <c r="B46" s="5" t="n">
        <v>9909</v>
      </c>
      <c r="C46" s="3" t="n">
        <v>-59614</v>
      </c>
    </row>
    <row r="47" customFormat="false" ht="12.75" hidden="false" customHeight="false" outlineLevel="0" collapsed="false">
      <c r="B47" s="5" t="n">
        <v>9911</v>
      </c>
      <c r="C47" s="3" t="n">
        <v>63369</v>
      </c>
    </row>
    <row r="48" customFormat="false" ht="12.75" hidden="false" customHeight="false" outlineLevel="0" collapsed="false">
      <c r="B48" s="5" t="n">
        <v>9912</v>
      </c>
      <c r="C48" s="3" t="n">
        <v>-29507</v>
      </c>
    </row>
    <row r="49" customFormat="false" ht="12.75" hidden="false" customHeight="false" outlineLevel="0" collapsed="false">
      <c r="B49" s="5" t="s">
        <v>8</v>
      </c>
      <c r="C49" s="6" t="n">
        <v>-46505</v>
      </c>
    </row>
    <row r="50" customFormat="false" ht="12.75" hidden="false" customHeight="false" outlineLevel="0" collapsed="false">
      <c r="B50" s="5" t="s">
        <v>14</v>
      </c>
      <c r="C50" s="6" t="n">
        <v>-75838</v>
      </c>
      <c r="D50" s="4" t="n">
        <f aca="false">SUM(C45:C50)</f>
        <v>-162571</v>
      </c>
    </row>
    <row r="51" customFormat="false" ht="11.25" hidden="false" customHeight="true" outlineLevel="0" collapsed="false">
      <c r="A51" s="0" t="s">
        <v>22</v>
      </c>
      <c r="B51" s="5" t="s">
        <v>8</v>
      </c>
      <c r="C51" s="6" t="n">
        <v>12367</v>
      </c>
      <c r="D51" s="4" t="n">
        <f aca="false">SUM(C51)</f>
        <v>12367</v>
      </c>
    </row>
    <row r="52" customFormat="false" ht="12.75" hidden="false" customHeight="false" outlineLevel="0" collapsed="false">
      <c r="A52" s="0" t="s">
        <v>23</v>
      </c>
      <c r="B52" s="5" t="n">
        <v>9911</v>
      </c>
      <c r="C52" s="3" t="n">
        <v>-23445</v>
      </c>
    </row>
    <row r="53" customFormat="false" ht="12.75" hidden="false" customHeight="false" outlineLevel="0" collapsed="false">
      <c r="B53" s="5" t="n">
        <v>9912</v>
      </c>
      <c r="C53" s="3" t="n">
        <v>-20773</v>
      </c>
    </row>
    <row r="54" customFormat="false" ht="12.75" hidden="false" customHeight="false" outlineLevel="0" collapsed="false">
      <c r="B54" s="5" t="s">
        <v>8</v>
      </c>
      <c r="C54" s="6" t="n">
        <v>-22135</v>
      </c>
    </row>
    <row r="55" customFormat="false" ht="12.75" hidden="false" customHeight="false" outlineLevel="0" collapsed="false">
      <c r="B55" s="5" t="s">
        <v>9</v>
      </c>
      <c r="C55" s="6" t="n">
        <v>-23000</v>
      </c>
    </row>
    <row r="56" customFormat="false" ht="12.75" hidden="false" customHeight="false" outlineLevel="0" collapsed="false">
      <c r="B56" s="5" t="s">
        <v>14</v>
      </c>
      <c r="C56" s="6" t="n">
        <v>-27596</v>
      </c>
      <c r="D56" s="4" t="n">
        <f aca="false">SUM(C52:C56)</f>
        <v>-116949</v>
      </c>
    </row>
    <row r="57" customFormat="false" ht="12.75" hidden="false" customHeight="false" outlineLevel="0" collapsed="false">
      <c r="A57" s="0" t="s">
        <v>24</v>
      </c>
      <c r="B57" s="5" t="n">
        <v>9908</v>
      </c>
      <c r="C57" s="3" t="n">
        <v>19439</v>
      </c>
      <c r="D57" s="4" t="n">
        <f aca="false">SUM(C57)</f>
        <v>19439</v>
      </c>
    </row>
    <row r="58" customFormat="false" ht="12.75" hidden="false" customHeight="false" outlineLevel="0" collapsed="false">
      <c r="B58" s="5" t="n">
        <v>9909</v>
      </c>
      <c r="C58" s="3" t="n">
        <v>20476</v>
      </c>
    </row>
    <row r="59" customFormat="false" ht="12.75" hidden="false" customHeight="false" outlineLevel="0" collapsed="false">
      <c r="B59" s="5" t="n">
        <v>9911</v>
      </c>
      <c r="C59" s="3" t="n">
        <v>-9576</v>
      </c>
    </row>
    <row r="60" customFormat="false" ht="12.75" hidden="false" customHeight="false" outlineLevel="0" collapsed="false">
      <c r="B60" s="5" t="n">
        <v>9912</v>
      </c>
      <c r="C60" s="3" t="n">
        <v>-22774</v>
      </c>
    </row>
    <row r="61" customFormat="false" ht="12.75" hidden="false" customHeight="false" outlineLevel="0" collapsed="false">
      <c r="B61" s="5" t="s">
        <v>8</v>
      </c>
      <c r="C61" s="6" t="n">
        <v>-23528</v>
      </c>
    </row>
    <row r="62" customFormat="false" ht="12.75" hidden="false" customHeight="false" outlineLevel="0" collapsed="false">
      <c r="B62" s="5" t="s">
        <v>9</v>
      </c>
      <c r="C62" s="6" t="n">
        <v>-28841</v>
      </c>
    </row>
    <row r="63" customFormat="false" ht="12.75" hidden="false" customHeight="false" outlineLevel="0" collapsed="false">
      <c r="B63" s="5" t="s">
        <v>14</v>
      </c>
      <c r="C63" s="6" t="n">
        <v>-33648</v>
      </c>
      <c r="D63" s="4" t="n">
        <f aca="false">SUM(C57:C63)</f>
        <v>-78452</v>
      </c>
    </row>
    <row r="64" customFormat="false" ht="12.75" hidden="false" customHeight="false" outlineLevel="0" collapsed="false">
      <c r="A64" s="0" t="s">
        <v>25</v>
      </c>
      <c r="B64" s="5" t="n">
        <v>9909</v>
      </c>
      <c r="C64" s="7" t="n">
        <v>-11676</v>
      </c>
      <c r="D64" s="4" t="n">
        <f aca="false">SUM(C64)</f>
        <v>-11676</v>
      </c>
    </row>
    <row r="65" customFormat="false" ht="12.75" hidden="false" customHeight="false" outlineLevel="0" collapsed="false">
      <c r="B65" s="5"/>
      <c r="C65" s="4" t="n">
        <f aca="false">SUM(C5:C64)</f>
        <v>1200230</v>
      </c>
    </row>
    <row r="67" customFormat="false" ht="12.75" hidden="false" customHeight="false" outlineLevel="0" collapsed="false">
      <c r="A67" s="0" t="s">
        <v>26</v>
      </c>
      <c r="C67" s="6" t="n">
        <f aca="false">1215815+117754+112305</f>
        <v>1445874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67"/>
  <sheetViews>
    <sheetView showFormulas="false" showGridLines="true" showRowColHeaders="true" showZeros="true" rightToLeft="false" tabSelected="false" showOutlineSymbols="true" defaultGridColor="true" view="normal" topLeftCell="A51" colorId="64" zoomScale="100" zoomScaleNormal="100" zoomScalePageLayoutView="100" workbookViewId="0">
      <selection pane="topLeft" activeCell="A67" activeCellId="0" sqref="A1:E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99"/>
    <col collapsed="false" customWidth="true" hidden="false" outlineLevel="0" max="2" min="2" style="0" width="13.99"/>
    <col collapsed="false" customWidth="true" hidden="false" outlineLevel="0" max="3" min="3" style="0" width="13.85"/>
    <col collapsed="false" customWidth="true" hidden="false" outlineLevel="0" max="4" min="4" style="0" width="14.41"/>
  </cols>
  <sheetData>
    <row r="1" customFormat="false" ht="15.75" hidden="false" customHeight="false" outlineLevel="0" collapsed="false">
      <c r="B1" s="1" t="s">
        <v>0</v>
      </c>
    </row>
    <row r="2" customFormat="false" ht="15.75" hidden="false" customHeight="false" outlineLevel="0" collapsed="false">
      <c r="B2" s="1" t="s">
        <v>1</v>
      </c>
    </row>
    <row r="4" customFormat="false" ht="12.75" hidden="false" customHeight="false" outlineLevel="0" collapsed="false">
      <c r="A4" s="2" t="s">
        <v>2</v>
      </c>
      <c r="B4" s="2" t="s">
        <v>3</v>
      </c>
      <c r="C4" s="2" t="s">
        <v>4</v>
      </c>
      <c r="D4" s="2" t="s">
        <v>5</v>
      </c>
    </row>
    <row r="5" customFormat="false" ht="12.75" hidden="false" customHeight="false" outlineLevel="0" collapsed="false">
      <c r="A5" s="0" t="s">
        <v>6</v>
      </c>
      <c r="B5" s="0" t="n">
        <v>9907</v>
      </c>
      <c r="C5" s="3" t="n">
        <f aca="false">200000*0.4</f>
        <v>80000</v>
      </c>
    </row>
    <row r="6" customFormat="false" ht="12.75" hidden="false" customHeight="false" outlineLevel="0" collapsed="false">
      <c r="B6" s="0" t="n">
        <v>9908</v>
      </c>
      <c r="C6" s="3" t="n">
        <f aca="false">391000*0.4</f>
        <v>156400</v>
      </c>
    </row>
    <row r="7" customFormat="false" ht="12.75" hidden="false" customHeight="false" outlineLevel="0" collapsed="false">
      <c r="B7" s="0" t="n">
        <v>9909</v>
      </c>
      <c r="C7" s="3" t="n">
        <f aca="false">416833*0.4</f>
        <v>166733.2</v>
      </c>
    </row>
    <row r="8" customFormat="false" ht="12.75" hidden="false" customHeight="false" outlineLevel="0" collapsed="false">
      <c r="B8" s="0" t="n">
        <v>9910</v>
      </c>
      <c r="C8" s="3" t="n">
        <f aca="false">363017*0.4</f>
        <v>145206.8</v>
      </c>
    </row>
    <row r="9" customFormat="false" ht="12.75" hidden="false" customHeight="false" outlineLevel="0" collapsed="false">
      <c r="B9" s="0" t="n">
        <v>9911</v>
      </c>
      <c r="C9" s="3" t="n">
        <f aca="false">347495*0.4</f>
        <v>138998</v>
      </c>
    </row>
    <row r="10" customFormat="false" ht="12.75" hidden="false" customHeight="false" outlineLevel="0" collapsed="false">
      <c r="B10" s="0" t="n">
        <v>9912</v>
      </c>
      <c r="C10" s="3" t="n">
        <f aca="false">234449*0.4</f>
        <v>93779.6</v>
      </c>
      <c r="D10" s="4" t="s">
        <v>7</v>
      </c>
    </row>
    <row r="11" customFormat="false" ht="12.75" hidden="false" customHeight="false" outlineLevel="0" collapsed="false">
      <c r="B11" s="5" t="s">
        <v>8</v>
      </c>
      <c r="C11" s="3" t="n">
        <v>117754</v>
      </c>
      <c r="D11" s="4"/>
    </row>
    <row r="12" customFormat="false" ht="12.75" hidden="false" customHeight="false" outlineLevel="0" collapsed="false">
      <c r="B12" s="5" t="s">
        <v>9</v>
      </c>
      <c r="C12" s="3" t="n">
        <v>112305</v>
      </c>
      <c r="D12" s="4" t="n">
        <f aca="false">SUM(C5:C12)</f>
        <v>1011176.6</v>
      </c>
    </row>
    <row r="13" customFormat="false" ht="12.75" hidden="false" customHeight="false" outlineLevel="0" collapsed="false">
      <c r="A13" s="0" t="s">
        <v>10</v>
      </c>
      <c r="B13" s="0" t="n">
        <v>9907</v>
      </c>
      <c r="C13" s="6" t="n">
        <v>-11083</v>
      </c>
    </row>
    <row r="14" customFormat="false" ht="12.75" hidden="false" customHeight="false" outlineLevel="0" collapsed="false">
      <c r="B14" s="0" t="n">
        <v>9912</v>
      </c>
      <c r="C14" s="6" t="n">
        <v>-11124</v>
      </c>
      <c r="D14" s="4" t="n">
        <f aca="false">SUM(C13:C14)</f>
        <v>-22207</v>
      </c>
    </row>
    <row r="15" customFormat="false" ht="12.75" hidden="false" customHeight="false" outlineLevel="0" collapsed="false">
      <c r="A15" s="0" t="s">
        <v>11</v>
      </c>
      <c r="B15" s="0" t="n">
        <v>9907</v>
      </c>
      <c r="C15" s="6" t="n">
        <v>-9583</v>
      </c>
      <c r="D15" s="4" t="n">
        <f aca="false">SUM(C15)</f>
        <v>-9583</v>
      </c>
    </row>
    <row r="16" customFormat="false" ht="12.75" hidden="false" customHeight="false" outlineLevel="0" collapsed="false">
      <c r="A16" s="0" t="s">
        <v>12</v>
      </c>
      <c r="B16" s="0" t="n">
        <v>9907</v>
      </c>
      <c r="C16" s="6" t="n">
        <v>-9300</v>
      </c>
    </row>
    <row r="17" customFormat="false" ht="12.75" hidden="false" customHeight="false" outlineLevel="0" collapsed="false">
      <c r="B17" s="0" t="n">
        <v>9908</v>
      </c>
      <c r="C17" s="6" t="n">
        <v>15809</v>
      </c>
    </row>
    <row r="18" customFormat="false" ht="12.75" hidden="false" customHeight="false" outlineLevel="0" collapsed="false">
      <c r="B18" s="0" t="n">
        <v>9909</v>
      </c>
      <c r="C18" s="6" t="n">
        <v>-31512</v>
      </c>
    </row>
    <row r="19" customFormat="false" ht="12.75" hidden="false" customHeight="false" outlineLevel="0" collapsed="false">
      <c r="B19" s="0" t="n">
        <v>9911</v>
      </c>
      <c r="C19" s="6" t="n">
        <v>-25932</v>
      </c>
    </row>
    <row r="20" customFormat="false" ht="12.75" hidden="false" customHeight="false" outlineLevel="0" collapsed="false">
      <c r="B20" s="0" t="n">
        <v>9912</v>
      </c>
      <c r="C20" s="6" t="n">
        <v>-23011</v>
      </c>
    </row>
    <row r="21" customFormat="false" ht="12.75" hidden="false" customHeight="false" outlineLevel="0" collapsed="false">
      <c r="B21" s="5" t="s">
        <v>8</v>
      </c>
      <c r="C21" s="6" t="n">
        <v>-20339</v>
      </c>
      <c r="D21" s="4" t="n">
        <f aca="false">SUM(C16:C21)</f>
        <v>-94285</v>
      </c>
    </row>
    <row r="22" customFormat="false" ht="12.75" hidden="false" customHeight="false" outlineLevel="0" collapsed="false">
      <c r="A22" s="0" t="s">
        <v>13</v>
      </c>
      <c r="B22" s="0" t="n">
        <v>9911</v>
      </c>
      <c r="C22" s="6" t="n">
        <v>47042</v>
      </c>
    </row>
    <row r="23" customFormat="false" ht="12.75" hidden="false" customHeight="false" outlineLevel="0" collapsed="false">
      <c r="B23" s="0" t="n">
        <v>9912</v>
      </c>
      <c r="C23" s="6" t="n">
        <v>29157</v>
      </c>
    </row>
    <row r="24" customFormat="false" ht="12.75" hidden="false" customHeight="false" outlineLevel="0" collapsed="false">
      <c r="B24" s="5" t="s">
        <v>8</v>
      </c>
      <c r="C24" s="6" t="n">
        <v>27818</v>
      </c>
    </row>
    <row r="25" customFormat="false" ht="12.75" hidden="false" customHeight="false" outlineLevel="0" collapsed="false">
      <c r="B25" s="5" t="s">
        <v>9</v>
      </c>
      <c r="C25" s="6" t="n">
        <v>40781</v>
      </c>
    </row>
    <row r="26" customFormat="false" ht="12.75" hidden="false" customHeight="false" outlineLevel="0" collapsed="false">
      <c r="B26" s="5" t="s">
        <v>14</v>
      </c>
      <c r="C26" s="6" t="n">
        <v>40076</v>
      </c>
      <c r="D26" s="4" t="n">
        <f aca="false">SUM(C22:C26)</f>
        <v>184874</v>
      </c>
    </row>
    <row r="27" customFormat="false" ht="12.75" hidden="false" customHeight="false" outlineLevel="0" collapsed="false">
      <c r="A27" s="0" t="s">
        <v>15</v>
      </c>
      <c r="B27" s="5" t="s">
        <v>8</v>
      </c>
      <c r="C27" s="6" t="n">
        <v>-30134</v>
      </c>
    </row>
    <row r="28" customFormat="false" ht="12.75" hidden="false" customHeight="false" outlineLevel="0" collapsed="false">
      <c r="B28" s="5" t="s">
        <v>9</v>
      </c>
      <c r="C28" s="6" t="n">
        <v>-59047</v>
      </c>
      <c r="D28" s="4" t="n">
        <f aca="false">SUM(C27:C28)</f>
        <v>-89181</v>
      </c>
    </row>
    <row r="29" customFormat="false" ht="12.75" hidden="false" customHeight="false" outlineLevel="0" collapsed="false">
      <c r="A29" s="0" t="s">
        <v>16</v>
      </c>
      <c r="B29" s="5" t="s">
        <v>8</v>
      </c>
      <c r="C29" s="6" t="n">
        <v>23201</v>
      </c>
      <c r="D29" s="4" t="n">
        <f aca="false">SUM(C29)</f>
        <v>23201</v>
      </c>
    </row>
    <row r="30" customFormat="false" ht="12.75" hidden="false" customHeight="false" outlineLevel="0" collapsed="false">
      <c r="A30" s="0" t="s">
        <v>17</v>
      </c>
      <c r="B30" s="0" t="n">
        <v>9912</v>
      </c>
      <c r="C30" s="6" t="n">
        <v>-28859</v>
      </c>
      <c r="D30" s="6" t="n">
        <f aca="false">SUM(B30:C30)</f>
        <v>-18947</v>
      </c>
    </row>
    <row r="31" customFormat="false" ht="12.75" hidden="false" customHeight="false" outlineLevel="0" collapsed="false">
      <c r="A31" s="0" t="s">
        <v>18</v>
      </c>
      <c r="B31" s="0" t="n">
        <v>9904</v>
      </c>
      <c r="C31" s="3" t="n">
        <v>-958508</v>
      </c>
    </row>
    <row r="32" customFormat="false" ht="12.75" hidden="false" customHeight="false" outlineLevel="0" collapsed="false">
      <c r="B32" s="0" t="n">
        <v>9907</v>
      </c>
      <c r="C32" s="3" t="n">
        <v>1221859</v>
      </c>
    </row>
    <row r="33" customFormat="false" ht="12.75" hidden="false" customHeight="false" outlineLevel="0" collapsed="false">
      <c r="B33" s="0" t="n">
        <v>9908</v>
      </c>
      <c r="C33" s="3" t="n">
        <v>607814</v>
      </c>
    </row>
    <row r="34" customFormat="false" ht="12.75" hidden="false" customHeight="false" outlineLevel="0" collapsed="false">
      <c r="B34" s="0" t="n">
        <v>9909</v>
      </c>
      <c r="C34" s="3" t="n">
        <f aca="false">1332152-650000</f>
        <v>682152</v>
      </c>
    </row>
    <row r="35" customFormat="false" ht="12.75" hidden="false" customHeight="false" outlineLevel="0" collapsed="false">
      <c r="B35" s="0" t="n">
        <v>9910</v>
      </c>
      <c r="C35" s="3" t="n">
        <v>216519</v>
      </c>
    </row>
    <row r="36" customFormat="false" ht="12.75" hidden="false" customHeight="false" outlineLevel="0" collapsed="false">
      <c r="B36" s="0" t="n">
        <v>9911</v>
      </c>
      <c r="C36" s="3" t="n">
        <v>-547525</v>
      </c>
    </row>
    <row r="37" customFormat="false" ht="12.75" hidden="false" customHeight="false" outlineLevel="0" collapsed="false">
      <c r="B37" s="0" t="n">
        <v>9912</v>
      </c>
      <c r="C37" s="3" t="n">
        <v>266675</v>
      </c>
    </row>
    <row r="38" customFormat="false" ht="12.75" hidden="false" customHeight="false" outlineLevel="0" collapsed="false">
      <c r="B38" s="5" t="s">
        <v>8</v>
      </c>
      <c r="C38" s="3" t="n">
        <v>-1422068</v>
      </c>
    </row>
    <row r="39" customFormat="false" ht="12.75" hidden="false" customHeight="false" outlineLevel="0" collapsed="false">
      <c r="B39" s="5" t="s">
        <v>9</v>
      </c>
      <c r="C39" s="3" t="n">
        <v>-523114</v>
      </c>
    </row>
    <row r="40" customFormat="false" ht="12.75" hidden="false" customHeight="false" outlineLevel="0" collapsed="false">
      <c r="B40" s="5" t="s">
        <v>14</v>
      </c>
      <c r="C40" s="3" t="n">
        <v>-90296</v>
      </c>
      <c r="D40" s="4" t="n">
        <f aca="false">SUM(C31:C40)</f>
        <v>-546492</v>
      </c>
    </row>
    <row r="41" customFormat="false" ht="12.75" hidden="false" customHeight="false" outlineLevel="0" collapsed="false">
      <c r="A41" s="0" t="s">
        <v>19</v>
      </c>
      <c r="B41" s="0" t="n">
        <v>9907</v>
      </c>
      <c r="C41" s="6" t="n">
        <v>-23237</v>
      </c>
    </row>
    <row r="42" customFormat="false" ht="12.75" hidden="false" customHeight="false" outlineLevel="0" collapsed="false">
      <c r="B42" s="0" t="n">
        <v>9912</v>
      </c>
      <c r="C42" s="6" t="n">
        <v>-34793</v>
      </c>
    </row>
    <row r="43" customFormat="false" ht="12.75" hidden="false" customHeight="false" outlineLevel="0" collapsed="false">
      <c r="B43" s="5" t="s">
        <v>8</v>
      </c>
      <c r="C43" s="6" t="n">
        <v>-41859</v>
      </c>
    </row>
    <row r="44" customFormat="false" ht="12.75" hidden="false" customHeight="false" outlineLevel="0" collapsed="false">
      <c r="B44" s="5" t="s">
        <v>9</v>
      </c>
      <c r="C44" s="6" t="n">
        <v>57079</v>
      </c>
      <c r="D44" s="4" t="n">
        <f aca="false">SUM(C30:C44)</f>
        <v>-618161</v>
      </c>
    </row>
    <row r="45" customFormat="false" ht="12.75" hidden="false" customHeight="false" outlineLevel="0" collapsed="false">
      <c r="A45" s="0" t="s">
        <v>20</v>
      </c>
      <c r="B45" s="5" t="s">
        <v>8</v>
      </c>
      <c r="C45" s="6" t="n">
        <v>-14476</v>
      </c>
      <c r="D45" s="4" t="n">
        <f aca="false">SUM(C45)</f>
        <v>-14476</v>
      </c>
    </row>
    <row r="46" customFormat="false" ht="12.75" hidden="false" customHeight="false" outlineLevel="0" collapsed="false">
      <c r="A46" s="0" t="s">
        <v>21</v>
      </c>
      <c r="B46" s="5" t="n">
        <v>9909</v>
      </c>
      <c r="C46" s="6" t="n">
        <v>-59614</v>
      </c>
    </row>
    <row r="47" customFormat="false" ht="12.75" hidden="false" customHeight="false" outlineLevel="0" collapsed="false">
      <c r="B47" s="5" t="n">
        <v>9911</v>
      </c>
      <c r="C47" s="6" t="n">
        <v>63369</v>
      </c>
    </row>
    <row r="48" customFormat="false" ht="12.75" hidden="false" customHeight="false" outlineLevel="0" collapsed="false">
      <c r="B48" s="5" t="n">
        <v>9912</v>
      </c>
      <c r="C48" s="6" t="n">
        <v>-29507</v>
      </c>
    </row>
    <row r="49" customFormat="false" ht="12.75" hidden="false" customHeight="false" outlineLevel="0" collapsed="false">
      <c r="B49" s="5" t="s">
        <v>8</v>
      </c>
      <c r="C49" s="6" t="n">
        <v>-46505</v>
      </c>
    </row>
    <row r="50" customFormat="false" ht="12.75" hidden="false" customHeight="false" outlineLevel="0" collapsed="false">
      <c r="B50" s="5" t="s">
        <v>14</v>
      </c>
      <c r="C50" s="6" t="n">
        <v>-75838</v>
      </c>
      <c r="D50" s="4" t="n">
        <f aca="false">SUM(C45:C50)</f>
        <v>-162571</v>
      </c>
    </row>
    <row r="51" customFormat="false" ht="11.25" hidden="false" customHeight="true" outlineLevel="0" collapsed="false">
      <c r="A51" s="0" t="s">
        <v>22</v>
      </c>
      <c r="B51" s="5" t="s">
        <v>8</v>
      </c>
      <c r="C51" s="6" t="n">
        <v>12367</v>
      </c>
      <c r="D51" s="4" t="n">
        <f aca="false">SUM(C51)</f>
        <v>12367</v>
      </c>
    </row>
    <row r="52" customFormat="false" ht="12.75" hidden="false" customHeight="false" outlineLevel="0" collapsed="false">
      <c r="A52" s="0" t="s">
        <v>23</v>
      </c>
      <c r="B52" s="5" t="n">
        <v>9911</v>
      </c>
      <c r="C52" s="6" t="n">
        <v>-23445</v>
      </c>
    </row>
    <row r="53" customFormat="false" ht="12.75" hidden="false" customHeight="false" outlineLevel="0" collapsed="false">
      <c r="B53" s="5" t="n">
        <v>9912</v>
      </c>
      <c r="C53" s="6" t="n">
        <v>-20773</v>
      </c>
    </row>
    <row r="54" customFormat="false" ht="12.75" hidden="false" customHeight="false" outlineLevel="0" collapsed="false">
      <c r="B54" s="5" t="s">
        <v>8</v>
      </c>
      <c r="C54" s="6" t="n">
        <v>-22135</v>
      </c>
    </row>
    <row r="55" customFormat="false" ht="12.75" hidden="false" customHeight="false" outlineLevel="0" collapsed="false">
      <c r="B55" s="5" t="s">
        <v>9</v>
      </c>
      <c r="C55" s="6" t="n">
        <v>-23000</v>
      </c>
    </row>
    <row r="56" customFormat="false" ht="12.75" hidden="false" customHeight="false" outlineLevel="0" collapsed="false">
      <c r="B56" s="5" t="s">
        <v>14</v>
      </c>
      <c r="C56" s="6" t="n">
        <v>-27596</v>
      </c>
      <c r="D56" s="4" t="n">
        <f aca="false">SUM(C52:C56)</f>
        <v>-116949</v>
      </c>
    </row>
    <row r="57" customFormat="false" ht="12.75" hidden="false" customHeight="false" outlineLevel="0" collapsed="false">
      <c r="A57" s="0" t="s">
        <v>24</v>
      </c>
      <c r="B57" s="5" t="n">
        <v>9908</v>
      </c>
      <c r="C57" s="6" t="n">
        <v>19439</v>
      </c>
      <c r="D57" s="4" t="n">
        <f aca="false">SUM(C57)</f>
        <v>19439</v>
      </c>
    </row>
    <row r="58" customFormat="false" ht="12.75" hidden="false" customHeight="false" outlineLevel="0" collapsed="false">
      <c r="B58" s="5" t="n">
        <v>9909</v>
      </c>
      <c r="C58" s="6" t="n">
        <v>20476</v>
      </c>
    </row>
    <row r="59" customFormat="false" ht="12.75" hidden="false" customHeight="false" outlineLevel="0" collapsed="false">
      <c r="B59" s="5" t="n">
        <v>9911</v>
      </c>
      <c r="C59" s="6" t="n">
        <v>-9576</v>
      </c>
    </row>
    <row r="60" customFormat="false" ht="12.75" hidden="false" customHeight="false" outlineLevel="0" collapsed="false">
      <c r="B60" s="5" t="n">
        <v>9912</v>
      </c>
      <c r="C60" s="6" t="n">
        <v>-22774</v>
      </c>
    </row>
    <row r="61" customFormat="false" ht="12.75" hidden="false" customHeight="false" outlineLevel="0" collapsed="false">
      <c r="B61" s="5" t="s">
        <v>8</v>
      </c>
      <c r="C61" s="6" t="n">
        <v>-23528</v>
      </c>
    </row>
    <row r="62" customFormat="false" ht="12.75" hidden="false" customHeight="false" outlineLevel="0" collapsed="false">
      <c r="B62" s="5" t="s">
        <v>9</v>
      </c>
      <c r="C62" s="6" t="n">
        <v>-28841</v>
      </c>
    </row>
    <row r="63" customFormat="false" ht="12.75" hidden="false" customHeight="false" outlineLevel="0" collapsed="false">
      <c r="B63" s="5" t="s">
        <v>14</v>
      </c>
      <c r="C63" s="6" t="n">
        <v>-33648</v>
      </c>
      <c r="D63" s="4" t="n">
        <f aca="false">SUM(C57:C63)</f>
        <v>-78452</v>
      </c>
    </row>
    <row r="64" customFormat="false" ht="12.75" hidden="false" customHeight="false" outlineLevel="0" collapsed="false">
      <c r="A64" s="0" t="s">
        <v>25</v>
      </c>
      <c r="B64" s="5" t="n">
        <v>9909</v>
      </c>
      <c r="C64" s="8" t="n">
        <v>-11676</v>
      </c>
      <c r="D64" s="4" t="n">
        <f aca="false">SUM(C64)</f>
        <v>-11676</v>
      </c>
    </row>
    <row r="65" customFormat="false" ht="12.75" hidden="false" customHeight="false" outlineLevel="0" collapsed="false">
      <c r="B65" s="5"/>
      <c r="C65" s="4" t="n">
        <f aca="false">SUM(C5:C64)</f>
        <v>28553.6000000001</v>
      </c>
    </row>
    <row r="67" customFormat="false" ht="12.75" hidden="false" customHeight="false" outlineLevel="0" collapsed="false">
      <c r="A67" s="0" t="s">
        <v>26</v>
      </c>
      <c r="C67" s="6" t="n">
        <v>464685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true" showOutlineSymbols="true" defaultGridColor="true" view="normal" topLeftCell="A15" colorId="64" zoomScale="100" zoomScaleNormal="100" zoomScalePageLayoutView="100" workbookViewId="0">
      <selection pane="topLeft" activeCell="D42" activeCellId="0" sqref="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99"/>
    <col collapsed="false" customWidth="true" hidden="false" outlineLevel="0" max="4" min="4" style="0" width="15.85"/>
  </cols>
  <sheetData>
    <row r="1" customFormat="false" ht="20.25" hidden="false" customHeight="false" outlineLevel="0" collapsed="false">
      <c r="A1" s="9" t="s">
        <v>27</v>
      </c>
    </row>
    <row r="2" customFormat="false" ht="18" hidden="false" customHeight="false" outlineLevel="0" collapsed="false">
      <c r="A2" s="10" t="s">
        <v>28</v>
      </c>
    </row>
    <row r="4" customFormat="false" ht="15.75" hidden="false" customHeight="false" outlineLevel="0" collapsed="false">
      <c r="A4" s="11" t="s">
        <v>29</v>
      </c>
      <c r="D4" s="12" t="n">
        <f aca="false">'[1]Top Page'!E30-90296</f>
        <v>360038</v>
      </c>
    </row>
    <row r="6" customFormat="false" ht="15.75" hidden="false" customHeight="false" outlineLevel="0" collapsed="false">
      <c r="A6" s="11" t="s">
        <v>30</v>
      </c>
      <c r="D6" s="12" t="n">
        <f aca="false">112305-523114</f>
        <v>-410809</v>
      </c>
    </row>
    <row r="8" customFormat="false" ht="15.75" hidden="false" customHeight="false" outlineLevel="0" collapsed="false">
      <c r="A8" s="11" t="s">
        <v>31</v>
      </c>
      <c r="D8" s="12" t="n">
        <f aca="false">117754-1422068</f>
        <v>-1304314</v>
      </c>
    </row>
    <row r="10" customFormat="false" ht="15.75" hidden="false" customHeight="false" outlineLevel="0" collapsed="false">
      <c r="A10" s="11" t="s">
        <v>32</v>
      </c>
      <c r="D10" s="12" t="n">
        <f aca="false">93780+266675</f>
        <v>360455</v>
      </c>
    </row>
    <row r="12" customFormat="false" ht="15.75" hidden="false" customHeight="false" outlineLevel="0" collapsed="false">
      <c r="A12" s="11" t="s">
        <v>33</v>
      </c>
      <c r="D12" s="12" t="n">
        <f aca="false">138998-547525</f>
        <v>-408527</v>
      </c>
    </row>
    <row r="14" customFormat="false" ht="15.75" hidden="false" customHeight="false" outlineLevel="0" collapsed="false">
      <c r="A14" s="11" t="s">
        <v>34</v>
      </c>
      <c r="D14" s="12" t="n">
        <f aca="false">145207+216519</f>
        <v>361726</v>
      </c>
    </row>
    <row r="16" customFormat="false" ht="15.75" hidden="false" customHeight="false" outlineLevel="0" collapsed="false">
      <c r="A16" s="11" t="s">
        <v>35</v>
      </c>
      <c r="D16" s="12" t="n">
        <f aca="false">166733+682152</f>
        <v>848885</v>
      </c>
    </row>
    <row r="18" customFormat="false" ht="15.75" hidden="false" customHeight="false" outlineLevel="0" collapsed="false">
      <c r="A18" s="11" t="s">
        <v>36</v>
      </c>
      <c r="D18" s="12" t="n">
        <f aca="false">156400+607814</f>
        <v>764214</v>
      </c>
    </row>
    <row r="20" customFormat="false" ht="15.75" hidden="false" customHeight="false" outlineLevel="0" collapsed="false">
      <c r="A20" s="11" t="s">
        <v>37</v>
      </c>
      <c r="D20" s="12" t="n">
        <f aca="false">80000+1221859</f>
        <v>1301859</v>
      </c>
    </row>
    <row r="22" customFormat="false" ht="15.75" hidden="false" customHeight="false" outlineLevel="0" collapsed="false">
      <c r="A22" s="11" t="s">
        <v>38</v>
      </c>
      <c r="D22" s="12" t="n">
        <v>0</v>
      </c>
    </row>
    <row r="24" customFormat="false" ht="15.75" hidden="false" customHeight="false" outlineLevel="0" collapsed="false">
      <c r="A24" s="11" t="s">
        <v>39</v>
      </c>
      <c r="D24" s="12" t="n">
        <v>0</v>
      </c>
    </row>
    <row r="26" customFormat="false" ht="15.75" hidden="false" customHeight="false" outlineLevel="0" collapsed="false">
      <c r="A26" s="11" t="s">
        <v>40</v>
      </c>
      <c r="D26" s="12" t="n">
        <v>-958508</v>
      </c>
    </row>
    <row r="28" customFormat="false" ht="15.75" hidden="false" customHeight="false" outlineLevel="0" collapsed="false">
      <c r="A28" s="11" t="s">
        <v>41</v>
      </c>
      <c r="D28" s="12" t="n">
        <v>0</v>
      </c>
    </row>
    <row r="30" customFormat="false" ht="15.75" hidden="false" customHeight="false" outlineLevel="0" collapsed="false">
      <c r="A30" s="13" t="s">
        <v>42</v>
      </c>
      <c r="D30" s="12" t="n">
        <v>0</v>
      </c>
    </row>
    <row r="32" customFormat="false" ht="15.75" hidden="false" customHeight="false" outlineLevel="0" collapsed="false">
      <c r="A32" s="11" t="s">
        <v>43</v>
      </c>
      <c r="D32" s="12" t="n">
        <v>0</v>
      </c>
    </row>
    <row r="34" customFormat="false" ht="15.75" hidden="false" customHeight="false" outlineLevel="0" collapsed="false">
      <c r="A34" s="11" t="s">
        <v>44</v>
      </c>
      <c r="D34" s="12" t="n">
        <v>0</v>
      </c>
    </row>
    <row r="36" customFormat="false" ht="16.5" hidden="false" customHeight="false" outlineLevel="0" collapsed="false">
      <c r="A36" s="11" t="s">
        <v>45</v>
      </c>
      <c r="D36" s="14" t="n">
        <f aca="false">SUM(D4:D35)</f>
        <v>915019</v>
      </c>
    </row>
    <row r="3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2000-05-24T20:20:52Z</dcterms:created>
  <dc:creator>plove</dc:creator>
  <dc:description/>
  <dc:language>en-US</dc:language>
  <cp:lastModifiedBy>plove</cp:lastModifiedBy>
  <cp:lastPrinted>2000-05-31T13:19:58Z</cp:lastPrinted>
  <cp:revision>0</cp:revision>
  <dc:subject/>
  <dc:title/>
</cp:coreProperties>
</file>