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<sst xmlns="http://schemas.openxmlformats.org/spreadsheetml/2006/main" count="32" uniqueCount="32">
  <si>
    <t xml:space="preserve">Equity Percentage</t>
  </si>
  <si>
    <t xml:space="preserve">INVESTMENT</t>
  </si>
  <si>
    <t xml:space="preserve">  CONSTRUCTION &amp; ROW</t>
  </si>
  <si>
    <t xml:space="preserve">  AFUDC</t>
  </si>
  <si>
    <t xml:space="preserve">  OVERHEAD</t>
  </si>
  <si>
    <t xml:space="preserve">  CONTINGENCY</t>
  </si>
  <si>
    <t xml:space="preserve">  REIMBURSEMENT </t>
  </si>
  <si>
    <t xml:space="preserve">CAPITAL REQUIREMENTS</t>
  </si>
  <si>
    <t xml:space="preserve">Capital Cost for future project</t>
  </si>
  <si>
    <t xml:space="preserve">TAX DEPRECIATION CALC:</t>
  </si>
  <si>
    <t xml:space="preserve">  BALANCE</t>
  </si>
  <si>
    <t xml:space="preserve">PREMATURE DEPR EXP</t>
  </si>
  <si>
    <t xml:space="preserve">NORMAL  DEPRECIATION EXP</t>
  </si>
  <si>
    <t xml:space="preserve">DEPRECIATION EXP</t>
  </si>
  <si>
    <t xml:space="preserve">LOAD FACTOR</t>
  </si>
  <si>
    <t xml:space="preserve">COMPRESSOR VOLUMES USED (MMMBTU/D)</t>
  </si>
  <si>
    <t xml:space="preserve">GAS PRICE</t>
  </si>
  <si>
    <t xml:space="preserve">FUEL EXPENSE</t>
  </si>
  <si>
    <t xml:space="preserve">EXPENSES:</t>
  </si>
  <si>
    <t xml:space="preserve">Total</t>
  </si>
  <si>
    <t xml:space="preserve">  ADMINSTRATIVE AND GENERAL</t>
  </si>
  <si>
    <t xml:space="preserve">  O&amp;M</t>
  </si>
  <si>
    <t xml:space="preserve">  DEPRECIATION</t>
  </si>
  <si>
    <t xml:space="preserve">  INTEREST EXPENSE</t>
  </si>
  <si>
    <t xml:space="preserve">  NET FUEL EXPENSE</t>
  </si>
  <si>
    <t xml:space="preserve">  AD VALOREM</t>
  </si>
  <si>
    <t xml:space="preserve">  Return on Equity(Capped at 40% Equity)</t>
  </si>
  <si>
    <t xml:space="preserve">  Income Tax Expense</t>
  </si>
  <si>
    <t xml:space="preserve">Total Cost</t>
  </si>
  <si>
    <t xml:space="preserve">MMBTU/d</t>
  </si>
  <si>
    <t xml:space="preserve">Levelized</t>
  </si>
  <si>
    <t xml:space="preserve">Rate Requirement to Recover Cost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</si>
</sst>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0%"/>
    <numFmt numFmtId="168" formatCode="0.0%"/>
    <numFmt numFmtId="169" formatCode="0.00%"/>
    <numFmt numFmtId="170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8:AG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85"/>
    <col collapsed="false" customWidth="true" hidden="false" outlineLevel="0" max="2" min="2" style="0" width="9.28"/>
    <col collapsed="false" customWidth="true" hidden="false" outlineLevel="0" max="23" min="3" style="1" width="12.28"/>
    <col collapsed="false" customWidth="true" hidden="false" outlineLevel="0" max="24" min="24" style="0" width="13.99"/>
  </cols>
  <sheetData>
    <row r="8" customFormat="false" ht="12.75" hidden="false" customHeight="false" outlineLevel="0" collapsed="false">
      <c r="C8" s="2" t="n">
        <v>0</v>
      </c>
      <c r="D8" s="3" t="n">
        <v>1</v>
      </c>
      <c r="E8" s="2" t="n">
        <v>2</v>
      </c>
      <c r="F8" s="3" t="n">
        <v>3</v>
      </c>
      <c r="G8" s="2" t="n">
        <v>4</v>
      </c>
      <c r="H8" s="3" t="n">
        <v>5</v>
      </c>
      <c r="I8" s="2" t="n">
        <v>6</v>
      </c>
      <c r="J8" s="3" t="n">
        <v>7</v>
      </c>
      <c r="K8" s="2" t="n">
        <v>8</v>
      </c>
      <c r="L8" s="3" t="n">
        <v>9</v>
      </c>
      <c r="M8" s="2" t="n">
        <v>10</v>
      </c>
      <c r="N8" s="3" t="n">
        <v>11</v>
      </c>
      <c r="O8" s="2" t="n">
        <v>12</v>
      </c>
      <c r="P8" s="3" t="n">
        <v>13</v>
      </c>
      <c r="Q8" s="2" t="n">
        <v>14</v>
      </c>
      <c r="R8" s="3" t="n">
        <v>15</v>
      </c>
      <c r="S8" s="2" t="n">
        <v>16</v>
      </c>
      <c r="T8" s="3" t="n">
        <v>17</v>
      </c>
      <c r="U8" s="2" t="n">
        <v>18</v>
      </c>
      <c r="V8" s="3" t="n">
        <v>19</v>
      </c>
      <c r="W8" s="2" t="n">
        <v>20</v>
      </c>
    </row>
    <row r="10" customFormat="false" ht="12.75" hidden="false" customHeight="false" outlineLevel="0" collapsed="false">
      <c r="A10" s="0" t="s">
        <v>0</v>
      </c>
      <c r="D10" s="4" t="n">
        <f aca="false">+D11/$C$11</f>
        <v>0.966666666666667</v>
      </c>
      <c r="E10" s="4" t="n">
        <f aca="false">+E11/$C$11</f>
        <v>0.933333333333333</v>
      </c>
      <c r="F10" s="4" t="n">
        <f aca="false">+F11/$C$11</f>
        <v>0.9</v>
      </c>
      <c r="G10" s="4" t="n">
        <f aca="false">+G11/$C$11</f>
        <v>0.866666666666666</v>
      </c>
      <c r="H10" s="4" t="n">
        <f aca="false">+H11/$C$11</f>
        <v>0.833333333333333</v>
      </c>
      <c r="I10" s="4" t="n">
        <f aca="false">+I11/$C$11</f>
        <v>0.8</v>
      </c>
      <c r="J10" s="4" t="n">
        <f aca="false">+J11/$C$11</f>
        <v>0.766666666666666</v>
      </c>
      <c r="K10" s="4" t="n">
        <f aca="false">+K11/$C$11</f>
        <v>0.733333333333333</v>
      </c>
      <c r="L10" s="4" t="n">
        <f aca="false">+L11/$C$11</f>
        <v>0.699999999999999</v>
      </c>
      <c r="M10" s="4" t="n">
        <f aca="false">+M11/$C$11</f>
        <v>0.666666666666666</v>
      </c>
      <c r="N10" s="4" t="n">
        <f aca="false">+N11/$C$11</f>
        <v>0.633333333333333</v>
      </c>
      <c r="O10" s="4" t="n">
        <f aca="false">+O11/$C$11</f>
        <v>0.599999999999999</v>
      </c>
      <c r="P10" s="4" t="n">
        <f aca="false">+P11/$C$11</f>
        <v>0.566666666666666</v>
      </c>
      <c r="Q10" s="4" t="n">
        <f aca="false">+Q11/$C$11</f>
        <v>0.533333333333333</v>
      </c>
      <c r="R10" s="4" t="n">
        <f aca="false">+R11/$C$11</f>
        <v>0.499999999999999</v>
      </c>
      <c r="S10" s="4" t="n">
        <f aca="false">+S11/$C$11</f>
        <v>0.466666666666666</v>
      </c>
      <c r="T10" s="4" t="n">
        <f aca="false">+T11/$C$11</f>
        <v>0.433333333333333</v>
      </c>
      <c r="U10" s="4" t="n">
        <f aca="false">+U11/$C$11</f>
        <v>0.399999999999999</v>
      </c>
      <c r="V10" s="4" t="n">
        <f aca="false">+V11/$C$11</f>
        <v>0.366666666666666</v>
      </c>
      <c r="W10" s="4" t="n">
        <f aca="false">+W11/$C$11</f>
        <v>0.333333333333333</v>
      </c>
    </row>
    <row r="11" customFormat="false" ht="12.75" hidden="false" customHeight="false" outlineLevel="0" collapsed="false">
      <c r="A11" s="0" t="s">
        <v>1</v>
      </c>
      <c r="B11" s="0" t="n">
        <v>1</v>
      </c>
      <c r="C11" s="1" t="n">
        <v>842999.618</v>
      </c>
      <c r="D11" s="1" t="n">
        <f aca="false">+C11-D35</f>
        <v>814899.630733333</v>
      </c>
      <c r="E11" s="1" t="n">
        <f aca="false">+D11-E35</f>
        <v>786799.643466667</v>
      </c>
      <c r="F11" s="1" t="n">
        <f aca="false">+E11-F35</f>
        <v>758699.6562</v>
      </c>
      <c r="G11" s="1" t="n">
        <f aca="false">+F11-G35</f>
        <v>730599.668933333</v>
      </c>
      <c r="H11" s="1" t="n">
        <f aca="false">+G11-H35</f>
        <v>702499.681666666</v>
      </c>
      <c r="I11" s="1" t="n">
        <f aca="false">+H11-I35</f>
        <v>674399.6944</v>
      </c>
      <c r="J11" s="1" t="n">
        <f aca="false">+I11-J35</f>
        <v>646299.707133333</v>
      </c>
      <c r="K11" s="1" t="n">
        <f aca="false">+J11-K35</f>
        <v>618199.719866666</v>
      </c>
      <c r="L11" s="1" t="n">
        <f aca="false">+K11-L35</f>
        <v>590099.7326</v>
      </c>
      <c r="M11" s="1" t="n">
        <f aca="false">+L11-M35</f>
        <v>561999.745333333</v>
      </c>
      <c r="N11" s="1" t="n">
        <f aca="false">+M11-N35</f>
        <v>533899.758066666</v>
      </c>
      <c r="O11" s="1" t="n">
        <f aca="false">+N11-O35</f>
        <v>505799.770799999</v>
      </c>
      <c r="P11" s="1" t="n">
        <f aca="false">+O11-P35</f>
        <v>477699.783533333</v>
      </c>
      <c r="Q11" s="1" t="n">
        <f aca="false">+P11-Q35</f>
        <v>449599.796266666</v>
      </c>
      <c r="R11" s="1" t="n">
        <f aca="false">+Q11-R35</f>
        <v>421499.808999999</v>
      </c>
      <c r="S11" s="1" t="n">
        <f aca="false">+R11-S35</f>
        <v>393399.821733333</v>
      </c>
      <c r="T11" s="1" t="n">
        <f aca="false">+S11-T35</f>
        <v>365299.834466666</v>
      </c>
      <c r="U11" s="1" t="n">
        <f aca="false">+T11-U35</f>
        <v>337199.847199999</v>
      </c>
      <c r="V11" s="1" t="n">
        <f aca="false">+U11-V35</f>
        <v>309099.859933333</v>
      </c>
      <c r="W11" s="1" t="n">
        <f aca="false">+V11-W35</f>
        <v>280999.872666666</v>
      </c>
    </row>
    <row r="12" customFormat="false" ht="12.75" hidden="false" customHeight="false" outlineLevel="0" collapsed="false">
      <c r="A12" s="0" t="s">
        <v>2</v>
      </c>
      <c r="C12" s="1" t="n">
        <v>742092.5637254</v>
      </c>
    </row>
    <row r="13" customFormat="false" ht="12.75" hidden="false" customHeight="false" outlineLevel="0" collapsed="false">
      <c r="A13" s="0" t="s">
        <v>3</v>
      </c>
      <c r="C13" s="1" t="n">
        <v>81012.2632898</v>
      </c>
    </row>
    <row r="14" customFormat="false" ht="12.75" hidden="false" customHeight="false" outlineLevel="0" collapsed="false">
      <c r="A14" s="0" t="s">
        <v>4</v>
      </c>
      <c r="C14" s="1" t="n">
        <v>19894.7909848</v>
      </c>
    </row>
    <row r="15" customFormat="false" ht="12.75" hidden="false" customHeight="false" outlineLevel="0" collapsed="false">
      <c r="A15" s="0" t="s">
        <v>5</v>
      </c>
      <c r="C15" s="1" t="n">
        <v>0</v>
      </c>
    </row>
    <row r="16" customFormat="false" ht="12.75" hidden="false" customHeight="false" outlineLevel="0" collapsed="false">
      <c r="A16" s="0" t="s">
        <v>6</v>
      </c>
      <c r="C16" s="1" t="n">
        <v>0</v>
      </c>
    </row>
    <row r="17" customFormat="false" ht="12.75" hidden="false" customHeight="false" outlineLevel="0" collapsed="false">
      <c r="A17" s="0" t="s">
        <v>7</v>
      </c>
      <c r="C17" s="1" t="n">
        <v>337199.8472</v>
      </c>
    </row>
    <row r="18" customFormat="false" ht="12.75" hidden="false" customHeight="false" outlineLevel="0" collapsed="false">
      <c r="A18" s="0" t="s">
        <v>8</v>
      </c>
      <c r="C18" s="1" t="n">
        <v>0</v>
      </c>
    </row>
    <row r="20" customFormat="false" ht="12.75" hidden="false" customHeight="false" outlineLevel="0" collapsed="false">
      <c r="A20" s="0" t="s">
        <v>9</v>
      </c>
    </row>
    <row r="21" customFormat="false" ht="12.75" hidden="false" customHeight="false" outlineLevel="0" collapsed="false">
      <c r="A21" s="0" t="s">
        <v>10</v>
      </c>
      <c r="D21" s="1" t="n">
        <v>842999.618</v>
      </c>
      <c r="E21" s="1" t="n">
        <v>800849.6371</v>
      </c>
      <c r="F21" s="1" t="n">
        <v>720764.67339</v>
      </c>
      <c r="G21" s="1" t="n">
        <v>648688.206051</v>
      </c>
      <c r="H21" s="1" t="n">
        <v>583777.235465</v>
      </c>
      <c r="I21" s="1" t="n">
        <v>525357.3619376</v>
      </c>
      <c r="J21" s="1" t="n">
        <v>472838.4857362</v>
      </c>
      <c r="K21" s="1" t="n">
        <v>423101.5082742</v>
      </c>
      <c r="L21" s="1" t="n">
        <v>373364.5308122</v>
      </c>
      <c r="M21" s="1" t="n">
        <v>323543.2533884</v>
      </c>
      <c r="N21" s="1" t="n">
        <v>273806.2759264</v>
      </c>
      <c r="O21" s="1" t="n">
        <v>223984.9985026</v>
      </c>
      <c r="P21" s="1" t="n">
        <v>174248.0210406</v>
      </c>
      <c r="Q21" s="1" t="n">
        <v>124426.7436168</v>
      </c>
      <c r="R21" s="1" t="n">
        <v>74689.7661548001</v>
      </c>
      <c r="S21" s="1" t="n">
        <v>24868.4887310001</v>
      </c>
      <c r="T21" s="1" t="n">
        <v>9.45874489843845E-011</v>
      </c>
      <c r="U21" s="1" t="n">
        <v>9.45874489843845E-011</v>
      </c>
      <c r="V21" s="1" t="n">
        <v>9.45874489843845E-011</v>
      </c>
      <c r="W21" s="1" t="n">
        <v>9.45874489843845E-011</v>
      </c>
    </row>
    <row r="22" customFormat="false" ht="12.75" hidden="false" customHeight="false" outlineLevel="0" collapsed="false">
      <c r="A22" s="0" t="s">
        <v>11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N22" s="1" t="n">
        <v>0</v>
      </c>
      <c r="O22" s="1" t="n">
        <v>0</v>
      </c>
      <c r="P22" s="1" t="n">
        <v>0</v>
      </c>
      <c r="Q22" s="1" t="n">
        <v>0</v>
      </c>
      <c r="R22" s="1" t="n">
        <v>0</v>
      </c>
      <c r="S22" s="1" t="n">
        <v>0</v>
      </c>
      <c r="T22" s="1" t="n">
        <v>0</v>
      </c>
      <c r="U22" s="1" t="n">
        <v>0</v>
      </c>
      <c r="V22" s="1" t="n">
        <v>0</v>
      </c>
      <c r="W22" s="1" t="n">
        <v>9.45874489843845E-011</v>
      </c>
    </row>
    <row r="23" customFormat="false" ht="12.75" hidden="false" customHeight="false" outlineLevel="0" collapsed="false">
      <c r="A23" s="0" t="s">
        <v>12</v>
      </c>
      <c r="D23" s="1" t="n">
        <v>42149.9809</v>
      </c>
      <c r="E23" s="1" t="n">
        <v>80084.96371</v>
      </c>
      <c r="F23" s="1" t="n">
        <v>72076.467339</v>
      </c>
      <c r="G23" s="1" t="n">
        <v>64910.970586</v>
      </c>
      <c r="H23" s="1" t="n">
        <v>58419.8735274</v>
      </c>
      <c r="I23" s="1" t="n">
        <v>52518.8762014</v>
      </c>
      <c r="J23" s="1" t="n">
        <v>49736.977462</v>
      </c>
      <c r="K23" s="1" t="n">
        <v>49736.977462</v>
      </c>
      <c r="L23" s="1" t="n">
        <v>49821.2774238</v>
      </c>
      <c r="M23" s="1" t="n">
        <v>49736.977462</v>
      </c>
      <c r="N23" s="1" t="n">
        <v>49821.2774238</v>
      </c>
      <c r="O23" s="1" t="n">
        <v>49736.977462</v>
      </c>
      <c r="P23" s="1" t="n">
        <v>49821.2774238</v>
      </c>
      <c r="Q23" s="1" t="n">
        <v>49736.977462</v>
      </c>
      <c r="R23" s="1" t="n">
        <v>49821.2774238</v>
      </c>
      <c r="S23" s="1" t="n">
        <v>24868.488731</v>
      </c>
      <c r="T23" s="1" t="n">
        <v>0</v>
      </c>
      <c r="U23" s="1" t="n">
        <v>0</v>
      </c>
      <c r="V23" s="1" t="n">
        <v>0</v>
      </c>
      <c r="W23" s="1" t="n">
        <v>0</v>
      </c>
    </row>
    <row r="24" customFormat="false" ht="12.75" hidden="false" customHeight="false" outlineLevel="0" collapsed="false">
      <c r="A24" s="0" t="s">
        <v>13</v>
      </c>
      <c r="D24" s="1" t="n">
        <v>42149.9809</v>
      </c>
      <c r="E24" s="1" t="n">
        <v>80084.96371</v>
      </c>
      <c r="F24" s="1" t="n">
        <v>72076.467339</v>
      </c>
      <c r="G24" s="1" t="n">
        <v>64910.970586</v>
      </c>
      <c r="H24" s="1" t="n">
        <v>58419.8735274</v>
      </c>
      <c r="I24" s="1" t="n">
        <v>52518.8762014</v>
      </c>
      <c r="J24" s="1" t="n">
        <v>49736.977462</v>
      </c>
      <c r="K24" s="1" t="n">
        <v>49736.977462</v>
      </c>
      <c r="L24" s="1" t="n">
        <v>49821.2774238</v>
      </c>
      <c r="M24" s="1" t="n">
        <v>49736.977462</v>
      </c>
      <c r="N24" s="1" t="n">
        <v>49821.2774238</v>
      </c>
      <c r="O24" s="1" t="n">
        <v>49736.977462</v>
      </c>
      <c r="P24" s="1" t="n">
        <v>49821.2774238</v>
      </c>
      <c r="Q24" s="1" t="n">
        <v>49736.977462</v>
      </c>
      <c r="R24" s="1" t="n">
        <v>49821.2774238</v>
      </c>
      <c r="S24" s="1" t="n">
        <v>24868.488731</v>
      </c>
      <c r="T24" s="1" t="n">
        <v>0</v>
      </c>
      <c r="U24" s="1" t="n">
        <v>0</v>
      </c>
      <c r="V24" s="1" t="n">
        <v>0</v>
      </c>
      <c r="W24" s="1" t="n">
        <v>0</v>
      </c>
    </row>
    <row r="26" customFormat="false" ht="12.75" hidden="false" customHeight="false" outlineLevel="0" collapsed="false">
      <c r="A26" s="0" t="s">
        <v>14</v>
      </c>
      <c r="D26" s="4" t="n">
        <v>0.908126025937521</v>
      </c>
      <c r="E26" s="4" t="n">
        <v>0.898656907050808</v>
      </c>
      <c r="F26" s="4" t="n">
        <v>0.89614043212205</v>
      </c>
      <c r="G26" s="4" t="n">
        <v>0.900553610747556</v>
      </c>
      <c r="H26" s="4" t="n">
        <v>0.900021633530956</v>
      </c>
      <c r="I26" s="4" t="n">
        <v>0.895511864543929</v>
      </c>
      <c r="J26" s="4" t="n">
        <v>0.900667503141044</v>
      </c>
      <c r="K26" s="4" t="n">
        <v>0.905490805988023</v>
      </c>
      <c r="L26" s="4" t="n">
        <v>0.877543923940095</v>
      </c>
      <c r="M26" s="4" t="n">
        <v>0.901091477791742</v>
      </c>
      <c r="N26" s="4" t="n">
        <v>0.901091477791742</v>
      </c>
      <c r="O26" s="4" t="n">
        <v>0.901091477791742</v>
      </c>
      <c r="P26" s="4" t="n">
        <v>0.901091477791742</v>
      </c>
      <c r="Q26" s="4" t="n">
        <v>0.901091477791742</v>
      </c>
      <c r="R26" s="4" t="n">
        <v>0.901091477791742</v>
      </c>
      <c r="S26" s="4" t="n">
        <v>0.901091477791742</v>
      </c>
      <c r="T26" s="4" t="n">
        <v>0.901091477791742</v>
      </c>
      <c r="U26" s="4" t="n">
        <v>0.901091477791742</v>
      </c>
      <c r="V26" s="4" t="n">
        <v>0.901091477791742</v>
      </c>
      <c r="W26" s="4" t="n">
        <v>0.901091477791742</v>
      </c>
    </row>
    <row r="28" customFormat="false" ht="12.75" hidden="false" customHeight="false" outlineLevel="0" collapsed="false">
      <c r="A28" s="0" t="s">
        <v>15</v>
      </c>
      <c r="D28" s="5" t="n">
        <v>2.41</v>
      </c>
      <c r="E28" s="5" t="n">
        <f aca="false">+D28</f>
        <v>2.41</v>
      </c>
      <c r="F28" s="5" t="n">
        <f aca="false">+E28</f>
        <v>2.41</v>
      </c>
      <c r="G28" s="5" t="n">
        <f aca="false">+F28</f>
        <v>2.41</v>
      </c>
      <c r="H28" s="5" t="n">
        <f aca="false">+G28</f>
        <v>2.41</v>
      </c>
      <c r="I28" s="5" t="n">
        <f aca="false">+H28</f>
        <v>2.41</v>
      </c>
      <c r="J28" s="5" t="n">
        <f aca="false">+I28</f>
        <v>2.41</v>
      </c>
      <c r="K28" s="5" t="n">
        <f aca="false">+J28</f>
        <v>2.41</v>
      </c>
      <c r="L28" s="5" t="n">
        <f aca="false">+K28</f>
        <v>2.41</v>
      </c>
      <c r="M28" s="5" t="n">
        <f aca="false">+L28</f>
        <v>2.41</v>
      </c>
      <c r="N28" s="5" t="n">
        <f aca="false">+M28</f>
        <v>2.41</v>
      </c>
      <c r="O28" s="5" t="n">
        <f aca="false">+N28</f>
        <v>2.41</v>
      </c>
      <c r="P28" s="5" t="n">
        <f aca="false">+O28</f>
        <v>2.41</v>
      </c>
      <c r="Q28" s="5" t="n">
        <f aca="false">+P28</f>
        <v>2.41</v>
      </c>
      <c r="R28" s="5" t="n">
        <f aca="false">+Q28</f>
        <v>2.41</v>
      </c>
      <c r="S28" s="5" t="n">
        <f aca="false">+R28</f>
        <v>2.41</v>
      </c>
      <c r="T28" s="5" t="n">
        <f aca="false">+S28</f>
        <v>2.41</v>
      </c>
      <c r="U28" s="5" t="n">
        <f aca="false">+T28</f>
        <v>2.41</v>
      </c>
      <c r="V28" s="5" t="n">
        <f aca="false">+U28</f>
        <v>2.41</v>
      </c>
      <c r="W28" s="5" t="n">
        <f aca="false">+V28</f>
        <v>2.41</v>
      </c>
    </row>
    <row r="29" customFormat="false" ht="12.75" hidden="false" customHeight="false" outlineLevel="0" collapsed="false">
      <c r="A29" s="0" t="s">
        <v>16</v>
      </c>
      <c r="B29" s="0" t="n">
        <v>1.03</v>
      </c>
      <c r="D29" s="1" t="n">
        <v>2.97664454568712</v>
      </c>
      <c r="E29" s="1" t="n">
        <v>3.04113151850403</v>
      </c>
      <c r="F29" s="1" t="n">
        <v>2.69640344028852</v>
      </c>
      <c r="G29" s="1" t="n">
        <v>2.9781917116109</v>
      </c>
      <c r="H29" s="1" t="n">
        <v>3.48467203526386</v>
      </c>
      <c r="I29" s="1" t="n">
        <v>3.43222530284295</v>
      </c>
      <c r="J29" s="1" t="n">
        <v>3.12588305820205</v>
      </c>
      <c r="K29" s="1" t="n">
        <v>3.35031902573249</v>
      </c>
      <c r="L29" s="1" t="n">
        <v>4.05701285308472</v>
      </c>
      <c r="M29" s="1" t="n">
        <v>3.89474918381681</v>
      </c>
      <c r="N29" s="1" t="n">
        <v>3.41961858585168</v>
      </c>
      <c r="O29" s="1" t="n">
        <v>3.83845882059172</v>
      </c>
      <c r="P29" s="1" t="n">
        <v>3.92662826751271</v>
      </c>
      <c r="Q29" s="1" t="n">
        <v>3.72851262648367</v>
      </c>
      <c r="R29" s="1" t="n">
        <v>4.7222420014505</v>
      </c>
      <c r="S29" s="1" t="n">
        <v>3.74470824221421</v>
      </c>
      <c r="T29" s="1" t="n">
        <v>4.20873989983017</v>
      </c>
      <c r="U29" s="1" t="n">
        <v>4.88454543738673</v>
      </c>
      <c r="V29" s="1" t="n">
        <v>4.33378260297282</v>
      </c>
      <c r="W29" s="1" t="n">
        <v>4.53156116587336</v>
      </c>
    </row>
    <row r="30" customFormat="false" ht="12.75" hidden="false" customHeight="false" outlineLevel="0" collapsed="false">
      <c r="A30" s="0" t="s">
        <v>17</v>
      </c>
      <c r="D30" s="1" t="n">
        <f aca="false">+D28*D29*365</f>
        <v>2618.40537461368</v>
      </c>
      <c r="E30" s="1" t="n">
        <f aca="false">+E28*E29*365</f>
        <v>2675.13134025207</v>
      </c>
      <c r="F30" s="1" t="n">
        <f aca="false">+F28*F29*365</f>
        <v>2371.8912862498</v>
      </c>
      <c r="G30" s="1" t="n">
        <f aca="false">+G28*G29*365</f>
        <v>2619.76633911853</v>
      </c>
      <c r="H30" s="1" t="n">
        <f aca="false">+H28*H29*365</f>
        <v>3065.29175581986</v>
      </c>
      <c r="I30" s="1" t="n">
        <f aca="false">+I28*I29*365</f>
        <v>3019.1569876458</v>
      </c>
      <c r="J30" s="1" t="n">
        <f aca="false">+J28*J29*365</f>
        <v>2749.68303214743</v>
      </c>
      <c r="K30" s="1" t="n">
        <f aca="false">+K28*K29*365</f>
        <v>2947.10813098559</v>
      </c>
      <c r="L30" s="1" t="n">
        <f aca="false">+L28*L29*365</f>
        <v>3568.75135621597</v>
      </c>
      <c r="M30" s="1" t="n">
        <f aca="false">+M28*M29*365</f>
        <v>3426.01611954445</v>
      </c>
      <c r="N30" s="1" t="n">
        <f aca="false">+N28*N29*365</f>
        <v>3008.06748904443</v>
      </c>
      <c r="O30" s="1" t="n">
        <f aca="false">+O28*O29*365</f>
        <v>3376.50030153351</v>
      </c>
      <c r="P30" s="1" t="n">
        <f aca="false">+P28*P29*365</f>
        <v>3454.05855551756</v>
      </c>
      <c r="Q30" s="1" t="n">
        <f aca="false">+Q28*Q29*365</f>
        <v>3279.78613188636</v>
      </c>
      <c r="R30" s="1" t="n">
        <f aca="false">+R28*R29*365</f>
        <v>4153.92017657593</v>
      </c>
      <c r="S30" s="1" t="n">
        <f aca="false">+S28*S29*365</f>
        <v>3294.03260526373</v>
      </c>
      <c r="T30" s="1" t="n">
        <f aca="false">+T28*T29*365</f>
        <v>3702.21805288561</v>
      </c>
      <c r="U30" s="1" t="n">
        <f aca="false">+U28*U29*365</f>
        <v>4296.69039399724</v>
      </c>
      <c r="V30" s="1" t="n">
        <f aca="false">+V28*V29*365</f>
        <v>3812.21186670504</v>
      </c>
      <c r="W30" s="1" t="n">
        <f aca="false">+W28*W29*365</f>
        <v>3986.1877795605</v>
      </c>
    </row>
    <row r="32" customFormat="false" ht="12.75" hidden="false" customHeight="false" outlineLevel="0" collapsed="false">
      <c r="A32" s="0" t="s">
        <v>18</v>
      </c>
      <c r="X32" s="6" t="s">
        <v>19</v>
      </c>
    </row>
    <row r="33" customFormat="false" ht="12.75" hidden="false" customHeight="false" outlineLevel="0" collapsed="false">
      <c r="A33" s="0" t="s">
        <v>20</v>
      </c>
      <c r="D33" s="1" t="n">
        <v>10712.0240740741</v>
      </c>
      <c r="E33" s="1" t="n">
        <v>11033.3847962963</v>
      </c>
      <c r="F33" s="1" t="n">
        <v>11364.3863401852</v>
      </c>
      <c r="G33" s="1" t="n">
        <v>11705.3179303907</v>
      </c>
      <c r="H33" s="1" t="n">
        <v>12056.4774683025</v>
      </c>
      <c r="I33" s="1" t="n">
        <v>12418.1717923515</v>
      </c>
      <c r="J33" s="1" t="n">
        <v>12790.7169461221</v>
      </c>
      <c r="K33" s="1" t="n">
        <v>13174.4384545057</v>
      </c>
      <c r="L33" s="1" t="n">
        <v>13569.6716081409</v>
      </c>
      <c r="M33" s="1" t="n">
        <v>13976.7617563851</v>
      </c>
      <c r="N33" s="1" t="n">
        <v>14396.0646090767</v>
      </c>
      <c r="O33" s="1" t="n">
        <v>14827.946547349</v>
      </c>
      <c r="P33" s="1" t="n">
        <v>15272.7849437695</v>
      </c>
      <c r="Q33" s="1" t="n">
        <v>15730.9684920826</v>
      </c>
      <c r="R33" s="1" t="n">
        <v>16202.897546845</v>
      </c>
      <c r="S33" s="1" t="n">
        <v>16688.9844732504</v>
      </c>
      <c r="T33" s="1" t="n">
        <v>17189.6540074479</v>
      </c>
      <c r="U33" s="1" t="n">
        <v>17705.3436276713</v>
      </c>
      <c r="V33" s="1" t="n">
        <v>18236.5039365015</v>
      </c>
      <c r="W33" s="1" t="n">
        <v>18783.5990545965</v>
      </c>
      <c r="X33" s="7" t="n">
        <f aca="false">SUM(D33:W33)</f>
        <v>287836.098405345</v>
      </c>
    </row>
    <row r="34" customFormat="false" ht="12.75" hidden="false" customHeight="false" outlineLevel="0" collapsed="false">
      <c r="A34" s="0" t="s">
        <v>21</v>
      </c>
      <c r="B34" s="8" t="n">
        <v>1.03</v>
      </c>
      <c r="D34" s="1" t="n">
        <v>726.272</v>
      </c>
      <c r="E34" s="1" t="n">
        <v>748.06016</v>
      </c>
      <c r="F34" s="1" t="n">
        <v>770.5019648</v>
      </c>
      <c r="G34" s="1" t="n">
        <v>793.617023744</v>
      </c>
      <c r="H34" s="1" t="n">
        <v>817.42553445632</v>
      </c>
      <c r="I34" s="1" t="n">
        <v>841.94830049001</v>
      </c>
      <c r="J34" s="1" t="n">
        <v>867.20674950471</v>
      </c>
      <c r="K34" s="1" t="n">
        <v>893.222951989852</v>
      </c>
      <c r="L34" s="1" t="n">
        <v>920.019640549547</v>
      </c>
      <c r="M34" s="1" t="n">
        <v>947.620229766034</v>
      </c>
      <c r="N34" s="1" t="n">
        <v>976.048836659015</v>
      </c>
      <c r="O34" s="1" t="n">
        <v>1005.33030175879</v>
      </c>
      <c r="P34" s="1" t="n">
        <v>1035.49021081155</v>
      </c>
      <c r="Q34" s="1" t="n">
        <v>1066.5549171359</v>
      </c>
      <c r="R34" s="1" t="n">
        <v>1098.55156464997</v>
      </c>
      <c r="S34" s="1" t="n">
        <v>1131.50811158947</v>
      </c>
      <c r="T34" s="1" t="n">
        <v>1165.45335493716</v>
      </c>
      <c r="U34" s="1" t="n">
        <v>1200.41695558527</v>
      </c>
      <c r="V34" s="1" t="n">
        <v>1236.42946425283</v>
      </c>
      <c r="W34" s="1" t="n">
        <v>1273.52234818041</v>
      </c>
      <c r="X34" s="7" t="n">
        <f aca="false">SUM(D34:W34)</f>
        <v>19515.2006208608</v>
      </c>
    </row>
    <row r="35" customFormat="false" ht="12.75" hidden="false" customHeight="false" outlineLevel="0" collapsed="false">
      <c r="A35" s="0" t="s">
        <v>22</v>
      </c>
      <c r="B35" s="9" t="n">
        <v>30</v>
      </c>
      <c r="D35" s="1" t="n">
        <f aca="false">+C11/B35</f>
        <v>28099.9872666667</v>
      </c>
      <c r="E35" s="1" t="n">
        <f aca="false">+D35</f>
        <v>28099.9872666667</v>
      </c>
      <c r="F35" s="1" t="n">
        <f aca="false">+E35</f>
        <v>28099.9872666667</v>
      </c>
      <c r="G35" s="1" t="n">
        <f aca="false">+F35</f>
        <v>28099.9872666667</v>
      </c>
      <c r="H35" s="1" t="n">
        <f aca="false">+G35</f>
        <v>28099.9872666667</v>
      </c>
      <c r="I35" s="1" t="n">
        <f aca="false">+H35</f>
        <v>28099.9872666667</v>
      </c>
      <c r="J35" s="1" t="n">
        <f aca="false">+I35</f>
        <v>28099.9872666667</v>
      </c>
      <c r="K35" s="1" t="n">
        <f aca="false">+J35</f>
        <v>28099.9872666667</v>
      </c>
      <c r="L35" s="1" t="n">
        <f aca="false">+K35</f>
        <v>28099.9872666667</v>
      </c>
      <c r="M35" s="1" t="n">
        <f aca="false">+L35</f>
        <v>28099.9872666667</v>
      </c>
      <c r="N35" s="1" t="n">
        <f aca="false">+M35</f>
        <v>28099.9872666667</v>
      </c>
      <c r="O35" s="1" t="n">
        <f aca="false">+N35</f>
        <v>28099.9872666667</v>
      </c>
      <c r="P35" s="1" t="n">
        <f aca="false">+O35</f>
        <v>28099.9872666667</v>
      </c>
      <c r="Q35" s="1" t="n">
        <f aca="false">+P35</f>
        <v>28099.9872666667</v>
      </c>
      <c r="R35" s="1" t="n">
        <f aca="false">+Q35</f>
        <v>28099.9872666667</v>
      </c>
      <c r="S35" s="1" t="n">
        <f aca="false">+R35</f>
        <v>28099.9872666667</v>
      </c>
      <c r="T35" s="1" t="n">
        <f aca="false">+S35</f>
        <v>28099.9872666667</v>
      </c>
      <c r="U35" s="1" t="n">
        <f aca="false">+T35</f>
        <v>28099.9872666667</v>
      </c>
      <c r="V35" s="1" t="n">
        <f aca="false">+U35</f>
        <v>28099.9872666667</v>
      </c>
      <c r="W35" s="1" t="n">
        <f aca="false">+V35</f>
        <v>28099.9872666667</v>
      </c>
      <c r="X35" s="7" t="n">
        <f aca="false">SUM(D35:W35)</f>
        <v>561999.745333333</v>
      </c>
    </row>
    <row r="36" customFormat="false" ht="12.75" hidden="false" customHeight="false" outlineLevel="0" collapsed="false">
      <c r="A36" s="0" t="s">
        <v>23</v>
      </c>
      <c r="B36" s="10" t="n">
        <v>0.075</v>
      </c>
      <c r="D36" s="1" t="n">
        <f aca="false">+C11*$B$36</f>
        <v>63224.97135</v>
      </c>
      <c r="E36" s="1" t="n">
        <f aca="false">+D11*$B$36</f>
        <v>61117.472305</v>
      </c>
      <c r="F36" s="1" t="n">
        <f aca="false">+E11*$B$36</f>
        <v>59009.97326</v>
      </c>
      <c r="G36" s="1" t="n">
        <f aca="false">+F11*$B$36</f>
        <v>56902.474215</v>
      </c>
      <c r="H36" s="1" t="n">
        <f aca="false">+G11*$B$36</f>
        <v>54794.97517</v>
      </c>
      <c r="I36" s="1" t="n">
        <f aca="false">+H11*$B$36</f>
        <v>52687.476125</v>
      </c>
      <c r="J36" s="1" t="n">
        <f aca="false">+I11*$B$36</f>
        <v>50579.97708</v>
      </c>
      <c r="K36" s="1" t="n">
        <f aca="false">+J11*$B$36</f>
        <v>48472.478035</v>
      </c>
      <c r="L36" s="1" t="n">
        <f aca="false">+K11*$B$36</f>
        <v>46364.97899</v>
      </c>
      <c r="M36" s="1" t="n">
        <f aca="false">+L11*$B$36</f>
        <v>44257.479945</v>
      </c>
      <c r="N36" s="1" t="n">
        <f aca="false">+M11*$B$36</f>
        <v>42149.9809</v>
      </c>
      <c r="O36" s="1" t="n">
        <f aca="false">+N11*$B$36</f>
        <v>40042.481855</v>
      </c>
      <c r="P36" s="1" t="n">
        <f aca="false">+O11*$B$36</f>
        <v>37934.98281</v>
      </c>
      <c r="Q36" s="1" t="n">
        <f aca="false">+P11*$B$36</f>
        <v>35827.483765</v>
      </c>
      <c r="R36" s="1" t="n">
        <f aca="false">+Q11*$B$36</f>
        <v>33719.98472</v>
      </c>
      <c r="S36" s="1" t="n">
        <f aca="false">+R11*$B$36</f>
        <v>31612.485675</v>
      </c>
      <c r="T36" s="1" t="n">
        <f aca="false">+S11*$B$36</f>
        <v>29504.98663</v>
      </c>
      <c r="U36" s="1" t="n">
        <f aca="false">+T11*$B$36</f>
        <v>27397.487585</v>
      </c>
      <c r="V36" s="1" t="n">
        <f aca="false">+U11*$B$36</f>
        <v>25289.98854</v>
      </c>
      <c r="W36" s="1" t="n">
        <f aca="false">+V11*$B$36</f>
        <v>23182.489495</v>
      </c>
      <c r="X36" s="7" t="n">
        <f aca="false">SUM(D36:W36)</f>
        <v>864074.608449999</v>
      </c>
    </row>
    <row r="37" customFormat="false" ht="12.75" hidden="false" customHeight="false" outlineLevel="0" collapsed="false">
      <c r="A37" s="0" t="s">
        <v>24</v>
      </c>
      <c r="B37" s="9"/>
      <c r="D37" s="1" t="n">
        <f aca="false">+D30</f>
        <v>2618.40537461368</v>
      </c>
      <c r="E37" s="1" t="n">
        <f aca="false">+E30</f>
        <v>2675.13134025207</v>
      </c>
      <c r="F37" s="1" t="n">
        <f aca="false">+F30</f>
        <v>2371.8912862498</v>
      </c>
      <c r="G37" s="1" t="n">
        <f aca="false">+G30</f>
        <v>2619.76633911853</v>
      </c>
      <c r="H37" s="1" t="n">
        <f aca="false">+H30</f>
        <v>3065.29175581986</v>
      </c>
      <c r="I37" s="1" t="n">
        <f aca="false">+I30</f>
        <v>3019.1569876458</v>
      </c>
      <c r="J37" s="1" t="n">
        <f aca="false">+J30</f>
        <v>2749.68303214743</v>
      </c>
      <c r="K37" s="1" t="n">
        <f aca="false">+K30</f>
        <v>2947.10813098559</v>
      </c>
      <c r="L37" s="1" t="n">
        <f aca="false">+L30</f>
        <v>3568.75135621597</v>
      </c>
      <c r="M37" s="1" t="n">
        <f aca="false">+M30</f>
        <v>3426.01611954445</v>
      </c>
      <c r="N37" s="1" t="n">
        <f aca="false">+N30</f>
        <v>3008.06748904443</v>
      </c>
      <c r="O37" s="1" t="n">
        <f aca="false">+O30</f>
        <v>3376.50030153351</v>
      </c>
      <c r="P37" s="1" t="n">
        <f aca="false">+P30</f>
        <v>3454.05855551756</v>
      </c>
      <c r="Q37" s="1" t="n">
        <f aca="false">+Q30</f>
        <v>3279.78613188636</v>
      </c>
      <c r="R37" s="1" t="n">
        <f aca="false">+R30</f>
        <v>4153.92017657593</v>
      </c>
      <c r="S37" s="1" t="n">
        <f aca="false">+S30</f>
        <v>3294.03260526373</v>
      </c>
      <c r="T37" s="1" t="n">
        <f aca="false">+T30</f>
        <v>3702.21805288561</v>
      </c>
      <c r="U37" s="1" t="n">
        <f aca="false">+U30</f>
        <v>4296.69039399724</v>
      </c>
      <c r="V37" s="1" t="n">
        <f aca="false">+V30</f>
        <v>3812.21186670504</v>
      </c>
      <c r="W37" s="1" t="n">
        <f aca="false">+W30</f>
        <v>3986.1877795605</v>
      </c>
      <c r="X37" s="7" t="n">
        <f aca="false">SUM(D37:W37)</f>
        <v>65424.8750755631</v>
      </c>
    </row>
    <row r="38" customFormat="false" ht="12.75" hidden="false" customHeight="false" outlineLevel="0" collapsed="false">
      <c r="A38" s="0" t="s">
        <v>25</v>
      </c>
      <c r="B38" s="8" t="n">
        <v>0.02</v>
      </c>
      <c r="D38" s="1" t="n">
        <v>16859.99236</v>
      </c>
      <c r="E38" s="1" t="n">
        <v>17365.7921308</v>
      </c>
      <c r="F38" s="1" t="n">
        <v>17886.765894724</v>
      </c>
      <c r="G38" s="1" t="n">
        <v>18423.3688715657</v>
      </c>
      <c r="H38" s="1" t="n">
        <v>18976.0699377127</v>
      </c>
      <c r="I38" s="1" t="n">
        <v>19545.3520358441</v>
      </c>
      <c r="J38" s="1" t="n">
        <v>20131.7125969194</v>
      </c>
      <c r="K38" s="1" t="n">
        <v>20735.663974827</v>
      </c>
      <c r="L38" s="1" t="n">
        <v>21357.7338940718</v>
      </c>
      <c r="M38" s="1" t="n">
        <v>21998.4659108939</v>
      </c>
      <c r="N38" s="1" t="n">
        <v>22658.4198882208</v>
      </c>
      <c r="O38" s="1" t="n">
        <v>23338.1724848674</v>
      </c>
      <c r="P38" s="1" t="n">
        <v>24038.3176594134</v>
      </c>
      <c r="Q38" s="1" t="n">
        <v>24759.4671891958</v>
      </c>
      <c r="R38" s="1" t="n">
        <v>25502.2512048717</v>
      </c>
      <c r="S38" s="1" t="n">
        <v>26267.3187410178</v>
      </c>
      <c r="T38" s="1" t="n">
        <v>27055.3383032484</v>
      </c>
      <c r="U38" s="1" t="n">
        <v>27866.9984523458</v>
      </c>
      <c r="V38" s="1" t="n">
        <v>28703.0084059162</v>
      </c>
      <c r="W38" s="1" t="n">
        <v>29564.0986580937</v>
      </c>
      <c r="X38" s="7" t="n">
        <f aca="false">SUM(D38:W38)</f>
        <v>453034.30859455</v>
      </c>
    </row>
    <row r="39" customFormat="false" ht="12.75" hidden="false" customHeight="false" outlineLevel="0" collapsed="false">
      <c r="A39" s="0" t="s">
        <v>26</v>
      </c>
      <c r="B39" s="8" t="n">
        <v>0.15</v>
      </c>
      <c r="D39" s="1" t="n">
        <f aca="false">+D35*0.15</f>
        <v>4214.99809</v>
      </c>
      <c r="E39" s="1" t="n">
        <f aca="false">SUM(D35:E35)*0.15</f>
        <v>8429.99618</v>
      </c>
      <c r="F39" s="1" t="n">
        <f aca="false">SUM($D$35:F35)*0.15</f>
        <v>12644.99427</v>
      </c>
      <c r="G39" s="1" t="n">
        <f aca="false">SUM($D$35:G35)*0.15</f>
        <v>16859.99236</v>
      </c>
      <c r="H39" s="1" t="n">
        <f aca="false">SUM($D$35:H35)*0.15</f>
        <v>21074.99045</v>
      </c>
      <c r="I39" s="1" t="n">
        <f aca="false">SUM($D$35:I35)*0.15</f>
        <v>25289.98854</v>
      </c>
      <c r="J39" s="1" t="n">
        <f aca="false">SUM($D$35:J35)*0.15</f>
        <v>29504.98663</v>
      </c>
      <c r="K39" s="1" t="n">
        <f aca="false">SUM($D$35:K35)*0.15</f>
        <v>33719.98472</v>
      </c>
      <c r="L39" s="1" t="n">
        <f aca="false">SUM($D$35:L35)*0.15</f>
        <v>37934.98281</v>
      </c>
      <c r="M39" s="1" t="n">
        <f aca="false">SUM($D$35:M35)*0.15</f>
        <v>42149.9809</v>
      </c>
      <c r="N39" s="1" t="n">
        <f aca="false">SUM($D$35:N35)*0.15</f>
        <v>46364.97899</v>
      </c>
      <c r="O39" s="1" t="n">
        <f aca="false">SUM($D$35:O35)*0.15</f>
        <v>50579.97708</v>
      </c>
      <c r="P39" s="1" t="n">
        <f aca="false">+O39</f>
        <v>50579.97708</v>
      </c>
      <c r="Q39" s="1" t="n">
        <f aca="false">+P39</f>
        <v>50579.97708</v>
      </c>
      <c r="R39" s="1" t="n">
        <f aca="false">+Q39</f>
        <v>50579.97708</v>
      </c>
      <c r="S39" s="1" t="n">
        <f aca="false">+R39</f>
        <v>50579.97708</v>
      </c>
      <c r="T39" s="1" t="n">
        <f aca="false">+S39</f>
        <v>50579.97708</v>
      </c>
      <c r="U39" s="1" t="n">
        <f aca="false">+T39</f>
        <v>50579.97708</v>
      </c>
      <c r="V39" s="1" t="n">
        <f aca="false">+U39</f>
        <v>50579.97708</v>
      </c>
      <c r="W39" s="1" t="n">
        <f aca="false">+V39</f>
        <v>50579.97708</v>
      </c>
      <c r="X39" s="7" t="n">
        <f aca="false">SUM(D39:W39)</f>
        <v>733409.66766</v>
      </c>
    </row>
    <row r="40" customFormat="false" ht="12.75" hidden="false" customHeight="false" outlineLevel="0" collapsed="false">
      <c r="A40" s="0" t="s">
        <v>27</v>
      </c>
      <c r="B40" s="10" t="n">
        <v>0.3888</v>
      </c>
      <c r="D40" s="1" t="n">
        <f aca="false">(+D39-D24)*$B$40</f>
        <v>-14749.121316528</v>
      </c>
      <c r="E40" s="1" t="n">
        <f aca="false">(+E39-E24)*$B$40</f>
        <v>-27859.451375664</v>
      </c>
      <c r="F40" s="1" t="n">
        <f aca="false">(+F39-F24)*$B$40</f>
        <v>-23106.9567292272</v>
      </c>
      <c r="G40" s="1" t="n">
        <f aca="false">(+G39-G24)*$B$40</f>
        <v>-18682.2203342688</v>
      </c>
      <c r="H40" s="1" t="n">
        <f aca="false">(+H39-H24)*$B$40</f>
        <v>-14519.6905404931</v>
      </c>
      <c r="I40" s="1" t="n">
        <f aca="false">(+I39-I24)*$B$40</f>
        <v>-10586.5915227523</v>
      </c>
      <c r="J40" s="1" t="n">
        <f aca="false">(+J39-J24)*$B$40</f>
        <v>-7866.1980354816</v>
      </c>
      <c r="K40" s="1" t="n">
        <f aca="false">(+K39-K24)*$B$40</f>
        <v>-6227.4067780896</v>
      </c>
      <c r="L40" s="1" t="n">
        <f aca="false">(+L39-L24)*$B$40</f>
        <v>-4621.39134584544</v>
      </c>
      <c r="M40" s="1" t="n">
        <f aca="false">(+M39-M24)*$B$40</f>
        <v>-2949.8242633056</v>
      </c>
      <c r="N40" s="1" t="n">
        <f aca="false">(+N39-N24)*$B$40</f>
        <v>-1343.80883106144</v>
      </c>
      <c r="O40" s="1" t="n">
        <f aca="false">(+O39-O24)*$B$40</f>
        <v>327.758251478403</v>
      </c>
      <c r="P40" s="1" t="n">
        <f aca="false">(+P39-P24)*$B$40</f>
        <v>294.982426330562</v>
      </c>
      <c r="Q40" s="1" t="n">
        <f aca="false">(+Q39-Q24)*$B$40</f>
        <v>327.758251478403</v>
      </c>
      <c r="R40" s="1" t="n">
        <f aca="false">(+R39-R24)*$B$40</f>
        <v>294.982426330562</v>
      </c>
      <c r="S40" s="1" t="n">
        <f aca="false">(+S39-S24)*$B$40</f>
        <v>9996.6266700912</v>
      </c>
      <c r="T40" s="1" t="n">
        <f aca="false">(+T39-T24)*$B$40</f>
        <v>19665.495088704</v>
      </c>
      <c r="U40" s="1" t="n">
        <f aca="false">(+U39-U24)*$B$40</f>
        <v>19665.495088704</v>
      </c>
      <c r="V40" s="1" t="n">
        <f aca="false">(+V39-V24)*$B$40</f>
        <v>19665.495088704</v>
      </c>
      <c r="W40" s="1" t="n">
        <f aca="false">(+W39-W24)*$B$40</f>
        <v>19665.495088704</v>
      </c>
      <c r="X40" s="7" t="n">
        <f aca="false">SUM(D40:W40)</f>
        <v>-42608.572692192</v>
      </c>
    </row>
    <row r="41" customFormat="false" ht="12.75" hidden="false" customHeight="false" outlineLevel="0" collapsed="false">
      <c r="A41" s="0" t="s">
        <v>28</v>
      </c>
      <c r="D41" s="1" t="n">
        <f aca="false">SUM(D33:D40)</f>
        <v>111707.529198826</v>
      </c>
      <c r="E41" s="1" t="n">
        <f aca="false">SUM(E33:E40)</f>
        <v>101610.372803351</v>
      </c>
      <c r="F41" s="1" t="n">
        <f aca="false">SUM(F33:F40)</f>
        <v>109041.543553398</v>
      </c>
      <c r="G41" s="1" t="n">
        <f aca="false">SUM(G33:G40)</f>
        <v>116722.303672217</v>
      </c>
      <c r="H41" s="1" t="n">
        <f aca="false">SUM(H33:H40)</f>
        <v>124365.527042465</v>
      </c>
      <c r="I41" s="1" t="n">
        <f aca="false">SUM(I33:I40)</f>
        <v>131315.489525246</v>
      </c>
      <c r="J41" s="1" t="n">
        <f aca="false">SUM(J33:J40)</f>
        <v>136858.072265879</v>
      </c>
      <c r="K41" s="1" t="n">
        <f aca="false">SUM(K33:K40)</f>
        <v>141815.476755885</v>
      </c>
      <c r="L41" s="1" t="n">
        <f aca="false">SUM(L33:L40)</f>
        <v>147194.734219799</v>
      </c>
      <c r="M41" s="1" t="n">
        <f aca="false">SUM(M33:M40)</f>
        <v>151906.487864951</v>
      </c>
      <c r="N41" s="1" t="n">
        <f aca="false">SUM(N33:N40)</f>
        <v>156309.739148606</v>
      </c>
      <c r="O41" s="1" t="n">
        <f aca="false">SUM(O33:O40)</f>
        <v>161598.154088654</v>
      </c>
      <c r="P41" s="1" t="n">
        <f aca="false">SUM(P33:P40)</f>
        <v>160710.580952509</v>
      </c>
      <c r="Q41" s="1" t="n">
        <f aca="false">SUM(Q33:Q40)</f>
        <v>159671.983093446</v>
      </c>
      <c r="R41" s="1" t="n">
        <f aca="false">SUM(R33:R40)</f>
        <v>159652.55198594</v>
      </c>
      <c r="S41" s="1" t="n">
        <f aca="false">SUM(S33:S40)</f>
        <v>167670.920622879</v>
      </c>
      <c r="T41" s="1" t="n">
        <f aca="false">SUM(T33:T40)</f>
        <v>176963.10978389</v>
      </c>
      <c r="U41" s="1" t="n">
        <f aca="false">SUM(U33:U40)</f>
        <v>176812.39644997</v>
      </c>
      <c r="V41" s="1" t="n">
        <f aca="false">SUM(V33:V40)</f>
        <v>175623.601648746</v>
      </c>
      <c r="W41" s="1" t="n">
        <f aca="false">SUM(W33:W40)</f>
        <v>175135.356770802</v>
      </c>
      <c r="X41" s="7" t="n">
        <f aca="false">SUM(D41:W41)</f>
        <v>2942685.93144746</v>
      </c>
    </row>
    <row r="42" customFormat="false" ht="12.75" hidden="false" customHeight="false" outlineLevel="0" collapsed="false">
      <c r="B42" s="0" t="s">
        <v>29</v>
      </c>
      <c r="C42" s="11" t="s">
        <v>30</v>
      </c>
    </row>
    <row r="43" customFormat="false" ht="12.75" hidden="false" customHeight="false" outlineLevel="0" collapsed="false">
      <c r="A43" s="0" t="s">
        <v>31</v>
      </c>
      <c r="B43" s="9" t="n">
        <v>400</v>
      </c>
      <c r="C43" s="12" t="n">
        <f aca="false">SUM($D$51:$W$51)/SUM(D52:W52)</f>
        <v>0.922068819363647</v>
      </c>
      <c r="D43" s="1" t="n">
        <f aca="false">+D$41/$B43/365</f>
        <v>0.76512006300566</v>
      </c>
      <c r="E43" s="1" t="n">
        <f aca="false">+E$41/$B43/365</f>
        <v>0.695961457557199</v>
      </c>
      <c r="F43" s="1" t="n">
        <f aca="false">+F$41/$B43/365</f>
        <v>0.746859887352044</v>
      </c>
      <c r="G43" s="1" t="n">
        <f aca="false">+G$41/$B43/365</f>
        <v>0.799467833371348</v>
      </c>
      <c r="H43" s="1" t="n">
        <f aca="false">+H$41/$B43/365</f>
        <v>0.851818678373047</v>
      </c>
      <c r="I43" s="1" t="n">
        <f aca="false">+I$41/$B43/365</f>
        <v>0.89942116113182</v>
      </c>
      <c r="J43" s="1" t="n">
        <f aca="false">+J$41/$B43/365</f>
        <v>0.937384056615607</v>
      </c>
      <c r="K43" s="1" t="n">
        <f aca="false">+K$41/$B43/365</f>
        <v>0.971338881889625</v>
      </c>
      <c r="L43" s="1" t="n">
        <f aca="false">+L$41/$B43/365</f>
        <v>1.00818311109452</v>
      </c>
      <c r="M43" s="1" t="n">
        <f aca="false">+M$41/$B43/365</f>
        <v>1.04045539633528</v>
      </c>
      <c r="N43" s="1" t="n">
        <f aca="false">+N$41/$B43/365</f>
        <v>1.07061465170278</v>
      </c>
      <c r="O43" s="1" t="n">
        <f aca="false">+O$41/$B43/365</f>
        <v>1.10683667184009</v>
      </c>
      <c r="P43" s="1" t="n">
        <f aca="false">+P$41/$B43/365</f>
        <v>1.10075740378431</v>
      </c>
      <c r="Q43" s="1" t="n">
        <f aca="false">+Q$41/$B43/365</f>
        <v>1.09364371981812</v>
      </c>
      <c r="R43" s="1" t="n">
        <f aca="false">+R$41/$B43/365</f>
        <v>1.09351063004068</v>
      </c>
      <c r="S43" s="1" t="n">
        <f aca="false">+S$41/$B43/365</f>
        <v>1.14843096317041</v>
      </c>
      <c r="T43" s="1" t="n">
        <f aca="false">+T$41/$B43/365</f>
        <v>1.2120760944102</v>
      </c>
      <c r="U43" s="1" t="n">
        <f aca="false">+U$41/$B43/365</f>
        <v>1.21104381130117</v>
      </c>
      <c r="V43" s="1" t="n">
        <f aca="false">+V$41/$B43/365</f>
        <v>1.2029013811558</v>
      </c>
      <c r="W43" s="1" t="n">
        <f aca="false">+W$41/$B43/365</f>
        <v>1.19955723815618</v>
      </c>
    </row>
    <row r="44" customFormat="false" ht="12.75" hidden="false" customHeight="false" outlineLevel="0" collapsed="false">
      <c r="B44" s="9" t="n">
        <v>500</v>
      </c>
      <c r="C44" s="12" t="n">
        <f aca="false">SUM($D$51:$W$51)/SUM(D53:W53)</f>
        <v>0.737655055490917</v>
      </c>
      <c r="D44" s="1" t="n">
        <f aca="false">+D$41/$B44/365</f>
        <v>0.612096050404528</v>
      </c>
      <c r="E44" s="1" t="n">
        <f aca="false">+E$41/$B44/365</f>
        <v>0.556769166045759</v>
      </c>
      <c r="F44" s="1" t="n">
        <f aca="false">+F$41/$B44/365</f>
        <v>0.597487909881635</v>
      </c>
      <c r="G44" s="1" t="n">
        <f aca="false">+G$41/$B44/365</f>
        <v>0.639574266697079</v>
      </c>
      <c r="H44" s="1" t="n">
        <f aca="false">+H$41/$B44/365</f>
        <v>0.681454942698438</v>
      </c>
      <c r="I44" s="1" t="n">
        <f aca="false">+I$41/$B44/365</f>
        <v>0.719536928905456</v>
      </c>
      <c r="J44" s="1" t="n">
        <f aca="false">+J$41/$B44/365</f>
        <v>0.749907245292486</v>
      </c>
      <c r="K44" s="1" t="n">
        <f aca="false">+K$41/$B44/365</f>
        <v>0.7770711055117</v>
      </c>
      <c r="L44" s="1" t="n">
        <f aca="false">+L$41/$B44/365</f>
        <v>0.806546488875613</v>
      </c>
      <c r="M44" s="1" t="n">
        <f aca="false">+M$41/$B44/365</f>
        <v>0.832364317068222</v>
      </c>
      <c r="N44" s="1" t="n">
        <f aca="false">+N$41/$B44/365</f>
        <v>0.856491721362225</v>
      </c>
      <c r="O44" s="1" t="n">
        <f aca="false">+O$41/$B44/365</f>
        <v>0.885469337472075</v>
      </c>
      <c r="P44" s="1" t="n">
        <f aca="false">+P$41/$B44/365</f>
        <v>0.880605923027448</v>
      </c>
      <c r="Q44" s="1" t="n">
        <f aca="false">+Q$41/$B44/365</f>
        <v>0.874914975854497</v>
      </c>
      <c r="R44" s="1" t="n">
        <f aca="false">+R$41/$B44/365</f>
        <v>0.874808504032547</v>
      </c>
      <c r="S44" s="1" t="n">
        <f aca="false">+S$41/$B44/365</f>
        <v>0.918744770536325</v>
      </c>
      <c r="T44" s="1" t="n">
        <f aca="false">+T$41/$B44/365</f>
        <v>0.969660875528163</v>
      </c>
      <c r="U44" s="1" t="n">
        <f aca="false">+U$41/$B44/365</f>
        <v>0.968835049040933</v>
      </c>
      <c r="V44" s="1" t="n">
        <f aca="false">+V$41/$B44/365</f>
        <v>0.962321104924637</v>
      </c>
      <c r="W44" s="1" t="n">
        <f aca="false">+W$41/$B44/365</f>
        <v>0.959645790524941</v>
      </c>
    </row>
    <row r="45" customFormat="false" ht="12.75" hidden="false" customHeight="false" outlineLevel="0" collapsed="false">
      <c r="B45" s="9" t="n">
        <v>600</v>
      </c>
      <c r="C45" s="12" t="n">
        <f aca="false">SUM($D$51:$W$51)/SUM(D54:W54)</f>
        <v>0.614712546242431</v>
      </c>
      <c r="D45" s="1" t="n">
        <f aca="false">+D$41/$B45/365</f>
        <v>0.510080042003774</v>
      </c>
      <c r="E45" s="1" t="n">
        <f aca="false">+E$41/$B45/365</f>
        <v>0.463974305038133</v>
      </c>
      <c r="F45" s="1" t="n">
        <f aca="false">+F$41/$B45/365</f>
        <v>0.497906591568029</v>
      </c>
      <c r="G45" s="1" t="n">
        <f aca="false">+G$41/$B45/365</f>
        <v>0.532978555580899</v>
      </c>
      <c r="H45" s="1" t="n">
        <f aca="false">+H$41/$B45/365</f>
        <v>0.567879118915365</v>
      </c>
      <c r="I45" s="1" t="n">
        <f aca="false">+I$41/$B45/365</f>
        <v>0.599614107421214</v>
      </c>
      <c r="J45" s="1" t="n">
        <f aca="false">+J$41/$B45/365</f>
        <v>0.624922704410405</v>
      </c>
      <c r="K45" s="1" t="n">
        <f aca="false">+K$41/$B45/365</f>
        <v>0.647559254593083</v>
      </c>
      <c r="L45" s="1" t="n">
        <f aca="false">+L$41/$B45/365</f>
        <v>0.672122074063011</v>
      </c>
      <c r="M45" s="1" t="n">
        <f aca="false">+M$41/$B45/365</f>
        <v>0.693636930890185</v>
      </c>
      <c r="N45" s="1" t="n">
        <f aca="false">+N$41/$B45/365</f>
        <v>0.713743101135188</v>
      </c>
      <c r="O45" s="1" t="n">
        <f aca="false">+O$41/$B45/365</f>
        <v>0.737891114560063</v>
      </c>
      <c r="P45" s="1" t="n">
        <f aca="false">+P$41/$B45/365</f>
        <v>0.73383826918954</v>
      </c>
      <c r="Q45" s="1" t="n">
        <f aca="false">+Q$41/$B45/365</f>
        <v>0.729095813212081</v>
      </c>
      <c r="R45" s="1" t="n">
        <f aca="false">+R$41/$B45/365</f>
        <v>0.729007086693789</v>
      </c>
      <c r="S45" s="1" t="n">
        <f aca="false">+S$41/$B45/365</f>
        <v>0.765620642113604</v>
      </c>
      <c r="T45" s="1" t="n">
        <f aca="false">+T$41/$B45/365</f>
        <v>0.808050729606802</v>
      </c>
      <c r="U45" s="1" t="n">
        <f aca="false">+U$41/$B45/365</f>
        <v>0.807362540867444</v>
      </c>
      <c r="V45" s="1" t="n">
        <f aca="false">+V$41/$B45/365</f>
        <v>0.801934254103864</v>
      </c>
      <c r="W45" s="1" t="n">
        <f aca="false">+W$41/$B45/365</f>
        <v>0.799704825437451</v>
      </c>
    </row>
    <row r="46" customFormat="false" ht="12.75" hidden="false" customHeight="false" outlineLevel="0" collapsed="false">
      <c r="B46" s="9" t="n">
        <v>700</v>
      </c>
      <c r="C46" s="12" t="n">
        <f aca="false">SUM($D$51:$W$51)/SUM(D55:W55)</f>
        <v>0.526896468207798</v>
      </c>
      <c r="D46" s="1" t="n">
        <f aca="false">+D$41/$B46/365</f>
        <v>0.437211464574663</v>
      </c>
      <c r="E46" s="1" t="n">
        <f aca="false">+E$41/$B46/365</f>
        <v>0.397692261461257</v>
      </c>
      <c r="F46" s="1" t="n">
        <f aca="false">+F$41/$B46/365</f>
        <v>0.426777078486882</v>
      </c>
      <c r="G46" s="1" t="n">
        <f aca="false">+G$41/$B46/365</f>
        <v>0.456838761926485</v>
      </c>
      <c r="H46" s="1" t="n">
        <f aca="false">+H$41/$B46/365</f>
        <v>0.486753530498884</v>
      </c>
      <c r="I46" s="1" t="n">
        <f aca="false">+I$41/$B46/365</f>
        <v>0.513954949218183</v>
      </c>
      <c r="J46" s="1" t="n">
        <f aca="false">+J$41/$B46/365</f>
        <v>0.535648032351776</v>
      </c>
      <c r="K46" s="1" t="n">
        <f aca="false">+K$41/$B46/365</f>
        <v>0.555050789651214</v>
      </c>
      <c r="L46" s="1" t="n">
        <f aca="false">+L$41/$B46/365</f>
        <v>0.576104634911152</v>
      </c>
      <c r="M46" s="1" t="n">
        <f aca="false">+M$41/$B46/365</f>
        <v>0.594545940763016</v>
      </c>
      <c r="N46" s="1" t="n">
        <f aca="false">+N$41/$B46/365</f>
        <v>0.611779800973018</v>
      </c>
      <c r="O46" s="1" t="n">
        <f aca="false">+O$41/$B46/365</f>
        <v>0.632478098194339</v>
      </c>
      <c r="P46" s="1" t="n">
        <f aca="false">+P$41/$B46/365</f>
        <v>0.629004230733891</v>
      </c>
      <c r="Q46" s="1" t="n">
        <f aca="false">+Q$41/$B46/365</f>
        <v>0.624939268467498</v>
      </c>
      <c r="R46" s="1" t="n">
        <f aca="false">+R$41/$B46/365</f>
        <v>0.624863217166105</v>
      </c>
      <c r="S46" s="1" t="n">
        <f aca="false">+S$41/$B46/365</f>
        <v>0.656246264668803</v>
      </c>
      <c r="T46" s="1" t="n">
        <f aca="false">+T$41/$B46/365</f>
        <v>0.692614911091545</v>
      </c>
      <c r="U46" s="1" t="n">
        <f aca="false">+U$41/$B46/365</f>
        <v>0.692025035029238</v>
      </c>
      <c r="V46" s="1" t="n">
        <f aca="false">+V$41/$B46/365</f>
        <v>0.687372217803312</v>
      </c>
      <c r="W46" s="1" t="n">
        <f aca="false">+W$41/$B46/365</f>
        <v>0.685461278946386</v>
      </c>
    </row>
    <row r="47" customFormat="false" ht="12.75" hidden="false" customHeight="false" outlineLevel="0" collapsed="false">
      <c r="B47" s="9" t="n">
        <v>750</v>
      </c>
      <c r="C47" s="12" t="n">
        <f aca="false">SUM($D$51:$W$51)/SUM(D56:W56)</f>
        <v>0.491770036993945</v>
      </c>
      <c r="D47" s="1" t="n">
        <f aca="false">+D$41/$B47/365</f>
        <v>0.408064033603019</v>
      </c>
      <c r="E47" s="1" t="n">
        <f aca="false">+E$41/$B47/365</f>
        <v>0.371179444030506</v>
      </c>
      <c r="F47" s="1" t="n">
        <f aca="false">+F$41/$B47/365</f>
        <v>0.398325273254424</v>
      </c>
      <c r="G47" s="1" t="n">
        <f aca="false">+G$41/$B47/365</f>
        <v>0.426382844464719</v>
      </c>
      <c r="H47" s="1" t="n">
        <f aca="false">+H$41/$B47/365</f>
        <v>0.454303295132292</v>
      </c>
      <c r="I47" s="1" t="n">
        <f aca="false">+I$41/$B47/365</f>
        <v>0.479691285936971</v>
      </c>
      <c r="J47" s="1" t="n">
        <f aca="false">+J$41/$B47/365</f>
        <v>0.499938163528324</v>
      </c>
      <c r="K47" s="1" t="n">
        <f aca="false">+K$41/$B47/365</f>
        <v>0.518047403674467</v>
      </c>
      <c r="L47" s="1" t="n">
        <f aca="false">+L$41/$B47/365</f>
        <v>0.537697659250409</v>
      </c>
      <c r="M47" s="1" t="n">
        <f aca="false">+M$41/$B47/365</f>
        <v>0.554909544712148</v>
      </c>
      <c r="N47" s="1" t="n">
        <f aca="false">+N$41/$B47/365</f>
        <v>0.57099448090815</v>
      </c>
      <c r="O47" s="1" t="n">
        <f aca="false">+O$41/$B47/365</f>
        <v>0.59031289164805</v>
      </c>
      <c r="P47" s="1" t="n">
        <f aca="false">+P$41/$B47/365</f>
        <v>0.587070615351632</v>
      </c>
      <c r="Q47" s="1" t="n">
        <f aca="false">+Q$41/$B47/365</f>
        <v>0.583276650569665</v>
      </c>
      <c r="R47" s="1" t="n">
        <f aca="false">+R$41/$B47/365</f>
        <v>0.583205669355031</v>
      </c>
      <c r="S47" s="1" t="n">
        <f aca="false">+S$41/$B47/365</f>
        <v>0.612496513690883</v>
      </c>
      <c r="T47" s="1" t="n">
        <f aca="false">+T$41/$B47/365</f>
        <v>0.646440583685442</v>
      </c>
      <c r="U47" s="1" t="n">
        <f aca="false">+U$41/$B47/365</f>
        <v>0.645890032693955</v>
      </c>
      <c r="V47" s="1" t="n">
        <f aca="false">+V$41/$B47/365</f>
        <v>0.641547403283091</v>
      </c>
      <c r="W47" s="1" t="n">
        <f aca="false">+W$41/$B47/365</f>
        <v>0.639763860349961</v>
      </c>
    </row>
    <row r="50" customFormat="false" ht="12.75" hidden="false" customHeight="false" outlineLevel="0" collapsed="false">
      <c r="C50" s="0"/>
      <c r="D50" s="4" t="n">
        <v>1</v>
      </c>
      <c r="E50" s="4" t="n">
        <v>0.908265213442325</v>
      </c>
      <c r="F50" s="4" t="n">
        <v>0.824945697949433</v>
      </c>
      <c r="G50" s="4" t="n">
        <v>0.749269480426369</v>
      </c>
      <c r="H50" s="4" t="n">
        <v>0.680535404565276</v>
      </c>
      <c r="I50" s="4" t="n">
        <v>0.61810663448254</v>
      </c>
      <c r="J50" s="4" t="n">
        <v>0.561404754298401</v>
      </c>
      <c r="K50" s="4" t="n">
        <v>0.509904408990374</v>
      </c>
      <c r="L50" s="4" t="n">
        <v>0.463128436866824</v>
      </c>
      <c r="M50" s="4" t="n">
        <v>0.420643448562057</v>
      </c>
      <c r="N50" s="4" t="n">
        <v>0.382055811591332</v>
      </c>
      <c r="O50" s="4" t="n">
        <v>0.347008003261882</v>
      </c>
      <c r="P50" s="4" t="n">
        <v>0.315175298148848</v>
      </c>
      <c r="Q50" s="4" t="n">
        <v>0.286262759444912</v>
      </c>
      <c r="R50" s="4" t="n">
        <v>0.260002506307822</v>
      </c>
      <c r="S50" s="4" t="n">
        <v>0.236151231887214</v>
      </c>
      <c r="T50" s="4" t="n">
        <v>0.214487949034708</v>
      </c>
      <c r="U50" s="4" t="n">
        <v>0.194811942810816</v>
      </c>
      <c r="V50" s="4" t="n">
        <v>0.17694091081818</v>
      </c>
      <c r="W50" s="4" t="n">
        <v>0.160709274130953</v>
      </c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customFormat="false" ht="12.75" hidden="false" customHeight="false" outlineLevel="0" collapsed="false">
      <c r="D51" s="1" t="n">
        <f aca="false">+D50*D41</f>
        <v>111707.529198826</v>
      </c>
      <c r="E51" s="1" t="n">
        <f aca="false">+E50*E41</f>
        <v>92289.1669421899</v>
      </c>
      <c r="F51" s="1" t="n">
        <f aca="false">+F50*F41</f>
        <v>89953.3522521417</v>
      </c>
      <c r="G51" s="1" t="n">
        <f aca="false">+G50*G41</f>
        <v>87456.4598266508</v>
      </c>
      <c r="H51" s="1" t="n">
        <f aca="false">+H50*H41</f>
        <v>84635.1442598176</v>
      </c>
      <c r="I51" s="1" t="n">
        <f aca="false">+I50*I41</f>
        <v>81166.9752858769</v>
      </c>
      <c r="J51" s="1" t="n">
        <f aca="false">+J50*J41</f>
        <v>76832.7724341785</v>
      </c>
      <c r="K51" s="1" t="n">
        <f aca="false">+K50*K41</f>
        <v>72312.3368608977</v>
      </c>
      <c r="L51" s="1" t="n">
        <f aca="false">+L50*L41</f>
        <v>68170.0671742434</v>
      </c>
      <c r="M51" s="1" t="n">
        <f aca="false">+M50*M41</f>
        <v>63898.468914463</v>
      </c>
      <c r="N51" s="1" t="n">
        <f aca="false">+N50*N41</f>
        <v>59719.0442500501</v>
      </c>
      <c r="O51" s="1" t="n">
        <f aca="false">+O50*O41</f>
        <v>56075.8527811097</v>
      </c>
      <c r="P51" s="1" t="n">
        <f aca="false">+P50*P41</f>
        <v>50652.0052673817</v>
      </c>
      <c r="Q51" s="1" t="n">
        <f aca="false">+Q50*Q41</f>
        <v>45708.1424863711</v>
      </c>
      <c r="R51" s="1" t="n">
        <f aca="false">+R50*R41</f>
        <v>41510.0636547842</v>
      </c>
      <c r="S51" s="1" t="n">
        <f aca="false">+S50*S41</f>
        <v>39595.6944567562</v>
      </c>
      <c r="T51" s="1" t="n">
        <f aca="false">+T50*T41</f>
        <v>37956.4544723504</v>
      </c>
      <c r="U51" s="1" t="n">
        <f aca="false">+U50*U41</f>
        <v>34445.1664654549</v>
      </c>
      <c r="V51" s="1" t="n">
        <f aca="false">+V50*V41</f>
        <v>31075.0000368983</v>
      </c>
      <c r="W51" s="1" t="n">
        <f aca="false">+W50*W41</f>
        <v>28145.8760613011</v>
      </c>
    </row>
    <row r="52" customFormat="false" ht="12.75" hidden="false" customHeight="false" outlineLevel="0" collapsed="false">
      <c r="D52" s="13" t="n">
        <f aca="false">+$B43*D$50*365</f>
        <v>146000</v>
      </c>
      <c r="E52" s="13" t="n">
        <f aca="false">+$B43*E$50*365</f>
        <v>132606.72116258</v>
      </c>
      <c r="F52" s="13" t="n">
        <f aca="false">+$B43*F$50*365</f>
        <v>120442.071900617</v>
      </c>
      <c r="G52" s="13" t="n">
        <f aca="false">+$B43*G$50*365</f>
        <v>109393.34414225</v>
      </c>
      <c r="H52" s="13" t="n">
        <f aca="false">+$B43*H$50*365</f>
        <v>99358.1690665303</v>
      </c>
      <c r="I52" s="13" t="n">
        <f aca="false">+$B43*I$50*365</f>
        <v>90243.5686344508</v>
      </c>
      <c r="J52" s="13" t="n">
        <f aca="false">+$B43*J$50*365</f>
        <v>81965.0941275666</v>
      </c>
      <c r="K52" s="13" t="n">
        <f aca="false">+$B43*K$50*365</f>
        <v>74446.0437125946</v>
      </c>
      <c r="L52" s="13" t="n">
        <f aca="false">+$B43*L$50*365</f>
        <v>67616.7517825564</v>
      </c>
      <c r="M52" s="13" t="n">
        <f aca="false">+$B43*M$50*365</f>
        <v>61413.9434900603</v>
      </c>
      <c r="N52" s="13" t="n">
        <f aca="false">+$B43*N$50*365</f>
        <v>55780.1484923345</v>
      </c>
      <c r="O52" s="13" t="n">
        <f aca="false">+$B43*O$50*365</f>
        <v>50663.1684762348</v>
      </c>
      <c r="P52" s="13" t="n">
        <f aca="false">+$B43*P$50*365</f>
        <v>46015.5935297319</v>
      </c>
      <c r="Q52" s="13" t="n">
        <f aca="false">+$B43*Q$50*365</f>
        <v>41794.3628789572</v>
      </c>
      <c r="R52" s="13" t="n">
        <f aca="false">+$B43*R$50*365</f>
        <v>37960.365920942</v>
      </c>
      <c r="S52" s="13" t="n">
        <f aca="false">+$B43*S$50*365</f>
        <v>34478.0798555332</v>
      </c>
      <c r="T52" s="13" t="n">
        <f aca="false">+$B43*T$50*365</f>
        <v>31315.2405590674</v>
      </c>
      <c r="U52" s="13" t="n">
        <f aca="false">+$B43*U$50*365</f>
        <v>28442.5436503791</v>
      </c>
      <c r="V52" s="13" t="n">
        <f aca="false">+$B43*V$50*365</f>
        <v>25833.3729794542</v>
      </c>
      <c r="W52" s="13" t="n">
        <f aca="false">+$B43*W$50*365</f>
        <v>23463.5540231192</v>
      </c>
    </row>
    <row r="53" customFormat="false" ht="12.75" hidden="false" customHeight="false" outlineLevel="0" collapsed="false">
      <c r="D53" s="13" t="n">
        <f aca="false">+$B44*D$50*365</f>
        <v>182500</v>
      </c>
      <c r="E53" s="13" t="n">
        <f aca="false">+$B44*E$50*365</f>
        <v>165758.401453224</v>
      </c>
      <c r="F53" s="13" t="n">
        <f aca="false">+$B44*F$50*365</f>
        <v>150552.589875771</v>
      </c>
      <c r="G53" s="13" t="n">
        <f aca="false">+$B44*G$50*365</f>
        <v>136741.680177812</v>
      </c>
      <c r="H53" s="13" t="n">
        <f aca="false">+$B44*H$50*365</f>
        <v>124197.711333163</v>
      </c>
      <c r="I53" s="13" t="n">
        <f aca="false">+$B44*I$50*365</f>
        <v>112804.460793064</v>
      </c>
      <c r="J53" s="13" t="n">
        <f aca="false">+$B44*J$50*365</f>
        <v>102456.367659458</v>
      </c>
      <c r="K53" s="13" t="n">
        <f aca="false">+$B44*K$50*365</f>
        <v>93057.5546407432</v>
      </c>
      <c r="L53" s="13" t="n">
        <f aca="false">+$B44*L$50*365</f>
        <v>84520.9397281954</v>
      </c>
      <c r="M53" s="13" t="n">
        <f aca="false">+$B44*M$50*365</f>
        <v>76767.4293625754</v>
      </c>
      <c r="N53" s="13" t="n">
        <f aca="false">+$B44*N$50*365</f>
        <v>69725.1856154181</v>
      </c>
      <c r="O53" s="13" t="n">
        <f aca="false">+$B44*O$50*365</f>
        <v>63328.9605952935</v>
      </c>
      <c r="P53" s="13" t="n">
        <f aca="false">+$B44*P$50*365</f>
        <v>57519.4919121648</v>
      </c>
      <c r="Q53" s="13" t="n">
        <f aca="false">+$B44*Q$50*365</f>
        <v>52242.9535986965</v>
      </c>
      <c r="R53" s="13" t="n">
        <f aca="false">+$B44*R$50*365</f>
        <v>47450.4574011776</v>
      </c>
      <c r="S53" s="13" t="n">
        <f aca="false">+$B44*S$50*365</f>
        <v>43097.5998194165</v>
      </c>
      <c r="T53" s="13" t="n">
        <f aca="false">+$B44*T$50*365</f>
        <v>39144.0506988342</v>
      </c>
      <c r="U53" s="13" t="n">
        <f aca="false">+$B44*U$50*365</f>
        <v>35553.1795629739</v>
      </c>
      <c r="V53" s="13" t="n">
        <f aca="false">+$B44*V$50*365</f>
        <v>32291.7162243178</v>
      </c>
      <c r="W53" s="13" t="n">
        <f aca="false">+$B44*W$50*365</f>
        <v>29329.442528899</v>
      </c>
    </row>
    <row r="54" customFormat="false" ht="12.75" hidden="false" customHeight="false" outlineLevel="0" collapsed="false">
      <c r="D54" s="13" t="n">
        <f aca="false">+$B45*D$50*365</f>
        <v>219000</v>
      </c>
      <c r="E54" s="13" t="n">
        <f aca="false">+$B45*E$50*365</f>
        <v>198910.081743869</v>
      </c>
      <c r="F54" s="13" t="n">
        <f aca="false">+$B45*F$50*365</f>
        <v>180663.107850926</v>
      </c>
      <c r="G54" s="13" t="n">
        <f aca="false">+$B45*G$50*365</f>
        <v>164090.016213375</v>
      </c>
      <c r="H54" s="13" t="n">
        <f aca="false">+$B45*H$50*365</f>
        <v>149037.253599796</v>
      </c>
      <c r="I54" s="13" t="n">
        <f aca="false">+$B45*I$50*365</f>
        <v>135365.352951676</v>
      </c>
      <c r="J54" s="13" t="n">
        <f aca="false">+$B45*J$50*365</f>
        <v>122947.64119135</v>
      </c>
      <c r="K54" s="13" t="n">
        <f aca="false">+$B45*K$50*365</f>
        <v>111669.065568892</v>
      </c>
      <c r="L54" s="13" t="n">
        <f aca="false">+$B45*L$50*365</f>
        <v>101425.127673835</v>
      </c>
      <c r="M54" s="13" t="n">
        <f aca="false">+$B45*M$50*365</f>
        <v>92120.9152350904</v>
      </c>
      <c r="N54" s="13" t="n">
        <f aca="false">+$B45*N$50*365</f>
        <v>83670.2227385017</v>
      </c>
      <c r="O54" s="13" t="n">
        <f aca="false">+$B45*O$50*365</f>
        <v>75994.7527143522</v>
      </c>
      <c r="P54" s="13" t="n">
        <f aca="false">+$B45*P$50*365</f>
        <v>69023.3902945978</v>
      </c>
      <c r="Q54" s="13" t="n">
        <f aca="false">+$B45*Q$50*365</f>
        <v>62691.5443184358</v>
      </c>
      <c r="R54" s="13" t="n">
        <f aca="false">+$B45*R$50*365</f>
        <v>56940.5488814131</v>
      </c>
      <c r="S54" s="13" t="n">
        <f aca="false">+$B45*S$50*365</f>
        <v>51717.1197832998</v>
      </c>
      <c r="T54" s="13" t="n">
        <f aca="false">+$B45*T$50*365</f>
        <v>46972.8608386011</v>
      </c>
      <c r="U54" s="13" t="n">
        <f aca="false">+$B45*U$50*365</f>
        <v>42663.8154755687</v>
      </c>
      <c r="V54" s="13" t="n">
        <f aca="false">+$B45*V$50*365</f>
        <v>38750.0594691813</v>
      </c>
      <c r="W54" s="13" t="n">
        <f aca="false">+$B45*W$50*365</f>
        <v>35195.3310346788</v>
      </c>
    </row>
    <row r="55" customFormat="false" ht="12.75" hidden="false" customHeight="false" outlineLevel="0" collapsed="false">
      <c r="D55" s="13" t="n">
        <f aca="false">+$B46*D$50*365</f>
        <v>255500</v>
      </c>
      <c r="E55" s="13" t="n">
        <f aca="false">+$B46*E$50*365</f>
        <v>232061.762034514</v>
      </c>
      <c r="F55" s="13" t="n">
        <f aca="false">+$B46*F$50*365</f>
        <v>210773.62582608</v>
      </c>
      <c r="G55" s="13" t="n">
        <f aca="false">+$B46*G$50*365</f>
        <v>191438.352248937</v>
      </c>
      <c r="H55" s="13" t="n">
        <f aca="false">+$B46*H$50*365</f>
        <v>173876.795866428</v>
      </c>
      <c r="I55" s="13" t="n">
        <f aca="false">+$B46*I$50*365</f>
        <v>157926.245110289</v>
      </c>
      <c r="J55" s="13" t="n">
        <f aca="false">+$B46*J$50*365</f>
        <v>143438.914723242</v>
      </c>
      <c r="K55" s="13" t="n">
        <f aca="false">+$B46*K$50*365</f>
        <v>130280.57649704</v>
      </c>
      <c r="L55" s="13" t="n">
        <f aca="false">+$B46*L$50*365</f>
        <v>118329.315619474</v>
      </c>
      <c r="M55" s="13" t="n">
        <f aca="false">+$B46*M$50*365</f>
        <v>107474.401107605</v>
      </c>
      <c r="N55" s="13" t="n">
        <f aca="false">+$B46*N$50*365</f>
        <v>97615.2598615854</v>
      </c>
      <c r="O55" s="13" t="n">
        <f aca="false">+$B46*O$50*365</f>
        <v>88660.5448334109</v>
      </c>
      <c r="P55" s="13" t="n">
        <f aca="false">+$B46*P$50*365</f>
        <v>80527.2886770308</v>
      </c>
      <c r="Q55" s="13" t="n">
        <f aca="false">+$B46*Q$50*365</f>
        <v>73140.1350381751</v>
      </c>
      <c r="R55" s="13" t="n">
        <f aca="false">+$B46*R$50*365</f>
        <v>66430.6403616486</v>
      </c>
      <c r="S55" s="13" t="n">
        <f aca="false">+$B46*S$50*365</f>
        <v>60336.6397471831</v>
      </c>
      <c r="T55" s="13" t="n">
        <f aca="false">+$B46*T$50*365</f>
        <v>54801.6709783679</v>
      </c>
      <c r="U55" s="13" t="n">
        <f aca="false">+$B46*U$50*365</f>
        <v>49774.4513881634</v>
      </c>
      <c r="V55" s="13" t="n">
        <f aca="false">+$B46*V$50*365</f>
        <v>45208.4027140449</v>
      </c>
      <c r="W55" s="13" t="n">
        <f aca="false">+$B46*W$50*365</f>
        <v>41061.2195404586</v>
      </c>
    </row>
    <row r="56" customFormat="false" ht="12.75" hidden="false" customHeight="false" outlineLevel="0" collapsed="false">
      <c r="D56" s="13" t="n">
        <f aca="false">+$B47*D$50*365</f>
        <v>273750</v>
      </c>
      <c r="E56" s="13" t="n">
        <f aca="false">+$B47*E$50*365</f>
        <v>248637.602179837</v>
      </c>
      <c r="F56" s="13" t="n">
        <f aca="false">+$B47*F$50*365</f>
        <v>225828.884813657</v>
      </c>
      <c r="G56" s="13" t="n">
        <f aca="false">+$B47*G$50*365</f>
        <v>205112.520266719</v>
      </c>
      <c r="H56" s="13" t="n">
        <f aca="false">+$B47*H$50*365</f>
        <v>186296.566999744</v>
      </c>
      <c r="I56" s="13" t="n">
        <f aca="false">+$B47*I$50*365</f>
        <v>169206.691189595</v>
      </c>
      <c r="J56" s="13" t="n">
        <f aca="false">+$B47*J$50*365</f>
        <v>153684.551489187</v>
      </c>
      <c r="K56" s="13" t="n">
        <f aca="false">+$B47*K$50*365</f>
        <v>139586.331961115</v>
      </c>
      <c r="L56" s="13" t="n">
        <f aca="false">+$B47*L$50*365</f>
        <v>126781.409592293</v>
      </c>
      <c r="M56" s="13" t="n">
        <f aca="false">+$B47*M$50*365</f>
        <v>115151.144043863</v>
      </c>
      <c r="N56" s="13" t="n">
        <f aca="false">+$B47*N$50*365</f>
        <v>104587.778423127</v>
      </c>
      <c r="O56" s="13" t="n">
        <f aca="false">+$B47*O$50*365</f>
        <v>94993.4408929402</v>
      </c>
      <c r="P56" s="13" t="n">
        <f aca="false">+$B47*P$50*365</f>
        <v>86279.2378682472</v>
      </c>
      <c r="Q56" s="13" t="n">
        <f aca="false">+$B47*Q$50*365</f>
        <v>78364.4303980447</v>
      </c>
      <c r="R56" s="13" t="n">
        <f aca="false">+$B47*R$50*365</f>
        <v>71175.6861017663</v>
      </c>
      <c r="S56" s="13" t="n">
        <f aca="false">+$B47*S$50*365</f>
        <v>64646.3997291247</v>
      </c>
      <c r="T56" s="13" t="n">
        <f aca="false">+$B47*T$50*365</f>
        <v>58716.0760482514</v>
      </c>
      <c r="U56" s="13" t="n">
        <f aca="false">+$B47*U$50*365</f>
        <v>53329.7693444608</v>
      </c>
      <c r="V56" s="13" t="n">
        <f aca="false">+$B47*V$50*365</f>
        <v>48437.5743364767</v>
      </c>
      <c r="W56" s="13" t="n">
        <f aca="false">+$B47*W$50*365</f>
        <v>43994.1637933485</v>
      </c>
    </row>
  </sheetData>
  <printOptions headings="false" gridLines="false" gridLinesSet="true" horizontalCentered="false" verticalCentered="false"/>
  <pageMargins left="0.459722222222222" right="0.1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2002-03-04T13:59:15Z</dcterms:created>
  <dc:creator>jcentill</dc:creator>
  <dc:description/>
  <dc:language>en-US</dc:language>
  <cp:lastModifiedBy>jcentill</cp:lastModifiedBy>
  <cp:lastPrinted>2002-03-04T14:48:26Z</cp:lastPrinted>
  <dcterms:modified xsi:type="dcterms:W3CDTF">2002-03-04T15:00:28Z</dcterms:modified>
  <cp:revision>0</cp:revision>
  <dc:subject/>
  <dc:title/>
</cp:coreProperties>
</file>