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ciFi" sheetId="2" state="visible" r:id="rId4"/>
    <sheet name="Spread" sheetId="3" state="visible" r:id="rId5"/>
    <sheet name="SciFi (2)" sheetId="4" state="visible" r:id="rId6"/>
  </sheets>
  <definedNames>
    <definedName function="false" hidden="false" name="Accuracy" vbProcedure="false">SciFi!$C$32</definedName>
    <definedName function="false" hidden="false" name="ASTRIP" vbProcedure="false">ASTRIP</definedName>
    <definedName function="false" hidden="false" name="ASV" vbProcedure="false">ASV</definedName>
    <definedName function="false" hidden="false" name="Copyright" vbProcedure="false">#REF!</definedName>
    <definedName function="false" hidden="false" name="Delta1p" vbProcedure="false">SciFi!$F$14</definedName>
    <definedName function="false" hidden="false" name="Delta2p" vbProcedure="false">SciFi!$F$15</definedName>
    <definedName function="false" hidden="false" name="Description" vbProcedure="false">SciFi!$C$6</definedName>
    <definedName function="false" hidden="false" name="FOREX" vbProcedure="false">FOREX</definedName>
    <definedName function="false" hidden="false" name="Gamma1p" vbProcedure="false">SciFi!$F$16</definedName>
    <definedName function="false" hidden="false" name="Gamma2p" vbProcedure="false">SciFi!$F$17</definedName>
    <definedName function="false" hidden="false" name="GammaXp" vbProcedure="false">SciFi!$F$18</definedName>
    <definedName function="false" hidden="false" name="GeneratedDate" vbProcedure="false">SciFi!$C$8</definedName>
    <definedName function="false" hidden="false" name="nsub" vbProcedure="false">SciFi!$C$33</definedName>
    <definedName function="false" hidden="false" name="put" vbProcedure="false">SciFi!$C$29</definedName>
    <definedName function="false" hidden="false" name="rho" vbProcedure="false">SciFi!$C$23</definedName>
    <definedName function="false" hidden="false" name="sigma1" vbProcedure="false">SciFi!$C$13</definedName>
    <definedName function="false" hidden="false" name="sigma2" vbProcedure="false">SciFi!$C$18</definedName>
    <definedName function="false" hidden="false" name="SourceFile" vbProcedure="false">SciFi!$C$7</definedName>
    <definedName function="false" hidden="false" name="SpecificationFile" vbProcedure="false">SciFi!$D$7</definedName>
    <definedName function="false" hidden="false" name="Spot1" vbProcedure="false">SciFi!$C$15</definedName>
    <definedName function="false" hidden="false" name="Spot2" vbProcedure="false">SciFi!$C$20</definedName>
    <definedName function="false" hidden="false" name="Title" vbProcedure="false">SciFi!$B$4</definedName>
    <definedName function="false" hidden="false" name="TMax" vbProcedure="false">SciFi!$C$27</definedName>
    <definedName function="false" hidden="false" name="TopLeftCell" vbProcedure="false">SciFi!$B$12</definedName>
    <definedName function="false" hidden="false" name="_D01" vbProcedure="false">SciFi!$C$14</definedName>
    <definedName function="false" hidden="false" name="_D02" vbProcedure="false">SciFi!$C$19</definedName>
    <definedName function="false" hidden="false" name="_K" vbProcedure="false">SciFi!$C$28</definedName>
    <definedName function="false" hidden="false" name="_r" vbProcedure="false">SciFi!$C$24</definedName>
    <definedName function="false" hidden="false" name="_Up" vbProcedure="false">SciFi!$F$13</definedName>
    <definedName function="false" hidden="false" localSheetId="3" name="Accuracy" vbProcedure="false">'SciFi (2)'!$C$32</definedName>
    <definedName function="false" hidden="false" localSheetId="3" name="ASTRIP" vbProcedure="false">ASTRIP</definedName>
    <definedName function="false" hidden="false" localSheetId="3" name="ASV" vbProcedure="false">ASV</definedName>
    <definedName function="false" hidden="false" localSheetId="3" name="Copyright" vbProcedure="false">#REF!</definedName>
    <definedName function="false" hidden="false" localSheetId="3" name="Delta1p" vbProcedure="false">'SciFi (2)'!$F$14</definedName>
    <definedName function="false" hidden="false" localSheetId="3" name="Delta2p" vbProcedure="false">'SciFi (2)'!$F$15</definedName>
    <definedName function="false" hidden="false" localSheetId="3" name="Description" vbProcedure="false">'SciFi (2)'!$C$6</definedName>
    <definedName function="false" hidden="false" localSheetId="3" name="FOREX" vbProcedure="false">FOREX</definedName>
    <definedName function="false" hidden="false" localSheetId="3" name="Gamma1p" vbProcedure="false">'SciFi (2)'!$F$16</definedName>
    <definedName function="false" hidden="false" localSheetId="3" name="Gamma2p" vbProcedure="false">'SciFi (2)'!$F$17</definedName>
    <definedName function="false" hidden="false" localSheetId="3" name="GammaXp" vbProcedure="false">'SciFi (2)'!$F$18</definedName>
    <definedName function="false" hidden="false" localSheetId="3" name="GeneratedDate" vbProcedure="false">'SciFi (2)'!$C$8</definedName>
    <definedName function="false" hidden="false" localSheetId="3" name="nsub" vbProcedure="false">'SciFi (2)'!$C$33</definedName>
    <definedName function="false" hidden="false" localSheetId="3" name="put" vbProcedure="false">'SciFi (2)'!$C$29</definedName>
    <definedName function="false" hidden="false" localSheetId="3" name="rho" vbProcedure="false">'SciFi (2)'!$C$23</definedName>
    <definedName function="false" hidden="false" localSheetId="3" name="sigma1" vbProcedure="false">'SciFi (2)'!$C$13</definedName>
    <definedName function="false" hidden="false" localSheetId="3" name="sigma2" vbProcedure="false">'SciFi (2)'!$C$18</definedName>
    <definedName function="false" hidden="false" localSheetId="3" name="SourceFile" vbProcedure="false">'SciFi (2)'!$C$7</definedName>
    <definedName function="false" hidden="false" localSheetId="3" name="SpecificationFile" vbProcedure="false">'SciFi (2)'!$D$7</definedName>
    <definedName function="false" hidden="false" localSheetId="3" name="Spot1" vbProcedure="false">'SciFi (2)'!$C$15</definedName>
    <definedName function="false" hidden="false" localSheetId="3" name="Spot2" vbProcedure="false">'SciFi (2)'!$C$20</definedName>
    <definedName function="false" hidden="false" localSheetId="3" name="Title" vbProcedure="false">'SciFi (2)'!$B$4</definedName>
    <definedName function="false" hidden="false" localSheetId="3" name="TMax" vbProcedure="false">'SciFi (2)'!$C$27</definedName>
    <definedName function="false" hidden="false" localSheetId="3" name="TopLeftCell" vbProcedure="false">'SciFi (2)'!$B$12</definedName>
    <definedName function="false" hidden="false" localSheetId="3" name="_D01" vbProcedure="false">'SciFi (2)'!$C$14</definedName>
    <definedName function="false" hidden="false" localSheetId="3" name="_D02" vbProcedure="false">'SciFi (2)'!$C$19</definedName>
    <definedName function="false" hidden="false" localSheetId="3" name="_K" vbProcedure="false">'SciFi (2)'!$C$28</definedName>
    <definedName function="false" hidden="false" localSheetId="3" name="_r" vbProcedure="false">'SciFi (2)'!$C$24</definedName>
    <definedName function="false" hidden="false" localSheetId="3" name="_Up" vbProcedure="false">'SciFi (2)'!$F$13</definedName>
    <definedName function="true" hidden="false" name="spread1XL_Up" vbProcedure="true"/>
    <definedName function="true" hidden="false" name="spread1XL_Delta1p" vbProcedure="true"/>
    <definedName function="true" hidden="false" name="spread1XL_Delta2p" vbProcedure="true"/>
    <definedName function="true" hidden="false" name="spread1XL_Gamma1p" vbProcedure="true"/>
    <definedName function="true" hidden="false" name="spread1XL_Gamma2p" vbProcedure="true"/>
    <definedName function="true" hidden="false" name="spread1XL_GammaXp" vbProcedure="true"/>
    <definedName function="true" hidden="false" name="SPRDOPT" vbProcedure="true"/>
    <definedName function="true" hidden="false" name="RBOW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volatility security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11</xdr:row>
                <xdr:rowOff>7</xdr:rowOff>
              </xdr:from>
              <xdr:to>
                <xdr:col>3</xdr:col>
                <xdr:colOff>61</xdr:colOff>
                <xdr:row>15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continuous dividend yield security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12</xdr:row>
                <xdr:rowOff>7</xdr:rowOff>
              </xdr:from>
              <xdr:to>
                <xdr:col>3</xdr:col>
                <xdr:colOff>61</xdr:colOff>
                <xdr:row>16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Spot price security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13</xdr:row>
                <xdr:rowOff>7</xdr:rowOff>
              </xdr:from>
              <xdr:to>
                <xdr:col>3</xdr:col>
                <xdr:colOff>61</xdr:colOff>
                <xdr:row>17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volatility security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16</xdr:row>
                <xdr:rowOff>7</xdr:rowOff>
              </xdr:from>
              <xdr:to>
                <xdr:col>3</xdr:col>
                <xdr:colOff>61</xdr:colOff>
                <xdr:row>20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continuous dividend yield security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17</xdr:row>
                <xdr:rowOff>7</xdr:rowOff>
              </xdr:from>
              <xdr:to>
                <xdr:col>3</xdr:col>
                <xdr:colOff>61</xdr:colOff>
                <xdr:row>21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b val="true"/>
            <sz val="8"/>
            <color rgb="FF000000"/>
            <rFont val="Tahoma"/>
            <family val="0"/>
          </rPr>
          <t xml:space="preserve">Spot price security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18</xdr:row>
                <xdr:rowOff>7</xdr:rowOff>
              </xdr:from>
              <xdr:to>
                <xdr:col>3</xdr:col>
                <xdr:colOff>61</xdr:colOff>
                <xdr:row>22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correlation coefficient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21</xdr:row>
                <xdr:rowOff>6</xdr:rowOff>
              </xdr:from>
              <xdr:to>
                <xdr:col>3</xdr:col>
                <xdr:colOff>80</xdr:colOff>
                <xdr:row>23</xdr:row>
                <xdr:rowOff>7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risk-free interest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61</xdr:colOff>
                <xdr:row>26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option expiration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25</xdr:row>
                <xdr:rowOff>7</xdr:rowOff>
              </xdr:from>
              <xdr:to>
                <xdr:col>3</xdr:col>
                <xdr:colOff>61</xdr:colOff>
                <xdr:row>29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strike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26</xdr:row>
                <xdr:rowOff>7</xdr:rowOff>
              </xdr:from>
              <xdr:to>
                <xdr:col>3</xdr:col>
                <xdr:colOff>61</xdr:colOff>
                <xdr:row>30</xdr:row>
                <xdr:rowOff>13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0 for call
1 for put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27</xdr:row>
                <xdr:rowOff>7</xdr:rowOff>
              </xdr:from>
              <xdr:to>
                <xdr:col>3</xdr:col>
                <xdr:colOff>61</xdr:colOff>
                <xdr:row>31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numerical accuracy parameter. Typically &lt;=1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30</xdr:row>
                <xdr:rowOff>7</xdr:rowOff>
              </xdr:from>
              <xdr:to>
                <xdr:col>3</xdr:col>
                <xdr:colOff>61</xdr:colOff>
                <xdr:row>34</xdr:row>
                <xdr:rowOff>13</xdr:rowOff>
              </xdr:to>
            </anchor>
          </commentPr>
        </mc:Choice>
        <mc:Fallback/>
      </mc:AlternateContent>
    </comment>
    <comment ref="B33" authorId="0">
      <text>
        <r>
          <rPr>
            <b val="true"/>
            <sz val="8"/>
            <color rgb="FF000000"/>
            <rFont val="Tahoma"/>
            <family val="0"/>
          </rPr>
          <t xml:space="preserve">subsampling rate for averaging of payoff onto fd grid. Must be odd. nsub=1 is equivalent to sampling payoff onto grid.  nsub&gt;1 yields smoother results.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31</xdr:row>
                <xdr:rowOff>7</xdr:rowOff>
              </xdr:from>
              <xdr:to>
                <xdr:col>4</xdr:col>
                <xdr:colOff>73</xdr:colOff>
                <xdr:row>35</xdr:row>
                <xdr:rowOff>11</xdr:rowOff>
              </xdr:to>
            </anchor>
          </commentPr>
        </mc:Choice>
        <mc:Fallback/>
      </mc:AlternateContent>
    </comment>
    <comment ref="E13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11</xdr:row>
                <xdr:rowOff>7</xdr:rowOff>
              </xdr:from>
              <xdr:to>
                <xdr:col>6</xdr:col>
                <xdr:colOff>60</xdr:colOff>
                <xdr:row>15</xdr:row>
                <xdr:rowOff>13</xdr:rowOff>
              </xdr:to>
            </anchor>
          </commentPr>
        </mc:Choice>
        <mc:Fallback/>
      </mc:AlternateContent>
    </commen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12</xdr:row>
                <xdr:rowOff>7</xdr:rowOff>
              </xdr:from>
              <xdr:to>
                <xdr:col>6</xdr:col>
                <xdr:colOff>60</xdr:colOff>
                <xdr:row>16</xdr:row>
                <xdr:rowOff>13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13</xdr:row>
                <xdr:rowOff>7</xdr:rowOff>
              </xdr:from>
              <xdr:to>
                <xdr:col>6</xdr:col>
                <xdr:colOff>60</xdr:colOff>
                <xdr:row>17</xdr:row>
                <xdr:rowOff>13</xdr:rowOff>
              </xdr:to>
            </anchor>
          </commentPr>
        </mc:Choice>
        <mc:Fallback/>
      </mc:AlternateContent>
    </comment>
    <comment ref="E16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14</xdr:row>
                <xdr:rowOff>7</xdr:rowOff>
              </xdr:from>
              <xdr:to>
                <xdr:col>6</xdr:col>
                <xdr:colOff>60</xdr:colOff>
                <xdr:row>18</xdr:row>
                <xdr:rowOff>13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15</xdr:row>
                <xdr:rowOff>7</xdr:rowOff>
              </xdr:from>
              <xdr:to>
                <xdr:col>6</xdr:col>
                <xdr:colOff>60</xdr:colOff>
                <xdr:row>19</xdr:row>
                <xdr:rowOff>13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16</xdr:row>
                <xdr:rowOff>7</xdr:rowOff>
              </xdr:from>
              <xdr:to>
                <xdr:col>6</xdr:col>
                <xdr:colOff>60</xdr:colOff>
                <xdr:row>20</xdr:row>
                <xdr:rowOff>13</xdr:rowOff>
              </xdr:to>
            </anchor>
          </commentPr>
        </mc:Choice>
        <mc:Fallback/>
      </mc:AlternateContent>
    </comment>
    <comment ref="E21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19</xdr:row>
                <xdr:rowOff>7</xdr:rowOff>
              </xdr:from>
              <xdr:to>
                <xdr:col>6</xdr:col>
                <xdr:colOff>60</xdr:colOff>
                <xdr:row>23</xdr:row>
                <xdr:rowOff>13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20</xdr:row>
                <xdr:rowOff>7</xdr:rowOff>
              </xdr:from>
              <xdr:to>
                <xdr:col>6</xdr:col>
                <xdr:colOff>60</xdr:colOff>
                <xdr:row>24</xdr:row>
                <xdr:rowOff>13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21</xdr:row>
                <xdr:rowOff>7</xdr:rowOff>
              </xdr:from>
              <xdr:to>
                <xdr:col>6</xdr:col>
                <xdr:colOff>60</xdr:colOff>
                <xdr:row>25</xdr:row>
                <xdr:rowOff>13</xdr:rowOff>
              </xdr:to>
            </anchor>
          </commentPr>
        </mc:Choice>
        <mc:Fallback/>
      </mc:AlternateContent>
    </comment>
    <comment ref="E24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22</xdr:row>
                <xdr:rowOff>7</xdr:rowOff>
              </xdr:from>
              <xdr:to>
                <xdr:col>6</xdr:col>
                <xdr:colOff>60</xdr:colOff>
                <xdr:row>26</xdr:row>
                <xdr:rowOff>13</xdr:rowOff>
              </xdr:to>
            </anchor>
          </commentPr>
        </mc:Choice>
        <mc:Fallback/>
      </mc:AlternateContent>
    </comment>
    <comment ref="E25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23</xdr:row>
                <xdr:rowOff>7</xdr:rowOff>
              </xdr:from>
              <xdr:to>
                <xdr:col>6</xdr:col>
                <xdr:colOff>60</xdr:colOff>
                <xdr:row>27</xdr:row>
                <xdr:rowOff>13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24</xdr:row>
                <xdr:rowOff>7</xdr:rowOff>
              </xdr:from>
              <xdr:to>
                <xdr:col>6</xdr:col>
                <xdr:colOff>60</xdr:colOff>
                <xdr:row>28</xdr:row>
                <xdr:rowOff>13</xdr:rowOff>
              </xdr:to>
            </anchor>
          </commentPr>
        </mc:Choice>
        <mc:Fallback/>
      </mc:AlternateContent>
    </comment>
    <comment ref="E29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27</xdr:row>
                <xdr:rowOff>7</xdr:rowOff>
              </xdr:from>
              <xdr:to>
                <xdr:col>6</xdr:col>
                <xdr:colOff>60</xdr:colOff>
                <xdr:row>31</xdr:row>
                <xdr:rowOff>13</xdr:rowOff>
              </xdr:to>
            </anchor>
          </commentPr>
        </mc:Choice>
        <mc:Fallback/>
      </mc:AlternateContent>
    </comment>
    <comment ref="E30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28</xdr:row>
                <xdr:rowOff>7</xdr:rowOff>
              </xdr:from>
              <xdr:to>
                <xdr:col>6</xdr:col>
                <xdr:colOff>60</xdr:colOff>
                <xdr:row>32</xdr:row>
                <xdr:rowOff>13</xdr:rowOff>
              </xdr:to>
            </anchor>
          </commentPr>
        </mc:Choice>
        <mc:Fallback/>
      </mc:AlternateContent>
    </commen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29</xdr:row>
                <xdr:rowOff>7</xdr:rowOff>
              </xdr:from>
              <xdr:to>
                <xdr:col>6</xdr:col>
                <xdr:colOff>60</xdr:colOff>
                <xdr:row>33</xdr:row>
                <xdr:rowOff>13</xdr:rowOff>
              </xdr:to>
            </anchor>
          </commentPr>
        </mc:Choice>
        <mc:Fallback/>
      </mc:AlternateContent>
    </comment>
    <comment ref="E32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30</xdr:row>
                <xdr:rowOff>7</xdr:rowOff>
              </xdr:from>
              <xdr:to>
                <xdr:col>6</xdr:col>
                <xdr:colOff>60</xdr:colOff>
                <xdr:row>34</xdr:row>
                <xdr:rowOff>13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31</xdr:row>
                <xdr:rowOff>7</xdr:rowOff>
              </xdr:from>
              <xdr:to>
                <xdr:col>6</xdr:col>
                <xdr:colOff>60</xdr:colOff>
                <xdr:row>35</xdr:row>
                <xdr:rowOff>13</xdr:rowOff>
              </xdr:to>
            </anchor>
          </commentPr>
        </mc:Choice>
        <mc:Fallback/>
      </mc:AlternateContent>
    </comment>
    <comment ref="E34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32</xdr:row>
                <xdr:rowOff>7</xdr:rowOff>
              </xdr:from>
              <xdr:to>
                <xdr:col>6</xdr:col>
                <xdr:colOff>60</xdr:colOff>
                <xdr:row>36</xdr:row>
                <xdr:rowOff>13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35</xdr:row>
                <xdr:rowOff>7</xdr:rowOff>
              </xdr:from>
              <xdr:to>
                <xdr:col>6</xdr:col>
                <xdr:colOff>60</xdr:colOff>
                <xdr:row>39</xdr:row>
                <xdr:rowOff>13</xdr:rowOff>
              </xdr:to>
            </anchor>
          </commentPr>
        </mc:Choice>
        <mc:Fallback/>
      </mc:AlternateContent>
    </comment>
    <comment ref="E38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36</xdr:row>
                <xdr:rowOff>7</xdr:rowOff>
              </xdr:from>
              <xdr:to>
                <xdr:col>6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37</xdr:row>
                <xdr:rowOff>7</xdr:rowOff>
              </xdr:from>
              <xdr:to>
                <xdr:col>6</xdr:col>
                <xdr:colOff>60</xdr:colOff>
                <xdr:row>41</xdr:row>
                <xdr:rowOff>13</xdr:rowOff>
              </xdr:to>
            </anchor>
          </commentPr>
        </mc:Choice>
        <mc:Fallback/>
      </mc:AlternateContent>
    </comment>
    <comment ref="E40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38</xdr:row>
                <xdr:rowOff>7</xdr:rowOff>
              </xdr:from>
              <xdr:to>
                <xdr:col>6</xdr:col>
                <xdr:colOff>60</xdr:colOff>
                <xdr:row>42</xdr:row>
                <xdr:rowOff>13</xdr:rowOff>
              </xdr:to>
            </anchor>
          </commentPr>
        </mc:Choice>
        <mc:Fallback/>
      </mc:AlternateContent>
    </comment>
    <comment ref="E41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39</xdr:row>
                <xdr:rowOff>7</xdr:rowOff>
              </xdr:from>
              <xdr:to>
                <xdr:col>6</xdr:col>
                <xdr:colOff>60</xdr:colOff>
                <xdr:row>43</xdr:row>
                <xdr:rowOff>13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40</xdr:row>
                <xdr:rowOff>7</xdr:rowOff>
              </xdr:from>
              <xdr:to>
                <xdr:col>6</xdr:col>
                <xdr:colOff>60</xdr:colOff>
                <xdr:row>44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volatility security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11</xdr:row>
                <xdr:rowOff>7</xdr:rowOff>
              </xdr:from>
              <xdr:to>
                <xdr:col>3</xdr:col>
                <xdr:colOff>61</xdr:colOff>
                <xdr:row>15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continuous dividend yield security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12</xdr:row>
                <xdr:rowOff>7</xdr:rowOff>
              </xdr:from>
              <xdr:to>
                <xdr:col>3</xdr:col>
                <xdr:colOff>61</xdr:colOff>
                <xdr:row>16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Spot price security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13</xdr:row>
                <xdr:rowOff>7</xdr:rowOff>
              </xdr:from>
              <xdr:to>
                <xdr:col>3</xdr:col>
                <xdr:colOff>61</xdr:colOff>
                <xdr:row>17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volatility security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16</xdr:row>
                <xdr:rowOff>7</xdr:rowOff>
              </xdr:from>
              <xdr:to>
                <xdr:col>3</xdr:col>
                <xdr:colOff>61</xdr:colOff>
                <xdr:row>20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continuous dividend yield security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17</xdr:row>
                <xdr:rowOff>7</xdr:rowOff>
              </xdr:from>
              <xdr:to>
                <xdr:col>3</xdr:col>
                <xdr:colOff>61</xdr:colOff>
                <xdr:row>21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b val="true"/>
            <sz val="8"/>
            <color rgb="FF000000"/>
            <rFont val="Tahoma"/>
            <family val="0"/>
          </rPr>
          <t xml:space="preserve">Spot price security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18</xdr:row>
                <xdr:rowOff>7</xdr:rowOff>
              </xdr:from>
              <xdr:to>
                <xdr:col>3</xdr:col>
                <xdr:colOff>61</xdr:colOff>
                <xdr:row>22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correlation coefficient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21</xdr:row>
                <xdr:rowOff>6</xdr:rowOff>
              </xdr:from>
              <xdr:to>
                <xdr:col>3</xdr:col>
                <xdr:colOff>80</xdr:colOff>
                <xdr:row>23</xdr:row>
                <xdr:rowOff>7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risk-free interest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61</xdr:colOff>
                <xdr:row>26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option expiration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25</xdr:row>
                <xdr:rowOff>7</xdr:rowOff>
              </xdr:from>
              <xdr:to>
                <xdr:col>3</xdr:col>
                <xdr:colOff>61</xdr:colOff>
                <xdr:row>29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strike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26</xdr:row>
                <xdr:rowOff>7</xdr:rowOff>
              </xdr:from>
              <xdr:to>
                <xdr:col>3</xdr:col>
                <xdr:colOff>61</xdr:colOff>
                <xdr:row>30</xdr:row>
                <xdr:rowOff>13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0 for call
1 for put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27</xdr:row>
                <xdr:rowOff>7</xdr:rowOff>
              </xdr:from>
              <xdr:to>
                <xdr:col>3</xdr:col>
                <xdr:colOff>61</xdr:colOff>
                <xdr:row>31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numerical accuracy parameter. Typically &lt;=1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30</xdr:row>
                <xdr:rowOff>7</xdr:rowOff>
              </xdr:from>
              <xdr:to>
                <xdr:col>3</xdr:col>
                <xdr:colOff>61</xdr:colOff>
                <xdr:row>34</xdr:row>
                <xdr:rowOff>13</xdr:rowOff>
              </xdr:to>
            </anchor>
          </commentPr>
        </mc:Choice>
        <mc:Fallback/>
      </mc:AlternateContent>
    </comment>
    <comment ref="B33" authorId="0">
      <text>
        <r>
          <rPr>
            <b val="true"/>
            <sz val="8"/>
            <color rgb="FF000000"/>
            <rFont val="Tahoma"/>
            <family val="0"/>
          </rPr>
          <t xml:space="preserve">subsampling rate for averaging of payoff onto fd grid. Must be odd. nsub=1 is equivalent to sampling payoff onto grid.  nsub&gt;1 yields smoother results.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31</xdr:row>
                <xdr:rowOff>7</xdr:rowOff>
              </xdr:from>
              <xdr:to>
                <xdr:col>4</xdr:col>
                <xdr:colOff>73</xdr:colOff>
                <xdr:row>35</xdr:row>
                <xdr:rowOff>11</xdr:rowOff>
              </xdr:to>
            </anchor>
          </commentPr>
        </mc:Choice>
        <mc:Fallback/>
      </mc:AlternateContent>
    </comment>
    <comment ref="E13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11</xdr:row>
                <xdr:rowOff>7</xdr:rowOff>
              </xdr:from>
              <xdr:to>
                <xdr:col>6</xdr:col>
                <xdr:colOff>60</xdr:colOff>
                <xdr:row>15</xdr:row>
                <xdr:rowOff>13</xdr:rowOff>
              </xdr:to>
            </anchor>
          </commentPr>
        </mc:Choice>
        <mc:Fallback/>
      </mc:AlternateContent>
    </commen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12</xdr:row>
                <xdr:rowOff>7</xdr:rowOff>
              </xdr:from>
              <xdr:to>
                <xdr:col>6</xdr:col>
                <xdr:colOff>60</xdr:colOff>
                <xdr:row>16</xdr:row>
                <xdr:rowOff>13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13</xdr:row>
                <xdr:rowOff>7</xdr:rowOff>
              </xdr:from>
              <xdr:to>
                <xdr:col>6</xdr:col>
                <xdr:colOff>60</xdr:colOff>
                <xdr:row>17</xdr:row>
                <xdr:rowOff>13</xdr:rowOff>
              </xdr:to>
            </anchor>
          </commentPr>
        </mc:Choice>
        <mc:Fallback/>
      </mc:AlternateContent>
    </comment>
    <comment ref="E16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14</xdr:row>
                <xdr:rowOff>7</xdr:rowOff>
              </xdr:from>
              <xdr:to>
                <xdr:col>6</xdr:col>
                <xdr:colOff>60</xdr:colOff>
                <xdr:row>18</xdr:row>
                <xdr:rowOff>13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15</xdr:row>
                <xdr:rowOff>7</xdr:rowOff>
              </xdr:from>
              <xdr:to>
                <xdr:col>6</xdr:col>
                <xdr:colOff>60</xdr:colOff>
                <xdr:row>19</xdr:row>
                <xdr:rowOff>13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16</xdr:row>
                <xdr:rowOff>7</xdr:rowOff>
              </xdr:from>
              <xdr:to>
                <xdr:col>6</xdr:col>
                <xdr:colOff>60</xdr:colOff>
                <xdr:row>20</xdr:row>
                <xdr:rowOff>13</xdr:rowOff>
              </xdr:to>
            </anchor>
          </commentPr>
        </mc:Choice>
        <mc:Fallback/>
      </mc:AlternateContent>
    </comment>
    <comment ref="E21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19</xdr:row>
                <xdr:rowOff>7</xdr:rowOff>
              </xdr:from>
              <xdr:to>
                <xdr:col>6</xdr:col>
                <xdr:colOff>60</xdr:colOff>
                <xdr:row>23</xdr:row>
                <xdr:rowOff>13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20</xdr:row>
                <xdr:rowOff>7</xdr:rowOff>
              </xdr:from>
              <xdr:to>
                <xdr:col>6</xdr:col>
                <xdr:colOff>60</xdr:colOff>
                <xdr:row>24</xdr:row>
                <xdr:rowOff>13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21</xdr:row>
                <xdr:rowOff>7</xdr:rowOff>
              </xdr:from>
              <xdr:to>
                <xdr:col>6</xdr:col>
                <xdr:colOff>60</xdr:colOff>
                <xdr:row>25</xdr:row>
                <xdr:rowOff>13</xdr:rowOff>
              </xdr:to>
            </anchor>
          </commentPr>
        </mc:Choice>
        <mc:Fallback/>
      </mc:AlternateContent>
    </comment>
    <comment ref="E24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22</xdr:row>
                <xdr:rowOff>7</xdr:rowOff>
              </xdr:from>
              <xdr:to>
                <xdr:col>6</xdr:col>
                <xdr:colOff>60</xdr:colOff>
                <xdr:row>26</xdr:row>
                <xdr:rowOff>13</xdr:rowOff>
              </xdr:to>
            </anchor>
          </commentPr>
        </mc:Choice>
        <mc:Fallback/>
      </mc:AlternateContent>
    </comment>
    <comment ref="E25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23</xdr:row>
                <xdr:rowOff>7</xdr:rowOff>
              </xdr:from>
              <xdr:to>
                <xdr:col>6</xdr:col>
                <xdr:colOff>60</xdr:colOff>
                <xdr:row>27</xdr:row>
                <xdr:rowOff>13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24</xdr:row>
                <xdr:rowOff>7</xdr:rowOff>
              </xdr:from>
              <xdr:to>
                <xdr:col>6</xdr:col>
                <xdr:colOff>60</xdr:colOff>
                <xdr:row>28</xdr:row>
                <xdr:rowOff>13</xdr:rowOff>
              </xdr:to>
            </anchor>
          </commentPr>
        </mc:Choice>
        <mc:Fallback/>
      </mc:AlternateContent>
    </comment>
    <comment ref="E29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27</xdr:row>
                <xdr:rowOff>7</xdr:rowOff>
              </xdr:from>
              <xdr:to>
                <xdr:col>6</xdr:col>
                <xdr:colOff>60</xdr:colOff>
                <xdr:row>31</xdr:row>
                <xdr:rowOff>13</xdr:rowOff>
              </xdr:to>
            </anchor>
          </commentPr>
        </mc:Choice>
        <mc:Fallback/>
      </mc:AlternateContent>
    </comment>
    <comment ref="E30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28</xdr:row>
                <xdr:rowOff>7</xdr:rowOff>
              </xdr:from>
              <xdr:to>
                <xdr:col>6</xdr:col>
                <xdr:colOff>60</xdr:colOff>
                <xdr:row>32</xdr:row>
                <xdr:rowOff>13</xdr:rowOff>
              </xdr:to>
            </anchor>
          </commentPr>
        </mc:Choice>
        <mc:Fallback/>
      </mc:AlternateContent>
    </commen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29</xdr:row>
                <xdr:rowOff>7</xdr:rowOff>
              </xdr:from>
              <xdr:to>
                <xdr:col>6</xdr:col>
                <xdr:colOff>60</xdr:colOff>
                <xdr:row>33</xdr:row>
                <xdr:rowOff>13</xdr:rowOff>
              </xdr:to>
            </anchor>
          </commentPr>
        </mc:Choice>
        <mc:Fallback/>
      </mc:AlternateContent>
    </comment>
    <comment ref="E32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30</xdr:row>
                <xdr:rowOff>7</xdr:rowOff>
              </xdr:from>
              <xdr:to>
                <xdr:col>6</xdr:col>
                <xdr:colOff>60</xdr:colOff>
                <xdr:row>34</xdr:row>
                <xdr:rowOff>13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31</xdr:row>
                <xdr:rowOff>7</xdr:rowOff>
              </xdr:from>
              <xdr:to>
                <xdr:col>6</xdr:col>
                <xdr:colOff>60</xdr:colOff>
                <xdr:row>35</xdr:row>
                <xdr:rowOff>13</xdr:rowOff>
              </xdr:to>
            </anchor>
          </commentPr>
        </mc:Choice>
        <mc:Fallback/>
      </mc:AlternateContent>
    </comment>
    <comment ref="E34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32</xdr:row>
                <xdr:rowOff>7</xdr:rowOff>
              </xdr:from>
              <xdr:to>
                <xdr:col>6</xdr:col>
                <xdr:colOff>60</xdr:colOff>
                <xdr:row>36</xdr:row>
                <xdr:rowOff>13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option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35</xdr:row>
                <xdr:rowOff>7</xdr:rowOff>
              </xdr:from>
              <xdr:to>
                <xdr:col>6</xdr:col>
                <xdr:colOff>60</xdr:colOff>
                <xdr:row>39</xdr:row>
                <xdr:rowOff>13</xdr:rowOff>
              </xdr:to>
            </anchor>
          </commentPr>
        </mc:Choice>
        <mc:Fallback/>
      </mc:AlternateContent>
    </comment>
    <comment ref="E38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36</xdr:row>
                <xdr:rowOff>7</xdr:rowOff>
              </xdr:from>
              <xdr:to>
                <xdr:col>6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Delta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37</xdr:row>
                <xdr:rowOff>7</xdr:rowOff>
              </xdr:from>
              <xdr:to>
                <xdr:col>6</xdr:col>
                <xdr:colOff>60</xdr:colOff>
                <xdr:row>41</xdr:row>
                <xdr:rowOff>13</xdr:rowOff>
              </xdr:to>
            </anchor>
          </commentPr>
        </mc:Choice>
        <mc:Fallback/>
      </mc:AlternateContent>
    </comment>
    <comment ref="E40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38</xdr:row>
                <xdr:rowOff>7</xdr:rowOff>
              </xdr:from>
              <xdr:to>
                <xdr:col>6</xdr:col>
                <xdr:colOff>60</xdr:colOff>
                <xdr:row>42</xdr:row>
                <xdr:rowOff>13</xdr:rowOff>
              </xdr:to>
            </anchor>
          </commentPr>
        </mc:Choice>
        <mc:Fallback/>
      </mc:AlternateContent>
    </comment>
    <comment ref="E41" authorId="0">
      <text>
        <r>
          <rPr>
            <b val="true"/>
            <sz val="8"/>
            <color rgb="FF000000"/>
            <rFont val="Tahoma"/>
            <family val="0"/>
          </rPr>
          <t xml:space="preserve">Gamma with respect to asset 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39</xdr:row>
                <xdr:rowOff>7</xdr:rowOff>
              </xdr:from>
              <xdr:to>
                <xdr:col>6</xdr:col>
                <xdr:colOff>60</xdr:colOff>
                <xdr:row>43</xdr:row>
                <xdr:rowOff>13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cross-asset Gamma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40</xdr:row>
                <xdr:rowOff>7</xdr:rowOff>
              </xdr:from>
              <xdr:to>
                <xdr:col>6</xdr:col>
                <xdr:colOff>60</xdr:colOff>
                <xdr:row>44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<sst xmlns="http://schemas.openxmlformats.org/spreadsheetml/2006/main" count="279" uniqueCount="93">
  <si>
    <r>
      <rPr>
        <sz val="10"/>
        <rFont val="Arial"/>
        <family val="0"/>
      </rPr>
      <t xml:space="preserve">                                               </t>
    </r>
    <r>
      <rPr>
        <b val="true"/>
        <sz val="10"/>
        <rFont val="Arial"/>
        <family val="2"/>
      </rPr>
      <t xml:space="preserve">Comparison of SciFi Finite Difference Code with Exotica
</t>
    </r>
    <r>
      <rPr>
        <sz val="10"/>
        <rFont val="Arial"/>
        <family val="0"/>
      </rPr>
      <t xml:space="preserve">
The results from the SciFi spread option code are compared with SPRDOPT(Exotica library) for two values of correlation ans strike prices.  For K = 0, the prices from SPRDOPT agree with analytical results to the precision shown in the tables. 
For the K = 0 case, the SciFi result can be brought into agreement with the analytical result by tightening the convergence criteria.  For example, tightening convergence changes the price from 2.971 to 2.769 for the  </t>
    </r>
    <r>
      <rPr>
        <sz val="10"/>
        <rFont val="Symbol"/>
        <family val="1"/>
        <charset val="2"/>
      </rPr>
      <t xml:space="preserve">r</t>
    </r>
    <r>
      <rPr>
        <sz val="10"/>
        <rFont val="Arial"/>
        <family val="0"/>
      </rPr>
      <t xml:space="preserve"> = 0.64 put.  For the values shown in the table, the SciFi code runs about one second.  Running time increases significantly as the convergence is tightened. </t>
    </r>
  </si>
  <si>
    <t xml:space="preserve">INPUT</t>
  </si>
  <si>
    <t xml:space="preserve">Asset 1</t>
  </si>
  <si>
    <t xml:space="preserve">Asset 2</t>
  </si>
  <si>
    <t xml:space="preserve">r</t>
  </si>
  <si>
    <t xml:space="preserve">sigma</t>
  </si>
  <si>
    <t xml:space="preserve">TMax</t>
  </si>
  <si>
    <t xml:space="preserve">Dividend</t>
  </si>
  <si>
    <t xml:space="preserve">Accuracy</t>
  </si>
  <si>
    <t xml:space="preserve">Spot</t>
  </si>
  <si>
    <t xml:space="preserve">nsub</t>
  </si>
  <si>
    <r>
      <rPr>
        <sz val="10"/>
        <rFont val="Symbol"/>
        <family val="1"/>
        <charset val="2"/>
      </rPr>
      <t xml:space="preserve">r</t>
    </r>
    <r>
      <rPr>
        <sz val="10"/>
        <rFont val="Arial"/>
        <family val="0"/>
      </rPr>
      <t xml:space="preserve"> = 0.00</t>
    </r>
  </si>
  <si>
    <t xml:space="preserve">K  = 0</t>
  </si>
  <si>
    <t xml:space="preserve">Put</t>
  </si>
  <si>
    <t xml:space="preserve">Call</t>
  </si>
  <si>
    <t xml:space="preserve">SciFi</t>
  </si>
  <si>
    <t xml:space="preserve">SpdOpt/Analytical</t>
  </si>
  <si>
    <t xml:space="preserve">Diff. (%)</t>
  </si>
  <si>
    <t xml:space="preserve">Price</t>
  </si>
  <si>
    <t xml:space="preserve">Delta1</t>
  </si>
  <si>
    <t xml:space="preserve">Delta2</t>
  </si>
  <si>
    <t xml:space="preserve">Gamma1</t>
  </si>
  <si>
    <t xml:space="preserve">Gamma2</t>
  </si>
  <si>
    <t xml:space="preserve">Gamma12</t>
  </si>
  <si>
    <r>
      <rPr>
        <sz val="10"/>
        <rFont val="Symbol"/>
        <family val="1"/>
        <charset val="2"/>
      </rPr>
      <t xml:space="preserve">r</t>
    </r>
    <r>
      <rPr>
        <sz val="10"/>
        <rFont val="Arial"/>
        <family val="0"/>
      </rPr>
      <t xml:space="preserve"> = 0.64</t>
    </r>
  </si>
  <si>
    <t xml:space="preserve">K  = 20</t>
  </si>
  <si>
    <t xml:space="preserve">SprdOpt</t>
  </si>
  <si>
    <r>
      <rPr>
        <sz val="10"/>
        <rFont val="Arial"/>
        <family val="0"/>
      </rPr>
      <t xml:space="preserve">At very high values of correlation, the difference between SciFi finite difference and Exotica increases for the same accuracy used above.   Increasing the accuracy by a factor of ten (to 5.0) brings the agreement into the same range as seen for lower values of </t>
    </r>
    <r>
      <rPr>
        <sz val="10"/>
        <rFont val="Symbol"/>
        <family val="1"/>
        <charset val="2"/>
      </rPr>
      <t xml:space="preserve">r</t>
    </r>
    <r>
      <rPr>
        <sz val="10"/>
        <rFont val="Arial"/>
        <family val="0"/>
      </rPr>
      <t xml:space="preserve">; the running time increases correspondingly (about 45 seconds for the price and 5 greeks).</t>
    </r>
  </si>
  <si>
    <t xml:space="preserve">Accuracy = 0.5</t>
  </si>
  <si>
    <r>
      <rPr>
        <sz val="10"/>
        <rFont val="Symbol"/>
        <family val="1"/>
        <charset val="2"/>
      </rPr>
      <t xml:space="preserve">r</t>
    </r>
    <r>
      <rPr>
        <sz val="10"/>
        <rFont val="Arial"/>
        <family val="0"/>
      </rPr>
      <t xml:space="preserve"> = 0.999</t>
    </r>
  </si>
  <si>
    <t xml:space="preserve">Accuracy = 5.0</t>
  </si>
  <si>
    <t xml:space="preserve">spread1XL</t>
  </si>
  <si>
    <t xml:space="preserve">Description:</t>
  </si>
  <si>
    <t xml:space="preserve">spread1XL option</t>
  </si>
  <si>
    <t xml:space="preserve">Specification:</t>
  </si>
  <si>
    <t xml:space="preserve">spread1XL.s</t>
  </si>
  <si>
    <t xml:space="preserve">spread1XL-xlpgen.xml</t>
  </si>
  <si>
    <t xml:space="preserve">Generated:</t>
  </si>
  <si>
    <t xml:space="preserve">put/call 1/0</t>
  </si>
  <si>
    <t xml:space="preserve">stock 1</t>
  </si>
  <si>
    <t xml:space="preserve">Results</t>
  </si>
  <si>
    <t xml:space="preserve">sigma1</t>
  </si>
  <si>
    <t xml:space="preserve">V</t>
  </si>
  <si>
    <t xml:space="preserve">put</t>
  </si>
  <si>
    <t xml:space="preserve">D01</t>
  </si>
  <si>
    <t xml:space="preserve">rho</t>
  </si>
  <si>
    <t xml:space="preserve">Spot1</t>
  </si>
  <si>
    <t xml:space="preserve">stock 2</t>
  </si>
  <si>
    <t xml:space="preserve">sigma2</t>
  </si>
  <si>
    <t xml:space="preserve">D02</t>
  </si>
  <si>
    <t xml:space="preserve">Spot2</t>
  </si>
  <si>
    <t xml:space="preserve">market</t>
  </si>
  <si>
    <t xml:space="preserve">option</t>
  </si>
  <si>
    <t xml:space="preserve">K</t>
  </si>
  <si>
    <t xml:space="preserve">numerical</t>
  </si>
  <si>
    <t xml:space="preserve">Spread Option Pricing</t>
  </si>
  <si>
    <t xml:space="preserve">Function: SPRDOPT</t>
  </si>
  <si>
    <t xml:space="preserve">EffDt</t>
  </si>
  <si>
    <t xml:space="preserve">put/call 0/1</t>
  </si>
  <si>
    <t xml:space="preserve">OUTPUTS</t>
  </si>
  <si>
    <t xml:space="preserve">INPUTS</t>
  </si>
  <si>
    <t xml:space="preserve">RetType</t>
  </si>
  <si>
    <t xml:space="preserve">Fwd Price A</t>
  </si>
  <si>
    <t xml:space="preserve">Fwd Price B</t>
  </si>
  <si>
    <t xml:space="preserve">Strike</t>
  </si>
  <si>
    <t xml:space="preserve">Ann.IntRt</t>
  </si>
  <si>
    <t xml:space="preserve">Vol.A</t>
  </si>
  <si>
    <t xml:space="preserve">Vol.B</t>
  </si>
  <si>
    <t xml:space="preserve">Correlation</t>
  </si>
  <si>
    <t xml:space="preserve">ExpDt</t>
  </si>
  <si>
    <t xml:space="preserve">OptType</t>
  </si>
  <si>
    <t xml:space="preserve">Delta A</t>
  </si>
  <si>
    <t xml:space="preserve">Delta B</t>
  </si>
  <si>
    <t xml:space="preserve">Gamma A</t>
  </si>
  <si>
    <t xml:space="preserve">Gamma B</t>
  </si>
  <si>
    <t xml:space="preserve">Vega A</t>
  </si>
  <si>
    <t xml:space="preserve">Vega B</t>
  </si>
  <si>
    <t xml:space="preserve">Eta</t>
  </si>
  <si>
    <t xml:space="preserve">Rho</t>
  </si>
  <si>
    <t xml:space="preserve">Theta</t>
  </si>
  <si>
    <t xml:space="preserve">Charm A</t>
  </si>
  <si>
    <t xml:space="preserve">Charm B</t>
  </si>
  <si>
    <t xml:space="preserve">Gamma A/B</t>
  </si>
  <si>
    <t xml:space="preserve">Exchange option on forwards</t>
  </si>
  <si>
    <t xml:space="preserve">vol</t>
  </si>
  <si>
    <t xml:space="preserve">d1</t>
  </si>
  <si>
    <t xml:space="preserve">d2</t>
  </si>
  <si>
    <t xml:space="preserve">N(d1)</t>
  </si>
  <si>
    <t xml:space="preserve">N(d2)</t>
  </si>
  <si>
    <t xml:space="preserve">Exchange option on assets</t>
  </si>
  <si>
    <t xml:space="preserve">Asset Price A</t>
  </si>
  <si>
    <t xml:space="preserve">Asset Price B</t>
  </si>
  <si>
    <t xml:space="preserve">RBOW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</si>
</sst>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0"/>
    <numFmt numFmtId="166" formatCode="0.00%"/>
    <numFmt numFmtId="167" formatCode="dd\-mmm\-yyyy"/>
    <numFmt numFmtId="168" formatCode="[$-409]m/d/yyyy"/>
    <numFmt numFmtId="169" formatCode="0.00"/>
    <numFmt numFmtId="170" formatCode="0%"/>
    <numFmt numFmtId="171" formatCode="#,##0.0000"/>
    <numFmt numFmtId="172" formatCode="0.000"/>
    <numFmt numFmtId="173" formatCode="#,##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sz val="10"/>
      <color rgb="FF000000"/>
      <name val="Arial"/>
      <family val="2"/>
    </font>
    <font>
      <b val="true"/>
      <sz val="10"/>
      <color rgb="FF0066CC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Symbol"/>
      <family val="1"/>
      <charset val="2"/>
    </font>
    <font>
      <b val="true"/>
      <sz val="18"/>
      <color rgb="FF008080"/>
      <name val="Arial"/>
      <family val="2"/>
    </font>
    <font>
      <u val="single"/>
      <sz val="10"/>
      <color rgb="FF0000FF"/>
      <name val="Arial"/>
      <family val="0"/>
    </font>
    <font>
      <sz val="10"/>
      <color rgb="FFFFFFFF"/>
      <name val="Arial"/>
      <family val="2"/>
    </font>
    <font>
      <b val="true"/>
      <sz val="8"/>
      <color rgb="FF000000"/>
      <name val="Tahoma"/>
      <family val="0"/>
    </font>
    <font>
      <sz val="10"/>
      <color rgb="FF00FFFF"/>
      <name val="Arial"/>
      <family val="2"/>
    </font>
    <font>
      <b val="true"/>
      <sz val="22"/>
      <color rgb="FF00FFFF"/>
      <name val="Arial"/>
      <family val="2"/>
    </font>
    <font>
      <b val="true"/>
      <sz val="16"/>
      <color rgb="FFFFFF00"/>
      <name val="Arial"/>
      <family val="2"/>
    </font>
    <font>
      <b val="true"/>
      <sz val="9"/>
      <name val="Times New Roman"/>
      <family val="1"/>
    </font>
    <font>
      <b val="true"/>
      <sz val="10"/>
      <name val="Arial"/>
      <family val="0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FF0000"/>
      <name val="Times New Roman"/>
      <family val="0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3399"/>
        <bgColor rgb="FF003366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4" fontId="6" fillId="4" borderId="0" applyFont="true" applyBorder="false" applyAlignment="false" applyProtection="false"/>
    <xf numFmtId="164" fontId="7" fillId="5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6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6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6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6" xfId="24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xfId="24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xfId="23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fGroupLabel" xfId="21"/>
    <cellStyle name="sfInput" xfId="22"/>
    <cellStyle name="sfLabel" xfId="23"/>
    <cellStyle name="sfOutput" xfId="24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81000</xdr:colOff>
          <xdr:row>10</xdr:row>
          <xdr:rowOff>0</xdr:rowOff>
        </xdr:from>
        <xdr:to>
          <xdr:col>1</xdr:col>
          <xdr:colOff>-210600</xdr:colOff>
          <xdr:row>12</xdr:row>
          <xdr:rowOff>152280</xdr:rowOff>
        </xdr:to>
        <xdr:sp>
          <xdr:nvSpPr>
            <xdr:cNvPr id="1001" name="Button 7" descr="Refresh Formula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Formulae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171360</xdr:colOff>
      <xdr:row>1</xdr:row>
      <xdr:rowOff>104760</xdr:rowOff>
    </xdr:from>
    <xdr:to>
      <xdr:col>0</xdr:col>
      <xdr:colOff>806760</xdr:colOff>
      <xdr:row>7</xdr:row>
      <xdr:rowOff>114480</xdr:rowOff>
    </xdr:to>
    <xdr:pic>
      <xdr:nvPicPr>
        <xdr:cNvPr id="0" name="Picture 15" descr=""/>
        <xdr:cNvPicPr/>
      </xdr:nvPicPr>
      <xdr:blipFill>
        <a:blip r:embed="rId1"/>
        <a:stretch/>
      </xdr:blipFill>
      <xdr:spPr>
        <a:xfrm>
          <a:off x="171360" y="266760"/>
          <a:ext cx="635400" cy="1114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81000</xdr:colOff>
          <xdr:row>10</xdr:row>
          <xdr:rowOff>0</xdr:rowOff>
        </xdr:from>
        <xdr:to>
          <xdr:col>1</xdr:col>
          <xdr:colOff>-210600</xdr:colOff>
          <xdr:row>12</xdr:row>
          <xdr:rowOff>152280</xdr:rowOff>
        </xdr:to>
        <xdr:sp>
          <xdr:nvSpPr>
            <xdr:cNvPr id="1001" name="Button 1" descr="Refresh Formula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Formulae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171360</xdr:colOff>
      <xdr:row>1</xdr:row>
      <xdr:rowOff>104760</xdr:rowOff>
    </xdr:from>
    <xdr:to>
      <xdr:col>0</xdr:col>
      <xdr:colOff>806760</xdr:colOff>
      <xdr:row>7</xdr:row>
      <xdr:rowOff>114480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171360" y="266760"/>
          <a:ext cx="635400" cy="1114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../xls/spread1XL.s" TargetMode="External"/><Relationship Id="rId3" Type="http://schemas.openxmlformats.org/officeDocument/2006/relationships/hyperlink" Target="../xls/spread1XL-xlpgen.xml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Relationship Id="rId6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../xls/spread1XL.s" TargetMode="External"/><Relationship Id="rId3" Type="http://schemas.openxmlformats.org/officeDocument/2006/relationships/hyperlink" Target="../xls/spread1XL-xlpgen.xml" TargetMode="Externa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2.vml"/><Relationship Id="rId6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9.85"/>
    <col collapsed="false" customWidth="true" hidden="false" outlineLevel="0" max="3" min="3" style="0" width="10.85"/>
    <col collapsed="false" customWidth="true" hidden="false" outlineLevel="0" max="4" min="4" style="0" width="15.13"/>
    <col collapsed="false" customWidth="true" hidden="false" outlineLevel="0" max="6" min="6" style="0" width="10.41"/>
    <col collapsed="false" customWidth="true" hidden="false" outlineLevel="0" max="7" min="7" style="0" width="15.13"/>
    <col collapsed="false" customWidth="true" hidden="false" outlineLevel="0" max="9" min="9" style="0" width="16.99"/>
  </cols>
  <sheetData>
    <row r="1" customFormat="false" ht="131.2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2"/>
    </row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B5" s="3"/>
      <c r="C5" s="4" t="s">
        <v>2</v>
      </c>
      <c r="D5" s="4" t="s">
        <v>3</v>
      </c>
      <c r="E5" s="3"/>
      <c r="F5" s="4" t="s">
        <v>4</v>
      </c>
      <c r="G5" s="4" t="n">
        <v>0.08</v>
      </c>
    </row>
    <row r="6" customFormat="false" ht="12.75" hidden="false" customHeight="false" outlineLevel="0" collapsed="false">
      <c r="B6" s="4" t="s">
        <v>5</v>
      </c>
      <c r="C6" s="4" t="n">
        <v>0.35</v>
      </c>
      <c r="D6" s="4" t="n">
        <v>0.26</v>
      </c>
      <c r="E6" s="3"/>
      <c r="F6" s="4" t="s">
        <v>6</v>
      </c>
      <c r="G6" s="4" t="n">
        <v>0.4983</v>
      </c>
    </row>
    <row r="7" customFormat="false" ht="12.75" hidden="false" customHeight="false" outlineLevel="0" collapsed="false">
      <c r="B7" s="4" t="s">
        <v>7</v>
      </c>
      <c r="C7" s="4" t="n">
        <v>0.08</v>
      </c>
      <c r="D7" s="4" t="n">
        <v>0.08</v>
      </c>
      <c r="E7" s="3"/>
      <c r="F7" s="4" t="s">
        <v>8</v>
      </c>
      <c r="G7" s="4" t="n">
        <v>0.5</v>
      </c>
    </row>
    <row r="8" customFormat="false" ht="12.75" hidden="false" customHeight="false" outlineLevel="0" collapsed="false">
      <c r="B8" s="4" t="s">
        <v>9</v>
      </c>
      <c r="C8" s="4" t="n">
        <v>143</v>
      </c>
      <c r="D8" s="4" t="n">
        <v>122</v>
      </c>
      <c r="E8" s="3"/>
      <c r="F8" s="4" t="s">
        <v>10</v>
      </c>
      <c r="G8" s="4" t="n">
        <v>5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5" t="s">
        <v>11</v>
      </c>
      <c r="C11" s="5"/>
      <c r="D11" s="5"/>
      <c r="E11" s="5"/>
      <c r="F11" s="5"/>
      <c r="G11" s="5"/>
      <c r="H11" s="5"/>
    </row>
    <row r="12" customFormat="false" ht="12.75" hidden="false" customHeight="false" outlineLevel="0" collapsed="false">
      <c r="B12" s="6" t="s">
        <v>12</v>
      </c>
      <c r="C12" s="7" t="s">
        <v>13</v>
      </c>
      <c r="D12" s="7"/>
      <c r="E12" s="7"/>
      <c r="F12" s="8" t="s">
        <v>14</v>
      </c>
      <c r="G12" s="8"/>
      <c r="H12" s="8"/>
    </row>
    <row r="13" customFormat="false" ht="12.75" hidden="false" customHeight="false" outlineLevel="0" collapsed="false">
      <c r="B13" s="9"/>
      <c r="C13" s="4" t="s">
        <v>15</v>
      </c>
      <c r="D13" s="4" t="s">
        <v>16</v>
      </c>
      <c r="E13" s="10" t="s">
        <v>17</v>
      </c>
      <c r="F13" s="11" t="s">
        <v>15</v>
      </c>
      <c r="G13" s="4" t="s">
        <v>16</v>
      </c>
      <c r="H13" s="12" t="s">
        <v>17</v>
      </c>
    </row>
    <row r="14" customFormat="false" ht="12.75" hidden="false" customHeight="false" outlineLevel="0" collapsed="false">
      <c r="B14" s="6" t="s">
        <v>18</v>
      </c>
      <c r="C14" s="13" t="n">
        <v>7.49867770300256</v>
      </c>
      <c r="D14" s="13" t="n">
        <v>7.48925881565702</v>
      </c>
      <c r="E14" s="14" t="n">
        <f aca="false">(C14-D14)/D14</f>
        <v>0.00125765280348489</v>
      </c>
      <c r="F14" s="15" t="n">
        <v>27.678000048626</v>
      </c>
      <c r="G14" s="13" t="n">
        <v>27.668599249943</v>
      </c>
      <c r="H14" s="16" t="n">
        <f aca="false">(F14-G14)/G14</f>
        <v>0.000339764170861404</v>
      </c>
    </row>
    <row r="15" customFormat="false" ht="12.75" hidden="false" customHeight="false" outlineLevel="0" collapsed="false">
      <c r="B15" s="6" t="s">
        <v>19</v>
      </c>
      <c r="C15" s="13" t="n">
        <v>-0.241834793447183</v>
      </c>
      <c r="D15" s="13" t="n">
        <v>-0.241625589989636</v>
      </c>
      <c r="E15" s="14" t="n">
        <f aca="false">(C15-D15)/D15</f>
        <v>0.00086581664448712</v>
      </c>
      <c r="F15" s="15" t="n">
        <v>0.719085318249171</v>
      </c>
      <c r="G15" s="13" t="n">
        <v>0.7192953830716</v>
      </c>
      <c r="H15" s="16" t="n">
        <f aca="false">(F15-G15)/G15</f>
        <v>-0.00029204250072077</v>
      </c>
    </row>
    <row r="16" customFormat="false" ht="12.75" hidden="false" customHeight="false" outlineLevel="0" collapsed="false">
      <c r="B16" s="6" t="s">
        <v>20</v>
      </c>
      <c r="C16" s="13" t="n">
        <v>0.344729420931549</v>
      </c>
      <c r="D16" s="13" t="n">
        <v>0.34460435771423</v>
      </c>
      <c r="E16" s="14" t="n">
        <f aca="false">(C16-D16)/D16</f>
        <v>0.00036291826995125</v>
      </c>
      <c r="F16" s="15" t="n">
        <v>-0.616190690764805</v>
      </c>
      <c r="G16" s="13" t="n">
        <v>-0.616316615347006</v>
      </c>
      <c r="H16" s="16" t="n">
        <f aca="false">(F16-G16)/G16</f>
        <v>-0.000204318006468421</v>
      </c>
    </row>
    <row r="17" customFormat="false" ht="12.75" hidden="false" customHeight="false" outlineLevel="0" collapsed="false">
      <c r="B17" s="6" t="s">
        <v>21</v>
      </c>
      <c r="C17" s="13" t="n">
        <v>0.00695497298480511</v>
      </c>
      <c r="D17" s="13" t="n">
        <v>0.00695943533840223</v>
      </c>
      <c r="E17" s="14" t="n">
        <f aca="false">(C17-D17)/D17</f>
        <v>-0.000641194778045432</v>
      </c>
      <c r="F17" s="15" t="n">
        <v>0.00695497298480373</v>
      </c>
      <c r="G17" s="13" t="n">
        <v>0.00695943533840223</v>
      </c>
      <c r="H17" s="16" t="n">
        <f aca="false">(F17-G17)/G17</f>
        <v>-0.00064119477824372</v>
      </c>
    </row>
    <row r="18" customFormat="false" ht="12.75" hidden="false" customHeight="false" outlineLevel="0" collapsed="false">
      <c r="B18" s="6" t="s">
        <v>22</v>
      </c>
      <c r="C18" s="13" t="n">
        <v>0.00955450914692925</v>
      </c>
      <c r="D18" s="13" t="n">
        <v>0.00956149563439226</v>
      </c>
      <c r="E18" s="14" t="n">
        <f aca="false">(C18-D18)/D18</f>
        <v>-0.00073068981361902</v>
      </c>
      <c r="F18" s="15" t="n">
        <v>0.00955450914692864</v>
      </c>
      <c r="G18" s="13" t="n">
        <v>0.00956149563439226</v>
      </c>
      <c r="H18" s="16" t="n">
        <f aca="false">(F18-G18)/G18</f>
        <v>-0.00073068981368252</v>
      </c>
    </row>
    <row r="19" customFormat="false" ht="13.5" hidden="false" customHeight="false" outlineLevel="0" collapsed="false">
      <c r="B19" s="17" t="s">
        <v>23</v>
      </c>
      <c r="C19" s="18" t="n">
        <v>-0.00814144600964204</v>
      </c>
      <c r="D19" s="18" t="n">
        <v>-0.00815737042830733</v>
      </c>
      <c r="E19" s="19" t="n">
        <f aca="false">(C19-D19)/D19</f>
        <v>-0.00195215097870593</v>
      </c>
      <c r="F19" s="20" t="n">
        <v>-0.00814144600964206</v>
      </c>
      <c r="G19" s="18" t="n">
        <v>-0.00815737042830733</v>
      </c>
      <c r="H19" s="21" t="n">
        <f aca="false">(F19-G19)/G19</f>
        <v>-0.00195215097870359</v>
      </c>
    </row>
    <row r="20" customFormat="false" ht="12.75" hidden="false" customHeight="false" outlineLevel="0" collapsed="false">
      <c r="C20" s="22"/>
    </row>
    <row r="21" customFormat="false" ht="13.5" hidden="false" customHeight="false" outlineLevel="0" collapsed="false"/>
    <row r="22" customFormat="false" ht="12.75" hidden="false" customHeight="false" outlineLevel="0" collapsed="false">
      <c r="B22" s="5" t="s">
        <v>24</v>
      </c>
      <c r="C22" s="5"/>
      <c r="D22" s="5"/>
      <c r="E22" s="5"/>
      <c r="F22" s="5"/>
      <c r="G22" s="5"/>
      <c r="H22" s="5"/>
    </row>
    <row r="23" customFormat="false" ht="12.75" hidden="false" customHeight="false" outlineLevel="0" collapsed="false">
      <c r="B23" s="6" t="s">
        <v>12</v>
      </c>
      <c r="C23" s="7" t="s">
        <v>13</v>
      </c>
      <c r="D23" s="7"/>
      <c r="E23" s="7"/>
      <c r="F23" s="8" t="s">
        <v>14</v>
      </c>
      <c r="G23" s="8"/>
      <c r="H23" s="8"/>
    </row>
    <row r="24" customFormat="false" ht="12.75" hidden="false" customHeight="false" outlineLevel="0" collapsed="false">
      <c r="B24" s="9"/>
      <c r="C24" s="4" t="s">
        <v>15</v>
      </c>
      <c r="D24" s="4" t="s">
        <v>16</v>
      </c>
      <c r="E24" s="10" t="s">
        <v>17</v>
      </c>
      <c r="F24" s="11" t="s">
        <v>15</v>
      </c>
      <c r="G24" s="4" t="s">
        <v>16</v>
      </c>
      <c r="H24" s="12" t="s">
        <v>17</v>
      </c>
    </row>
    <row r="25" customFormat="false" ht="12.75" hidden="false" customHeight="false" outlineLevel="0" collapsed="false">
      <c r="B25" s="6" t="s">
        <v>18</v>
      </c>
      <c r="C25" s="13" t="n">
        <v>2.79214195052412</v>
      </c>
      <c r="D25" s="13" t="n">
        <v>2.76701553972619</v>
      </c>
      <c r="E25" s="14" t="n">
        <f aca="false">(C25-D25)/D25</f>
        <v>0.00908069016497908</v>
      </c>
      <c r="F25" s="15" t="n">
        <v>22.9714642961476</v>
      </c>
      <c r="G25" s="13" t="n">
        <v>22.9463559740121</v>
      </c>
      <c r="H25" s="16" t="n">
        <f aca="false">(F25-G25)/G25</f>
        <v>0.00109421827866213</v>
      </c>
    </row>
    <row r="26" customFormat="false" ht="12.75" hidden="false" customHeight="false" outlineLevel="0" collapsed="false">
      <c r="B26" s="6" t="s">
        <v>19</v>
      </c>
      <c r="C26" s="13" t="n">
        <v>-0.172734142846076</v>
      </c>
      <c r="D26" s="13" t="n">
        <v>-0.170547413182499</v>
      </c>
      <c r="E26" s="14" t="n">
        <f aca="false">(C26-D26)/D26</f>
        <v>0.012821828386442</v>
      </c>
      <c r="F26" s="15" t="n">
        <v>0.78818596885028</v>
      </c>
      <c r="G26" s="13" t="n">
        <v>0.790373559878737</v>
      </c>
      <c r="H26" s="16" t="n">
        <f aca="false">(F26-G26)/G26</f>
        <v>-0.00276779378701955</v>
      </c>
    </row>
    <row r="27" customFormat="false" ht="12.75" hidden="false" customHeight="false" outlineLevel="0" collapsed="false">
      <c r="B27" s="6" t="s">
        <v>20</v>
      </c>
      <c r="C27" s="13" t="n">
        <v>0.224772287366516</v>
      </c>
      <c r="D27" s="13" t="n">
        <v>0.2225845993033</v>
      </c>
      <c r="E27" s="14" t="n">
        <f aca="false">(C27-D27)/D27</f>
        <v>0.00982856886803235</v>
      </c>
      <c r="F27" s="15" t="n">
        <v>-0.736147824329837</v>
      </c>
      <c r="G27" s="13" t="n">
        <v>-0.738336373757936</v>
      </c>
      <c r="H27" s="16" t="n">
        <f aca="false">(F27-G27)/G27</f>
        <v>-0.00296416309135596</v>
      </c>
    </row>
    <row r="28" customFormat="false" ht="12.75" hidden="false" customHeight="false" outlineLevel="0" collapsed="false">
      <c r="B28" s="6" t="s">
        <v>21</v>
      </c>
      <c r="C28" s="13" t="n">
        <v>0.00912393724888044</v>
      </c>
      <c r="D28" s="13" t="n">
        <v>0.00912488429441108</v>
      </c>
      <c r="E28" s="14" t="n">
        <f aca="false">(C28-D28)/D28</f>
        <v>-0.00010378712760383</v>
      </c>
      <c r="F28" s="15" t="n">
        <v>0.00912393724888028</v>
      </c>
      <c r="G28" s="13" t="n">
        <v>0.00912488429441108</v>
      </c>
      <c r="H28" s="16" t="n">
        <f aca="false">(F28-G28)/G28</f>
        <v>-0.00010378712762189</v>
      </c>
    </row>
    <row r="29" customFormat="false" ht="12.75" hidden="false" customHeight="false" outlineLevel="0" collapsed="false">
      <c r="B29" s="6" t="s">
        <v>22</v>
      </c>
      <c r="C29" s="13" t="n">
        <v>0.012497743580614</v>
      </c>
      <c r="D29" s="13" t="n">
        <v>0.012536596994765</v>
      </c>
      <c r="E29" s="14" t="n">
        <f aca="false">(C29-D29)/D29</f>
        <v>-0.00309919942127464</v>
      </c>
      <c r="F29" s="15" t="n">
        <v>0.0124977435806125</v>
      </c>
      <c r="G29" s="13" t="n">
        <v>0.012536596994765</v>
      </c>
      <c r="H29" s="16" t="n">
        <f aca="false">(F29-G29)/G29</f>
        <v>-0.00309919942139876</v>
      </c>
    </row>
    <row r="30" customFormat="false" ht="13.5" hidden="false" customHeight="false" outlineLevel="0" collapsed="false">
      <c r="B30" s="17" t="s">
        <v>23</v>
      </c>
      <c r="C30" s="18" t="n">
        <v>-0.0106623705680541</v>
      </c>
      <c r="D30" s="18" t="n">
        <v>-0.0106955492010457</v>
      </c>
      <c r="E30" s="19" t="n">
        <f aca="false">(C30-D30)/D30</f>
        <v>-0.00310209717780046</v>
      </c>
      <c r="F30" s="20" t="n">
        <v>-0.010662370568054</v>
      </c>
      <c r="G30" s="18" t="n">
        <v>-0.0106955492010457</v>
      </c>
      <c r="H30" s="21" t="n">
        <f aca="false">(F30-G30)/G30</f>
        <v>-0.00310209717780371</v>
      </c>
    </row>
    <row r="31" customFormat="false" ht="12.75" hidden="false" customHeight="false" outlineLevel="0" collapsed="false">
      <c r="C31" s="22"/>
    </row>
    <row r="32" customFormat="false" ht="13.5" hidden="false" customHeight="false" outlineLevel="0" collapsed="false"/>
    <row r="33" customFormat="false" ht="12.75" hidden="false" customHeight="false" outlineLevel="0" collapsed="false">
      <c r="B33" s="5" t="s">
        <v>11</v>
      </c>
      <c r="C33" s="5"/>
      <c r="D33" s="5"/>
      <c r="E33" s="5"/>
      <c r="F33" s="5"/>
      <c r="G33" s="5"/>
      <c r="H33" s="5"/>
    </row>
    <row r="34" customFormat="false" ht="12.75" hidden="false" customHeight="false" outlineLevel="0" collapsed="false">
      <c r="B34" s="6" t="s">
        <v>25</v>
      </c>
      <c r="C34" s="7" t="s">
        <v>13</v>
      </c>
      <c r="D34" s="7"/>
      <c r="E34" s="7"/>
      <c r="F34" s="8" t="s">
        <v>14</v>
      </c>
      <c r="G34" s="8"/>
      <c r="H34" s="8"/>
    </row>
    <row r="35" customFormat="false" ht="12.75" hidden="false" customHeight="false" outlineLevel="0" collapsed="false">
      <c r="B35" s="9"/>
      <c r="C35" s="4" t="s">
        <v>15</v>
      </c>
      <c r="D35" s="4" t="s">
        <v>26</v>
      </c>
      <c r="E35" s="10" t="s">
        <v>17</v>
      </c>
      <c r="F35" s="11" t="s">
        <v>15</v>
      </c>
      <c r="G35" s="4" t="s">
        <v>26</v>
      </c>
      <c r="H35" s="12" t="s">
        <v>17</v>
      </c>
    </row>
    <row r="36" customFormat="false" ht="12.75" hidden="false" customHeight="false" outlineLevel="0" collapsed="false">
      <c r="B36" s="6" t="s">
        <v>18</v>
      </c>
      <c r="C36" s="13" t="n">
        <v>15.4835768807435</v>
      </c>
      <c r="D36" s="13" t="n">
        <v>15.4752901204263</v>
      </c>
      <c r="E36" s="14" t="n">
        <f aca="false">(C36-D36)/D36</f>
        <v>0.000535483357839486</v>
      </c>
      <c r="F36" s="15" t="n">
        <v>16.4444969924399</v>
      </c>
      <c r="G36" s="13" t="n">
        <v>16.4362110934875</v>
      </c>
      <c r="H36" s="16" t="n">
        <f aca="false">(F36-G36)/G36</f>
        <v>0.000504124637074239</v>
      </c>
    </row>
    <row r="37" customFormat="false" ht="12.75" hidden="false" customHeight="false" outlineLevel="0" collapsed="false">
      <c r="B37" s="6" t="s">
        <v>19</v>
      </c>
      <c r="C37" s="13" t="n">
        <v>-0.414629684411813</v>
      </c>
      <c r="D37" s="13" t="n">
        <v>-0.414664719276002</v>
      </c>
      <c r="E37" s="14" t="n">
        <f aca="false">(C37-D37)/D37</f>
        <v>-8.4489619108265E-005</v>
      </c>
      <c r="F37" s="15" t="n">
        <v>0.546290427284539</v>
      </c>
      <c r="G37" s="13" t="n">
        <v>0.546256253785234</v>
      </c>
      <c r="H37" s="16" t="n">
        <f aca="false">(F37-G37)/G37</f>
        <v>6.25594655776155E-005</v>
      </c>
    </row>
    <row r="38" customFormat="false" ht="12.75" hidden="false" customHeight="false" outlineLevel="0" collapsed="false">
      <c r="B38" s="6" t="s">
        <v>20</v>
      </c>
      <c r="C38" s="13" t="n">
        <v>0.53182496998076</v>
      </c>
      <c r="D38" s="13" t="n">
        <v>0.531865978355772</v>
      </c>
      <c r="E38" s="14" t="n">
        <f aca="false">(C38-D38)/D38</f>
        <v>-7.71028354531769E-005</v>
      </c>
      <c r="F38" s="15" t="n">
        <v>-0.429095141715596</v>
      </c>
      <c r="G38" s="13" t="n">
        <v>-0.429054994705464</v>
      </c>
      <c r="H38" s="16" t="n">
        <f aca="false">(F38-G38)/G38</f>
        <v>9.35707791015385E-005</v>
      </c>
    </row>
    <row r="39" customFormat="false" ht="12.75" hidden="false" customHeight="false" outlineLevel="0" collapsed="false">
      <c r="B39" s="6" t="s">
        <v>21</v>
      </c>
      <c r="C39" s="13" t="n">
        <v>0.00900808939444849</v>
      </c>
      <c r="D39" s="13" t="n">
        <v>0.00901466692307637</v>
      </c>
      <c r="E39" s="14" t="n">
        <f aca="false">(C39-D39)/D39</f>
        <v>-0.000729647438336367</v>
      </c>
      <c r="F39" s="15" t="n">
        <v>0.00900808939444944</v>
      </c>
      <c r="G39" s="13" t="n">
        <v>0.00901466692307637</v>
      </c>
      <c r="H39" s="16" t="n">
        <f aca="false">(F39-G39)/G39</f>
        <v>-0.000729647438230721</v>
      </c>
    </row>
    <row r="40" customFormat="false" ht="12.75" hidden="false" customHeight="false" outlineLevel="0" collapsed="false">
      <c r="B40" s="6" t="s">
        <v>22</v>
      </c>
      <c r="C40" s="13" t="n">
        <v>0.00912072456319977</v>
      </c>
      <c r="D40" s="13" t="n">
        <v>0.00912225976438171</v>
      </c>
      <c r="E40" s="14" t="n">
        <f aca="false">(C40-D40)/D40</f>
        <v>-0.000168291763400452</v>
      </c>
      <c r="F40" s="15" t="n">
        <v>0.00912072456320021</v>
      </c>
      <c r="G40" s="13" t="n">
        <v>0.00912225976438171</v>
      </c>
      <c r="H40" s="16" t="n">
        <f aca="false">(F40-G40)/G40</f>
        <v>-0.00016829176335177</v>
      </c>
    </row>
    <row r="41" customFormat="false" ht="13.5" hidden="false" customHeight="false" outlineLevel="0" collapsed="false">
      <c r="B41" s="17" t="s">
        <v>23</v>
      </c>
      <c r="C41" s="23" t="n">
        <v>-0.00904681601124847</v>
      </c>
      <c r="D41" s="18" t="n">
        <v>-0.00906610900165106</v>
      </c>
      <c r="E41" s="19" t="n">
        <f aca="false">(C41-D41)/D41</f>
        <v>-0.0021280342425924</v>
      </c>
      <c r="F41" s="24" t="n">
        <v>-0.00904681601124841</v>
      </c>
      <c r="G41" s="18" t="n">
        <v>-0.00906610900165106</v>
      </c>
      <c r="H41" s="21" t="n">
        <f aca="false">(F41-G41)/G41</f>
        <v>-0.00212803424259891</v>
      </c>
    </row>
    <row r="42" customFormat="false" ht="12.75" hidden="false" customHeight="false" outlineLevel="0" collapsed="false">
      <c r="L42" s="22"/>
    </row>
    <row r="43" customFormat="false" ht="13.5" hidden="false" customHeight="false" outlineLevel="0" collapsed="false">
      <c r="L43" s="22"/>
    </row>
    <row r="44" customFormat="false" ht="12.75" hidden="false" customHeight="false" outlineLevel="0" collapsed="false">
      <c r="B44" s="25"/>
      <c r="C44" s="26" t="s">
        <v>24</v>
      </c>
      <c r="D44" s="26"/>
      <c r="E44" s="26"/>
      <c r="F44" s="26"/>
      <c r="G44" s="26"/>
      <c r="H44" s="26"/>
      <c r="L44" s="22"/>
    </row>
    <row r="45" customFormat="false" ht="12.75" hidden="false" customHeight="false" outlineLevel="0" collapsed="false">
      <c r="B45" s="6" t="s">
        <v>25</v>
      </c>
      <c r="C45" s="10" t="s">
        <v>13</v>
      </c>
      <c r="D45" s="10"/>
      <c r="E45" s="10"/>
      <c r="F45" s="8" t="s">
        <v>14</v>
      </c>
      <c r="G45" s="8"/>
      <c r="H45" s="8"/>
      <c r="L45" s="22"/>
    </row>
    <row r="46" customFormat="false" ht="12.75" hidden="false" customHeight="false" outlineLevel="0" collapsed="false">
      <c r="B46" s="9"/>
      <c r="C46" s="4" t="s">
        <v>15</v>
      </c>
      <c r="D46" s="4" t="s">
        <v>26</v>
      </c>
      <c r="E46" s="10" t="s">
        <v>17</v>
      </c>
      <c r="F46" s="11" t="s">
        <v>15</v>
      </c>
      <c r="G46" s="4" t="s">
        <v>26</v>
      </c>
      <c r="H46" s="12" t="s">
        <v>17</v>
      </c>
      <c r="L46" s="22"/>
    </row>
    <row r="47" customFormat="false" ht="12.75" hidden="false" customHeight="false" outlineLevel="0" collapsed="false">
      <c r="B47" s="6" t="s">
        <v>18</v>
      </c>
      <c r="C47" s="13" t="n">
        <v>9.91949746322798</v>
      </c>
      <c r="D47" s="13" t="n">
        <v>9.88264890080926</v>
      </c>
      <c r="E47" s="14" t="n">
        <f aca="false">(C47-D47)/D47</f>
        <v>0.00372861191251075</v>
      </c>
      <c r="F47" s="15" t="n">
        <v>10.8804175749244</v>
      </c>
      <c r="G47" s="13" t="n">
        <v>10.8435698738705</v>
      </c>
      <c r="H47" s="16" t="n">
        <f aca="false">(F47-G47)/G47</f>
        <v>0.00339811533309406</v>
      </c>
      <c r="L47" s="22"/>
    </row>
    <row r="48" customFormat="false" ht="12.75" hidden="false" customHeight="false" outlineLevel="0" collapsed="false">
      <c r="B48" s="6" t="s">
        <v>19</v>
      </c>
      <c r="C48" s="13" t="n">
        <v>-0.429910036688226</v>
      </c>
      <c r="D48" s="13" t="n">
        <v>-0.430044922795462</v>
      </c>
      <c r="E48" s="14" t="n">
        <f aca="false">(C48-D48)/D48</f>
        <v>-0.00031365585334271</v>
      </c>
      <c r="F48" s="15" t="n">
        <v>0.531010075008127</v>
      </c>
      <c r="G48" s="13" t="n">
        <v>0.530876050265774</v>
      </c>
      <c r="H48" s="16" t="n">
        <f aca="false">(F48-G48)/G48</f>
        <v>0.000252459575611615</v>
      </c>
      <c r="L48" s="22"/>
    </row>
    <row r="49" customFormat="false" ht="12.75" hidden="false" customHeight="false" outlineLevel="0" collapsed="false">
      <c r="B49" s="6" t="s">
        <v>20</v>
      </c>
      <c r="C49" s="13" t="n">
        <v>0.502531545421553</v>
      </c>
      <c r="D49" s="13" t="n">
        <v>0.502632826222647</v>
      </c>
      <c r="E49" s="14" t="n">
        <f aca="false">(C49-D49)/D49</f>
        <v>-0.000201500570217827</v>
      </c>
      <c r="F49" s="15" t="n">
        <v>-0.458388566274802</v>
      </c>
      <c r="G49" s="13" t="n">
        <v>-0.458288146838589</v>
      </c>
      <c r="H49" s="16" t="n">
        <f aca="false">(F49-G49)/G49</f>
        <v>0.000219118554355126</v>
      </c>
      <c r="L49" s="22"/>
    </row>
    <row r="50" customFormat="false" ht="12.75" hidden="false" customHeight="false" outlineLevel="0" collapsed="false">
      <c r="B50" s="6" t="s">
        <v>21</v>
      </c>
      <c r="C50" s="13" t="n">
        <v>0.0138842178226433</v>
      </c>
      <c r="D50" s="13" t="n">
        <v>0.0139975253380568</v>
      </c>
      <c r="E50" s="14" t="n">
        <f aca="false">(C50-D50)/D50</f>
        <v>-0.00809482481203419</v>
      </c>
      <c r="F50" s="15" t="n">
        <v>0.0138842178226437</v>
      </c>
      <c r="G50" s="13" t="n">
        <v>0.0139975253380568</v>
      </c>
      <c r="H50" s="16" t="n">
        <f aca="false">(F50-G50)/G50</f>
        <v>-0.00809482481200197</v>
      </c>
      <c r="L50" s="22"/>
    </row>
    <row r="51" customFormat="false" ht="12.75" hidden="false" customHeight="false" outlineLevel="0" collapsed="false">
      <c r="B51" s="6" t="s">
        <v>22</v>
      </c>
      <c r="C51" s="13" t="n">
        <v>0.0141091036481852</v>
      </c>
      <c r="D51" s="13" t="n">
        <v>0.0142051169014262</v>
      </c>
      <c r="E51" s="14" t="n">
        <f aca="false">(C51-D51)/D51</f>
        <v>-0.00675906111208188</v>
      </c>
      <c r="F51" s="15" t="n">
        <v>0.0141091036481852</v>
      </c>
      <c r="G51" s="13" t="n">
        <v>0.0142051169014262</v>
      </c>
      <c r="H51" s="16" t="n">
        <f aca="false">(F51-G51)/G51</f>
        <v>-0.00675906111207907</v>
      </c>
      <c r="L51" s="22"/>
    </row>
    <row r="52" customFormat="false" ht="13.5" hidden="false" customHeight="false" outlineLevel="0" collapsed="false">
      <c r="B52" s="17" t="s">
        <v>23</v>
      </c>
      <c r="C52" s="23" t="n">
        <v>-0.0139373071964858</v>
      </c>
      <c r="D52" s="18" t="n">
        <v>-0.0140961893594067</v>
      </c>
      <c r="E52" s="19" t="n">
        <f aca="false">(C52-D52)/D52</f>
        <v>-0.0112712846621091</v>
      </c>
      <c r="F52" s="24" t="n">
        <v>-0.0139373071964859</v>
      </c>
      <c r="G52" s="18" t="n">
        <v>-0.0140961893594067</v>
      </c>
      <c r="H52" s="21" t="n">
        <f aca="false">(F52-G52)/G52</f>
        <v>-0.0112712846621059</v>
      </c>
      <c r="L52" s="22"/>
    </row>
    <row r="53" customFormat="false" ht="12.75" hidden="false" customHeight="false" outlineLevel="0" collapsed="false">
      <c r="B53" s="27"/>
      <c r="C53" s="28"/>
      <c r="D53" s="28"/>
      <c r="E53" s="29"/>
      <c r="F53" s="28"/>
      <c r="G53" s="28"/>
      <c r="H53" s="29"/>
      <c r="L53" s="22"/>
    </row>
    <row r="54" customFormat="false" ht="12.75" hidden="false" customHeight="false" outlineLevel="0" collapsed="false">
      <c r="B54" s="27"/>
      <c r="C54" s="28"/>
      <c r="D54" s="28"/>
      <c r="E54" s="29"/>
      <c r="F54" s="28"/>
      <c r="G54" s="28"/>
      <c r="H54" s="29"/>
      <c r="L54" s="22"/>
    </row>
    <row r="55" customFormat="false" ht="51.75" hidden="false" customHeight="true" outlineLevel="0" collapsed="false">
      <c r="B55" s="30" t="s">
        <v>27</v>
      </c>
      <c r="C55" s="30"/>
      <c r="D55" s="30"/>
      <c r="E55" s="30"/>
      <c r="F55" s="30"/>
      <c r="G55" s="30"/>
      <c r="H55" s="30"/>
      <c r="I55" s="30"/>
      <c r="L55" s="22"/>
    </row>
    <row r="56" customFormat="false" ht="12.75" hidden="false" customHeight="false" outlineLevel="0" collapsed="false">
      <c r="L56" s="22"/>
    </row>
    <row r="57" customFormat="false" ht="13.5" hidden="false" customHeight="false" outlineLevel="0" collapsed="false">
      <c r="B57" s="0" t="s">
        <v>28</v>
      </c>
      <c r="L57" s="22"/>
    </row>
    <row r="58" customFormat="false" ht="12.75" hidden="false" customHeight="false" outlineLevel="0" collapsed="false">
      <c r="B58" s="25"/>
      <c r="C58" s="26" t="s">
        <v>29</v>
      </c>
      <c r="D58" s="26"/>
      <c r="E58" s="26"/>
      <c r="F58" s="26"/>
      <c r="G58" s="26"/>
      <c r="H58" s="26"/>
      <c r="L58" s="22"/>
    </row>
    <row r="59" customFormat="false" ht="12.75" hidden="false" customHeight="false" outlineLevel="0" collapsed="false">
      <c r="B59" s="6" t="s">
        <v>25</v>
      </c>
      <c r="C59" s="10" t="s">
        <v>13</v>
      </c>
      <c r="D59" s="10"/>
      <c r="E59" s="10"/>
      <c r="F59" s="8" t="s">
        <v>14</v>
      </c>
      <c r="G59" s="8"/>
      <c r="H59" s="8"/>
      <c r="L59" s="22"/>
    </row>
    <row r="60" customFormat="false" ht="12.75" hidden="false" customHeight="false" outlineLevel="0" collapsed="false">
      <c r="B60" s="9"/>
      <c r="C60" s="4" t="s">
        <v>15</v>
      </c>
      <c r="D60" s="4" t="s">
        <v>26</v>
      </c>
      <c r="E60" s="10" t="s">
        <v>17</v>
      </c>
      <c r="F60" s="11" t="s">
        <v>15</v>
      </c>
      <c r="G60" s="4" t="s">
        <v>26</v>
      </c>
      <c r="H60" s="12" t="s">
        <v>17</v>
      </c>
      <c r="L60" s="22"/>
    </row>
    <row r="61" customFormat="false" ht="12.75" hidden="false" customHeight="false" outlineLevel="0" collapsed="false">
      <c r="B61" s="6" t="s">
        <v>18</v>
      </c>
      <c r="C61" s="13" t="n">
        <v>4.72155321880018</v>
      </c>
      <c r="D61" s="13" t="n">
        <v>4.4393826461985</v>
      </c>
      <c r="E61" s="14" t="n">
        <f aca="false">(C61-D61)/D61</f>
        <v>0.0635607684873275</v>
      </c>
      <c r="F61" s="15" t="n">
        <v>5.68247333049656</v>
      </c>
      <c r="G61" s="13" t="n">
        <v>5.40030361925971</v>
      </c>
      <c r="H61" s="16" t="n">
        <f aca="false">(F61-G61)/G61</f>
        <v>0.0522507123915246</v>
      </c>
      <c r="L61" s="22"/>
    </row>
    <row r="62" customFormat="false" ht="12.75" hidden="false" customHeight="false" outlineLevel="0" collapsed="false">
      <c r="B62" s="6" t="s">
        <v>19</v>
      </c>
      <c r="C62" s="13" t="n">
        <v>-0.429716560061629</v>
      </c>
      <c r="D62" s="13" t="n">
        <v>-0.42499190630733</v>
      </c>
      <c r="E62" s="14" t="n">
        <f aca="false">(C62-D62)/D62</f>
        <v>0.0111170440758536</v>
      </c>
      <c r="F62" s="15" t="n">
        <v>0.531203551634724</v>
      </c>
      <c r="G62" s="13" t="n">
        <v>0.535929066753906</v>
      </c>
      <c r="H62" s="16" t="n">
        <f aca="false">(F62-G62)/G62</f>
        <v>-0.00881742643257693</v>
      </c>
      <c r="L62" s="22"/>
    </row>
    <row r="63" customFormat="false" ht="12.75" hidden="false" customHeight="false" outlineLevel="0" collapsed="false">
      <c r="B63" s="6" t="s">
        <v>20</v>
      </c>
      <c r="C63" s="13" t="n">
        <v>0.455986246305189</v>
      </c>
      <c r="D63" s="13" t="n">
        <v>0.449468269153083</v>
      </c>
      <c r="E63" s="14" t="n">
        <f aca="false">(C63-D63)/D63</f>
        <v>0.0145015290275948</v>
      </c>
      <c r="F63" s="15" t="n">
        <v>-0.504933865391165</v>
      </c>
      <c r="G63" s="13" t="n">
        <v>-0.511452703908153</v>
      </c>
      <c r="H63" s="16" t="n">
        <f aca="false">(F63-G63)/G63</f>
        <v>-0.0127457308704714</v>
      </c>
      <c r="L63" s="22"/>
    </row>
    <row r="64" customFormat="false" ht="12.75" hidden="false" customHeight="false" outlineLevel="0" collapsed="false">
      <c r="B64" s="6" t="s">
        <v>21</v>
      </c>
      <c r="C64" s="13" t="n">
        <v>0.0260727669811864</v>
      </c>
      <c r="D64" s="13" t="n">
        <v>0.0292928704399832</v>
      </c>
      <c r="E64" s="14" t="n">
        <f aca="false">(C64-D64)/D64</f>
        <v>-0.109927890658387</v>
      </c>
      <c r="F64" s="15" t="n">
        <v>0.0260727669811868</v>
      </c>
      <c r="G64" s="13" t="n">
        <v>0.0292928704399832</v>
      </c>
      <c r="H64" s="16" t="n">
        <f aca="false">(F64-G64)/G64</f>
        <v>-0.109927890658376</v>
      </c>
      <c r="L64" s="22"/>
    </row>
    <row r="65" customFormat="false" ht="12.75" hidden="false" customHeight="false" outlineLevel="0" collapsed="false">
      <c r="B65" s="6" t="s">
        <v>22</v>
      </c>
      <c r="C65" s="13" t="n">
        <v>0.0265540361604584</v>
      </c>
      <c r="D65" s="13" t="n">
        <v>0.0293393313888279</v>
      </c>
      <c r="E65" s="14" t="n">
        <f aca="false">(C65-D65)/D65</f>
        <v>-0.0949338344305317</v>
      </c>
      <c r="F65" s="15" t="n">
        <v>0.0265540361604581</v>
      </c>
      <c r="G65" s="13" t="n">
        <v>0.0293393313888279</v>
      </c>
      <c r="H65" s="16" t="n">
        <f aca="false">(F65-G65)/G65</f>
        <v>-0.0949338344305399</v>
      </c>
      <c r="L65" s="22"/>
    </row>
    <row r="66" customFormat="false" ht="13.5" hidden="false" customHeight="false" outlineLevel="0" collapsed="false">
      <c r="B66" s="17" t="s">
        <v>23</v>
      </c>
      <c r="C66" s="23" t="n">
        <v>-0.0260084172066348</v>
      </c>
      <c r="D66" s="18" t="n">
        <v>-0.0295056250652124</v>
      </c>
      <c r="E66" s="19" t="n">
        <f aca="false">(C66-D66)/D66</f>
        <v>-0.118526818220194</v>
      </c>
      <c r="F66" s="24" t="n">
        <v>-0.0260084172066348</v>
      </c>
      <c r="G66" s="18" t="n">
        <v>-0.0295056250652124</v>
      </c>
      <c r="H66" s="21" t="n">
        <f aca="false">(F66-G66)/G66</f>
        <v>-0.118526818220191</v>
      </c>
      <c r="L66" s="22"/>
    </row>
    <row r="68" customFormat="false" ht="13.5" hidden="false" customHeight="false" outlineLevel="0" collapsed="false">
      <c r="B68" s="0" t="s">
        <v>30</v>
      </c>
    </row>
    <row r="69" customFormat="false" ht="12.75" hidden="false" customHeight="false" outlineLevel="0" collapsed="false">
      <c r="B69" s="25"/>
      <c r="C69" s="26" t="s">
        <v>29</v>
      </c>
      <c r="D69" s="26"/>
      <c r="E69" s="26"/>
      <c r="F69" s="26"/>
      <c r="G69" s="26"/>
      <c r="H69" s="26"/>
    </row>
    <row r="70" customFormat="false" ht="12.75" hidden="false" customHeight="false" outlineLevel="0" collapsed="false">
      <c r="B70" s="6" t="s">
        <v>25</v>
      </c>
      <c r="C70" s="10" t="s">
        <v>13</v>
      </c>
      <c r="D70" s="10"/>
      <c r="E70" s="10"/>
      <c r="F70" s="8" t="s">
        <v>14</v>
      </c>
      <c r="G70" s="8"/>
      <c r="H70" s="8"/>
    </row>
    <row r="71" customFormat="false" ht="12.75" hidden="false" customHeight="false" outlineLevel="0" collapsed="false">
      <c r="B71" s="9"/>
      <c r="C71" s="4" t="s">
        <v>15</v>
      </c>
      <c r="D71" s="4" t="s">
        <v>26</v>
      </c>
      <c r="E71" s="10" t="s">
        <v>17</v>
      </c>
      <c r="F71" s="11" t="s">
        <v>15</v>
      </c>
      <c r="G71" s="4" t="s">
        <v>26</v>
      </c>
      <c r="H71" s="12" t="s">
        <v>17</v>
      </c>
    </row>
    <row r="72" customFormat="false" ht="12.75" hidden="false" customHeight="false" outlineLevel="0" collapsed="false">
      <c r="B72" s="6" t="s">
        <v>18</v>
      </c>
      <c r="C72" s="13" t="n">
        <v>4.4747967172773</v>
      </c>
      <c r="D72" s="13" t="n">
        <v>4.4393826461985</v>
      </c>
      <c r="E72" s="14" t="n">
        <f aca="false">(C72-D72)/D72</f>
        <v>0.00797725132099702</v>
      </c>
      <c r="F72" s="15" t="n">
        <v>5.43571683232096</v>
      </c>
      <c r="G72" s="13" t="n">
        <v>5.40030361925971</v>
      </c>
      <c r="H72" s="16" t="n">
        <f aca="false">(F72-G72)/G72</f>
        <v>0.00655763371062134</v>
      </c>
    </row>
    <row r="73" customFormat="false" ht="12.75" hidden="false" customHeight="false" outlineLevel="0" collapsed="false">
      <c r="B73" s="6" t="s">
        <v>19</v>
      </c>
      <c r="C73" s="13" t="n">
        <v>-0.425785023962994</v>
      </c>
      <c r="D73" s="13" t="n">
        <v>-0.42499190630733</v>
      </c>
      <c r="E73" s="14" t="n">
        <f aca="false">(C73-D73)/D73</f>
        <v>0.00186619472957862</v>
      </c>
      <c r="F73" s="15" t="n">
        <v>0.53513509108059</v>
      </c>
      <c r="G73" s="13" t="n">
        <v>0.535929066753906</v>
      </c>
      <c r="H73" s="16" t="n">
        <f aca="false">(F73-G73)/G73</f>
        <v>-0.00148149395614159</v>
      </c>
    </row>
    <row r="74" customFormat="false" ht="12.75" hidden="false" customHeight="false" outlineLevel="0" collapsed="false">
      <c r="B74" s="6" t="s">
        <v>20</v>
      </c>
      <c r="C74" s="13" t="n">
        <v>0.450444287714298</v>
      </c>
      <c r="D74" s="13" t="n">
        <v>0.449468269153083</v>
      </c>
      <c r="E74" s="14" t="n">
        <f aca="false">(C74-D74)/D74</f>
        <v>0.00217149602808214</v>
      </c>
      <c r="F74" s="15" t="n">
        <v>-0.510475827329267</v>
      </c>
      <c r="G74" s="13" t="n">
        <v>-0.511452703908153</v>
      </c>
      <c r="H74" s="16" t="n">
        <f aca="false">(F74-G74)/G74</f>
        <v>-0.00191000374310639</v>
      </c>
    </row>
    <row r="75" customFormat="false" ht="12.75" hidden="false" customHeight="false" outlineLevel="0" collapsed="false">
      <c r="B75" s="6" t="s">
        <v>21</v>
      </c>
      <c r="C75" s="13" t="n">
        <v>0.0290029417517558</v>
      </c>
      <c r="D75" s="13" t="n">
        <v>0.0292928704399832</v>
      </c>
      <c r="E75" s="14" t="n">
        <f aca="false">(C75-D75)/D75</f>
        <v>-0.00989758544904053</v>
      </c>
      <c r="F75" s="15" t="n">
        <v>0.029002941751761</v>
      </c>
      <c r="G75" s="13" t="n">
        <v>0.0292928704399832</v>
      </c>
      <c r="H75" s="16" t="n">
        <f aca="false">(F75-G75)/G75</f>
        <v>-0.00989758544886311</v>
      </c>
    </row>
    <row r="76" customFormat="false" ht="12.75" hidden="false" customHeight="false" outlineLevel="0" collapsed="false">
      <c r="B76" s="6" t="s">
        <v>22</v>
      </c>
      <c r="C76" s="13" t="n">
        <v>0.0294453463189331</v>
      </c>
      <c r="D76" s="13" t="n">
        <v>0.0293393313888279</v>
      </c>
      <c r="E76" s="14" t="n">
        <f aca="false">(C76-D76)/D76</f>
        <v>0.00361340647815758</v>
      </c>
      <c r="F76" s="15" t="n">
        <v>0.0294453463189336</v>
      </c>
      <c r="G76" s="13" t="n">
        <v>0.0293393313888279</v>
      </c>
      <c r="H76" s="16" t="n">
        <f aca="false">(F76-G76)/G76</f>
        <v>0.00361340647817674</v>
      </c>
    </row>
    <row r="77" customFormat="false" ht="13.5" hidden="false" customHeight="false" outlineLevel="0" collapsed="false">
      <c r="B77" s="17" t="s">
        <v>23</v>
      </c>
      <c r="C77" s="23" t="n">
        <v>-0.0291768124379795</v>
      </c>
      <c r="D77" s="18" t="n">
        <v>-0.0295056250652124</v>
      </c>
      <c r="E77" s="19" t="n">
        <f aca="false">(C77-D77)/D77</f>
        <v>-0.0111440658012203</v>
      </c>
      <c r="F77" s="24" t="n">
        <v>-0.0291768124379791</v>
      </c>
      <c r="G77" s="18" t="n">
        <v>-0.0295056250652124</v>
      </c>
      <c r="H77" s="21" t="n">
        <f aca="false">(F77-G77)/G77</f>
        <v>-0.0111440658012351</v>
      </c>
    </row>
  </sheetData>
  <mergeCells count="20">
    <mergeCell ref="B1:I1"/>
    <mergeCell ref="B11:H11"/>
    <mergeCell ref="C12:E12"/>
    <mergeCell ref="F12:H12"/>
    <mergeCell ref="B22:H22"/>
    <mergeCell ref="C23:E23"/>
    <mergeCell ref="F23:H23"/>
    <mergeCell ref="B33:H33"/>
    <mergeCell ref="C34:E34"/>
    <mergeCell ref="F34:H34"/>
    <mergeCell ref="C44:H44"/>
    <mergeCell ref="C45:E45"/>
    <mergeCell ref="F45:H45"/>
    <mergeCell ref="B55:I55"/>
    <mergeCell ref="C58:H58"/>
    <mergeCell ref="C59:E59"/>
    <mergeCell ref="F59:H59"/>
    <mergeCell ref="C69:H69"/>
    <mergeCell ref="C70:E70"/>
    <mergeCell ref="F70:H70"/>
  </mergeCells>
  <printOptions headings="false" gridLines="false" gridLinesSet="true" horizontalCentered="false" verticalCentered="false"/>
  <pageMargins left="0.5" right="0.5" top="0.5" bottom="0.4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D67"/>
  <sheetViews>
    <sheetView showFormulas="false" showGridLines="fals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A16" activeCellId="0" sqref="A16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31" width="15.28"/>
    <col collapsed="false" customWidth="true" hidden="false" outlineLevel="0" max="5" min="2" style="31" width="12.14"/>
    <col collapsed="false" customWidth="true" hidden="false" outlineLevel="0" max="6" min="6" style="31" width="12.28"/>
    <col collapsed="false" customWidth="true" hidden="false" outlineLevel="0" max="9" min="7" style="31" width="12.14"/>
    <col collapsed="false" customWidth="false" hidden="false" outlineLevel="0" max="257" min="10" style="31" width="8.85"/>
  </cols>
  <sheetData>
    <row r="2" customFormat="false" ht="12.75" hidden="false" customHeight="false" outlineLevel="0" collapsed="false"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customFormat="false" ht="12.75" hidden="false" customHeight="false" outlineLevel="0" collapsed="false"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customFormat="false" ht="23.25" hidden="false" customHeight="false" outlineLevel="0" collapsed="false">
      <c r="B4" s="33" t="s">
        <v>31</v>
      </c>
      <c r="C4" s="34"/>
      <c r="G4" s="35"/>
      <c r="H4" s="36"/>
      <c r="I4" s="32"/>
      <c r="J4" s="32"/>
      <c r="K4" s="32"/>
      <c r="L4" s="35"/>
      <c r="M4" s="36"/>
      <c r="N4" s="32"/>
      <c r="O4" s="32"/>
      <c r="P4" s="32"/>
      <c r="Q4" s="35"/>
      <c r="R4" s="36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customFormat="false" ht="12.75" hidden="false" customHeight="false" outlineLevel="0" collapsed="false">
      <c r="C5" s="37"/>
      <c r="G5" s="32"/>
      <c r="H5" s="37"/>
      <c r="I5" s="32"/>
      <c r="J5" s="32"/>
      <c r="K5" s="32"/>
      <c r="L5" s="32"/>
      <c r="M5" s="37"/>
      <c r="N5" s="32"/>
      <c r="O5" s="32"/>
      <c r="P5" s="32"/>
      <c r="Q5" s="32"/>
      <c r="R5" s="37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customFormat="false" ht="12.75" hidden="false" customHeight="false" outlineLevel="0" collapsed="false">
      <c r="B6" s="31" t="s">
        <v>32</v>
      </c>
      <c r="C6" s="34" t="s">
        <v>33</v>
      </c>
      <c r="G6" s="32"/>
      <c r="H6" s="36"/>
      <c r="I6" s="32"/>
      <c r="J6" s="32"/>
      <c r="K6" s="32"/>
      <c r="L6" s="32"/>
      <c r="M6" s="36"/>
      <c r="N6" s="32"/>
      <c r="O6" s="32"/>
      <c r="P6" s="32"/>
      <c r="Q6" s="32"/>
      <c r="R6" s="36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customFormat="false" ht="12.75" hidden="false" customHeight="false" outlineLevel="0" collapsed="false">
      <c r="B7" s="31" t="s">
        <v>34</v>
      </c>
      <c r="C7" s="37" t="s">
        <v>35</v>
      </c>
      <c r="D7" s="38" t="s">
        <v>36</v>
      </c>
      <c r="G7" s="32"/>
      <c r="H7" s="37"/>
      <c r="I7" s="38"/>
      <c r="J7" s="32"/>
      <c r="K7" s="32"/>
      <c r="L7" s="32"/>
      <c r="M7" s="37"/>
      <c r="N7" s="38"/>
      <c r="O7" s="32"/>
      <c r="P7" s="32"/>
      <c r="Q7" s="32"/>
      <c r="R7" s="37"/>
      <c r="S7" s="38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customFormat="false" ht="12.75" hidden="false" customHeight="false" outlineLevel="0" collapsed="false">
      <c r="B8" s="31" t="s">
        <v>37</v>
      </c>
      <c r="C8" s="39" t="n">
        <v>36843</v>
      </c>
      <c r="G8" s="32"/>
      <c r="H8" s="40"/>
      <c r="I8" s="32"/>
      <c r="J8" s="32"/>
      <c r="K8" s="32"/>
      <c r="L8" s="32"/>
      <c r="M8" s="40"/>
      <c r="N8" s="32"/>
      <c r="O8" s="32"/>
      <c r="P8" s="32"/>
      <c r="Q8" s="32"/>
      <c r="R8" s="4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customFormat="false" ht="12.75" hidden="false" customHeight="false" outlineLevel="0" collapsed="false">
      <c r="C9" s="39"/>
      <c r="G9" s="32"/>
      <c r="H9" s="40"/>
      <c r="I9" s="32"/>
      <c r="J9" s="32"/>
      <c r="K9" s="32"/>
      <c r="L9" s="32"/>
      <c r="M9" s="40"/>
      <c r="N9" s="32"/>
      <c r="O9" s="32"/>
      <c r="P9" s="32"/>
      <c r="Q9" s="32"/>
      <c r="R9" s="4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customFormat="false" ht="12.75" hidden="false" customHeight="false" outlineLevel="0" collapsed="false">
      <c r="C10" s="37"/>
      <c r="E10" s="31" t="s">
        <v>38</v>
      </c>
      <c r="G10" s="32"/>
      <c r="H10" s="37"/>
      <c r="I10" s="32"/>
      <c r="J10" s="32"/>
      <c r="K10" s="32"/>
      <c r="L10" s="32"/>
      <c r="M10" s="37"/>
      <c r="N10" s="32"/>
      <c r="O10" s="32"/>
      <c r="P10" s="32"/>
      <c r="Q10" s="32"/>
      <c r="R10" s="3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customFormat="false" ht="12.75" hidden="false" customHeight="false" outlineLevel="0" collapsed="false"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customFormat="false" ht="12.75" hidden="false" customHeight="false" outlineLevel="0" collapsed="false">
      <c r="B12" s="41" t="s">
        <v>39</v>
      </c>
      <c r="C12" s="41"/>
      <c r="E12" s="42" t="s">
        <v>40</v>
      </c>
      <c r="F12" s="43"/>
      <c r="G12" s="44"/>
      <c r="H12" s="44"/>
      <c r="I12" s="32"/>
      <c r="J12" s="45"/>
      <c r="K12" s="46"/>
      <c r="L12" s="44"/>
      <c r="M12" s="44"/>
      <c r="N12" s="32"/>
      <c r="O12" s="45"/>
      <c r="P12" s="46"/>
      <c r="Q12" s="44"/>
      <c r="R12" s="44"/>
      <c r="S12" s="32"/>
      <c r="T12" s="45"/>
      <c r="U12" s="46"/>
      <c r="V12" s="32"/>
      <c r="W12" s="32"/>
      <c r="X12" s="32"/>
      <c r="Y12" s="32"/>
      <c r="Z12" s="32"/>
      <c r="AA12" s="32"/>
      <c r="AB12" s="32"/>
      <c r="AC12" s="32"/>
      <c r="AD12" s="32"/>
    </row>
    <row r="13" customFormat="false" ht="12.75" hidden="false" customHeight="false" outlineLevel="0" collapsed="false">
      <c r="B13" s="47" t="s">
        <v>41</v>
      </c>
      <c r="C13" s="48" t="n">
        <v>0.35</v>
      </c>
      <c r="E13" s="47" t="s">
        <v>42</v>
      </c>
      <c r="F13" s="49" t="e">
        <f aca="false">spread1XL_Up(_D01,_D02,_K,nsub,H$13,_r,H$14,sigma1,sigma2,Spot1,Spot2,TMax,Accuracy)</f>
        <v>#NAME?</v>
      </c>
      <c r="G13" s="50" t="s">
        <v>43</v>
      </c>
      <c r="H13" s="51" t="n">
        <v>1</v>
      </c>
      <c r="I13" s="32"/>
      <c r="J13" s="50"/>
      <c r="K13" s="52"/>
      <c r="L13" s="53"/>
      <c r="M13" s="51"/>
      <c r="N13" s="32"/>
      <c r="O13" s="50"/>
      <c r="P13" s="52"/>
      <c r="Q13" s="53"/>
      <c r="R13" s="51"/>
      <c r="S13" s="32"/>
      <c r="T13" s="50"/>
      <c r="U13" s="52"/>
      <c r="V13" s="32"/>
      <c r="W13" s="32"/>
      <c r="X13" s="32"/>
      <c r="Y13" s="32"/>
      <c r="Z13" s="32"/>
      <c r="AA13" s="32"/>
      <c r="AB13" s="32"/>
      <c r="AC13" s="32"/>
      <c r="AD13" s="32"/>
    </row>
    <row r="14" customFormat="false" ht="12.75" hidden="false" customHeight="false" outlineLevel="0" collapsed="false">
      <c r="B14" s="47" t="s">
        <v>44</v>
      </c>
      <c r="C14" s="48" t="n">
        <v>0.08</v>
      </c>
      <c r="E14" s="47" t="s">
        <v>19</v>
      </c>
      <c r="F14" s="49" t="e">
        <f aca="false">spread1XL_Delta1p(_D01,_D02,_K,nsub,H13,_r,H14,sigma1,sigma2,Spot1,Spot2,TMax,Accuracy)</f>
        <v>#NAME?</v>
      </c>
      <c r="G14" s="50" t="s">
        <v>45</v>
      </c>
      <c r="H14" s="51" t="n">
        <v>0.999</v>
      </c>
      <c r="I14" s="32"/>
      <c r="J14" s="50"/>
      <c r="K14" s="52"/>
      <c r="L14" s="53"/>
      <c r="M14" s="51"/>
      <c r="N14" s="32"/>
      <c r="O14" s="50"/>
      <c r="P14" s="52"/>
      <c r="Q14" s="53"/>
      <c r="R14" s="51"/>
      <c r="S14" s="32"/>
      <c r="T14" s="50"/>
      <c r="U14" s="52"/>
      <c r="V14" s="32"/>
      <c r="W14" s="32"/>
      <c r="X14" s="32"/>
      <c r="Y14" s="32"/>
      <c r="Z14" s="32"/>
      <c r="AA14" s="32"/>
      <c r="AB14" s="32"/>
      <c r="AC14" s="32"/>
      <c r="AD14" s="32"/>
    </row>
    <row r="15" customFormat="false" ht="12.75" hidden="false" customHeight="false" outlineLevel="0" collapsed="false">
      <c r="B15" s="47" t="s">
        <v>46</v>
      </c>
      <c r="C15" s="48" t="n">
        <v>143</v>
      </c>
      <c r="E15" s="47" t="s">
        <v>20</v>
      </c>
      <c r="F15" s="49" t="e">
        <f aca="false">spread1XL_Delta2p(_D01,_D02,_K,nsub,H13,_r,H14,sigma1,sigma2,Spot1,Spot2,TMax,Accuracy)</f>
        <v>#NAME?</v>
      </c>
      <c r="G15" s="53"/>
      <c r="H15" s="51"/>
      <c r="I15" s="32"/>
      <c r="J15" s="50"/>
      <c r="K15" s="52"/>
      <c r="L15" s="53"/>
      <c r="M15" s="51"/>
      <c r="N15" s="32"/>
      <c r="O15" s="50"/>
      <c r="P15" s="52"/>
      <c r="Q15" s="53"/>
      <c r="R15" s="51"/>
      <c r="S15" s="32"/>
      <c r="T15" s="50"/>
      <c r="U15" s="52"/>
      <c r="V15" s="32"/>
      <c r="W15" s="32"/>
      <c r="X15" s="32"/>
      <c r="Y15" s="32"/>
      <c r="Z15" s="32"/>
      <c r="AA15" s="32"/>
      <c r="AB15" s="32"/>
      <c r="AC15" s="32"/>
      <c r="AD15" s="32"/>
    </row>
    <row r="16" customFormat="false" ht="12.75" hidden="false" customHeight="false" outlineLevel="0" collapsed="false">
      <c r="E16" s="47" t="s">
        <v>21</v>
      </c>
      <c r="F16" s="49" t="e">
        <f aca="false">spread1XL_Gamma1p(_D01,_D02,_K,nsub,H13,_r,H14,sigma1,sigma2,Spot1,Spot2,TMax,Accuracy)</f>
        <v>#NAME?</v>
      </c>
      <c r="G16" s="32"/>
      <c r="H16" s="32"/>
      <c r="I16" s="32"/>
      <c r="J16" s="50"/>
      <c r="K16" s="52"/>
      <c r="L16" s="32"/>
      <c r="M16" s="32"/>
      <c r="N16" s="32"/>
      <c r="O16" s="50"/>
      <c r="P16" s="52"/>
      <c r="Q16" s="32"/>
      <c r="R16" s="32"/>
      <c r="S16" s="32"/>
      <c r="T16" s="50"/>
      <c r="U16" s="52"/>
      <c r="V16" s="32"/>
      <c r="W16" s="32"/>
      <c r="X16" s="32"/>
      <c r="Y16" s="32"/>
      <c r="Z16" s="32"/>
      <c r="AA16" s="32"/>
      <c r="AB16" s="32"/>
      <c r="AC16" s="32"/>
      <c r="AD16" s="32"/>
    </row>
    <row r="17" customFormat="false" ht="12.75" hidden="false" customHeight="false" outlineLevel="0" collapsed="false">
      <c r="B17" s="41" t="s">
        <v>47</v>
      </c>
      <c r="C17" s="41"/>
      <c r="E17" s="47" t="s">
        <v>22</v>
      </c>
      <c r="F17" s="49" t="e">
        <f aca="false">spread1XL_Gamma2p(_D01,_D02,_K,nsub,H13,_r,H14,sigma1,sigma2,Spot1,Spot2,TMax,Accuracy)</f>
        <v>#NAME?</v>
      </c>
      <c r="G17" s="44"/>
      <c r="H17" s="44"/>
      <c r="I17" s="32"/>
      <c r="J17" s="50"/>
      <c r="K17" s="52"/>
      <c r="L17" s="44"/>
      <c r="M17" s="44"/>
      <c r="N17" s="32"/>
      <c r="O17" s="50"/>
      <c r="P17" s="52"/>
      <c r="Q17" s="44"/>
      <c r="R17" s="44"/>
      <c r="S17" s="32"/>
      <c r="T17" s="50"/>
      <c r="U17" s="52"/>
      <c r="V17" s="32"/>
      <c r="W17" s="32"/>
      <c r="X17" s="32"/>
      <c r="Y17" s="32"/>
      <c r="Z17" s="32"/>
      <c r="AA17" s="32"/>
      <c r="AB17" s="32"/>
      <c r="AC17" s="32"/>
      <c r="AD17" s="32"/>
    </row>
    <row r="18" customFormat="false" ht="12.75" hidden="false" customHeight="false" outlineLevel="0" collapsed="false">
      <c r="B18" s="47" t="s">
        <v>48</v>
      </c>
      <c r="C18" s="48" t="n">
        <v>0.26</v>
      </c>
      <c r="E18" s="47" t="s">
        <v>23</v>
      </c>
      <c r="F18" s="49" t="e">
        <f aca="false">spread1XL_GammaXp(_D01,_D02,_K,nsub,H13,_r,H14,sigma1,sigma2,Spot1,Spot2,TMax,Accuracy)</f>
        <v>#NAME?</v>
      </c>
      <c r="G18" s="53"/>
      <c r="H18" s="51"/>
      <c r="I18" s="32"/>
      <c r="J18" s="50"/>
      <c r="K18" s="52"/>
      <c r="L18" s="53"/>
      <c r="M18" s="51"/>
      <c r="N18" s="32"/>
      <c r="O18" s="50"/>
      <c r="P18" s="52"/>
      <c r="Q18" s="53"/>
      <c r="R18" s="51"/>
      <c r="S18" s="32"/>
      <c r="T18" s="50"/>
      <c r="U18" s="52"/>
      <c r="V18" s="32"/>
      <c r="W18" s="32"/>
      <c r="X18" s="32"/>
      <c r="Y18" s="32"/>
      <c r="Z18" s="32"/>
      <c r="AA18" s="32"/>
      <c r="AB18" s="32"/>
      <c r="AC18" s="32"/>
      <c r="AD18" s="32"/>
    </row>
    <row r="19" customFormat="false" ht="12.75" hidden="false" customHeight="false" outlineLevel="0" collapsed="false">
      <c r="B19" s="47" t="s">
        <v>49</v>
      </c>
      <c r="C19" s="48" t="n">
        <v>0.08</v>
      </c>
      <c r="G19" s="53"/>
      <c r="H19" s="51"/>
      <c r="I19" s="32"/>
      <c r="J19" s="32"/>
      <c r="K19" s="32"/>
      <c r="L19" s="53"/>
      <c r="M19" s="51"/>
      <c r="N19" s="32"/>
      <c r="O19" s="32"/>
      <c r="P19" s="32"/>
      <c r="Q19" s="53"/>
      <c r="R19" s="5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customFormat="false" ht="12.75" hidden="false" customHeight="false" outlineLevel="0" collapsed="false">
      <c r="B20" s="47" t="s">
        <v>50</v>
      </c>
      <c r="C20" s="48" t="n">
        <v>122</v>
      </c>
      <c r="E20" s="42" t="s">
        <v>40</v>
      </c>
      <c r="F20" s="43"/>
      <c r="G20" s="53"/>
      <c r="H20" s="51"/>
      <c r="I20" s="32"/>
      <c r="J20" s="32"/>
      <c r="K20" s="32"/>
      <c r="L20" s="53"/>
      <c r="M20" s="51"/>
      <c r="N20" s="32"/>
      <c r="O20" s="32"/>
      <c r="P20" s="32"/>
      <c r="Q20" s="53"/>
      <c r="R20" s="5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customFormat="false" ht="12.75" hidden="false" customHeight="false" outlineLevel="0" collapsed="false">
      <c r="E21" s="47" t="s">
        <v>42</v>
      </c>
      <c r="F21" s="49" t="e">
        <f aca="false">spread1XL_Up(_D01,_D02,_K,nsub,H21,_r,H22,sigma1,sigma2,Spot1,Spot2,TMax,Accuracy)</f>
        <v>#NAME?</v>
      </c>
      <c r="G21" s="50" t="s">
        <v>43</v>
      </c>
      <c r="H21" s="51" t="n"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customFormat="false" ht="12.75" hidden="false" customHeight="false" outlineLevel="0" collapsed="false">
      <c r="B22" s="41" t="s">
        <v>51</v>
      </c>
      <c r="C22" s="41"/>
      <c r="E22" s="47" t="s">
        <v>19</v>
      </c>
      <c r="F22" s="49" t="e">
        <f aca="false">spread1XL_Delta1p(_D01,_D02,_K,nsub,H21,_r,H22,sigma1,sigma2,Spot1,Spot2,TMax,Accuracy)</f>
        <v>#NAME?</v>
      </c>
      <c r="G22" s="50" t="s">
        <v>45</v>
      </c>
      <c r="H22" s="51" t="n">
        <v>0.999</v>
      </c>
      <c r="I22" s="32"/>
      <c r="J22" s="32"/>
      <c r="K22" s="32"/>
      <c r="L22" s="44"/>
      <c r="M22" s="44"/>
      <c r="N22" s="32"/>
      <c r="O22" s="32"/>
      <c r="P22" s="32"/>
      <c r="Q22" s="44"/>
      <c r="R22" s="4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customFormat="false" ht="12.75" hidden="false" customHeight="false" outlineLevel="0" collapsed="false">
      <c r="B23" s="47" t="s">
        <v>45</v>
      </c>
      <c r="C23" s="48" t="n">
        <v>0.7</v>
      </c>
      <c r="E23" s="47" t="s">
        <v>20</v>
      </c>
      <c r="F23" s="49" t="e">
        <f aca="false">spread1XL_Delta2p(_D01,_D02,_K,nsub,H21,_r,H22,sigma1,sigma2,Spot1,Spot2,TMax,Accuracy)</f>
        <v>#NAME?</v>
      </c>
      <c r="G23" s="53"/>
      <c r="H23" s="51"/>
      <c r="I23" s="32"/>
      <c r="J23" s="32"/>
      <c r="K23" s="32"/>
      <c r="L23" s="53"/>
      <c r="M23" s="51"/>
      <c r="N23" s="32"/>
      <c r="O23" s="32"/>
      <c r="P23" s="32"/>
      <c r="Q23" s="53"/>
      <c r="R23" s="5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customFormat="false" ht="12.75" hidden="false" customHeight="false" outlineLevel="0" collapsed="false">
      <c r="B24" s="47" t="s">
        <v>4</v>
      </c>
      <c r="C24" s="48" t="n">
        <v>0.08</v>
      </c>
      <c r="E24" s="47" t="s">
        <v>21</v>
      </c>
      <c r="F24" s="49" t="e">
        <f aca="false">spread1XL_Gamma1p(_D01,_D02,_K,nsub,H21,_r,H22,sigma1,sigma2,Spot1,Spot2,TMax,Accuracy)</f>
        <v>#NAME?</v>
      </c>
      <c r="G24" s="53"/>
      <c r="H24" s="51"/>
      <c r="I24" s="32"/>
      <c r="J24" s="32"/>
      <c r="K24" s="32"/>
      <c r="L24" s="53"/>
      <c r="M24" s="51"/>
      <c r="N24" s="32"/>
      <c r="O24" s="32"/>
      <c r="P24" s="32"/>
      <c r="Q24" s="53"/>
      <c r="R24" s="5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customFormat="false" ht="12.75" hidden="false" customHeight="false" outlineLevel="0" collapsed="false">
      <c r="E25" s="47" t="s">
        <v>22</v>
      </c>
      <c r="F25" s="49" t="e">
        <f aca="false">spread1XL_Gamma2p(_D01,_D02,_K,nsub,H21,_r,H22,sigma1,sigma2,Spot1,Spot2,TMax,Accuracy)</f>
        <v>#NAME?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customFormat="false" ht="12.75" hidden="false" customHeight="false" outlineLevel="0" collapsed="false">
      <c r="B26" s="41" t="s">
        <v>52</v>
      </c>
      <c r="C26" s="41"/>
      <c r="E26" s="47" t="s">
        <v>23</v>
      </c>
      <c r="F26" s="49" t="e">
        <f aca="false">spread1XL_GammaXp(_D01,_D02,_K,nsub,H21,_r,H22,sigma1,sigma2,Spot1,Spot2,TMax,Accuracy)</f>
        <v>#NAME?</v>
      </c>
      <c r="G26" s="44"/>
      <c r="H26" s="44"/>
      <c r="I26" s="32"/>
      <c r="J26" s="32"/>
      <c r="K26" s="32"/>
      <c r="L26" s="44"/>
      <c r="M26" s="44"/>
      <c r="N26" s="32"/>
      <c r="O26" s="32"/>
      <c r="P26" s="32"/>
      <c r="Q26" s="44"/>
      <c r="R26" s="4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customFormat="false" ht="12.75" hidden="false" customHeight="false" outlineLevel="0" collapsed="false">
      <c r="B27" s="47" t="s">
        <v>6</v>
      </c>
      <c r="C27" s="48" t="n">
        <v>0.4983</v>
      </c>
      <c r="G27" s="53"/>
      <c r="H27" s="51"/>
      <c r="I27" s="32"/>
      <c r="J27" s="32"/>
      <c r="K27" s="32"/>
      <c r="L27" s="53"/>
      <c r="M27" s="51"/>
      <c r="N27" s="32"/>
      <c r="O27" s="32"/>
      <c r="P27" s="32"/>
      <c r="Q27" s="53"/>
      <c r="R27" s="51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customFormat="false" ht="12.75" hidden="false" customHeight="false" outlineLevel="0" collapsed="false">
      <c r="B28" s="47" t="s">
        <v>53</v>
      </c>
      <c r="C28" s="48" t="n">
        <v>20</v>
      </c>
      <c r="E28" s="42" t="s">
        <v>40</v>
      </c>
      <c r="F28" s="43"/>
      <c r="G28" s="53"/>
      <c r="H28" s="51"/>
      <c r="I28" s="32"/>
      <c r="J28" s="32"/>
      <c r="K28" s="32"/>
      <c r="L28" s="53"/>
      <c r="M28" s="51"/>
      <c r="N28" s="32"/>
      <c r="O28" s="32"/>
      <c r="P28" s="32"/>
      <c r="Q28" s="53"/>
      <c r="R28" s="5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customFormat="false" ht="12.75" hidden="false" customHeight="false" outlineLevel="0" collapsed="false">
      <c r="B29" s="47" t="s">
        <v>43</v>
      </c>
      <c r="C29" s="48" t="n">
        <v>1</v>
      </c>
      <c r="E29" s="47" t="s">
        <v>42</v>
      </c>
      <c r="F29" s="49" t="e">
        <f aca="false">spread1XL_Up(_D01,_D02,_K,nsub,H29,_r,H30,sigma1,sigma2,Spot1,Spot2,TMax,Accuracy)</f>
        <v>#NAME?</v>
      </c>
      <c r="G29" s="50" t="s">
        <v>43</v>
      </c>
      <c r="H29" s="51" t="n">
        <v>1</v>
      </c>
      <c r="I29" s="32"/>
      <c r="J29" s="32"/>
      <c r="K29" s="32"/>
      <c r="L29" s="53"/>
      <c r="M29" s="51"/>
      <c r="N29" s="32"/>
      <c r="O29" s="32"/>
      <c r="P29" s="32"/>
      <c r="Q29" s="53"/>
      <c r="R29" s="5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customFormat="false" ht="12.75" hidden="false" customHeight="false" outlineLevel="0" collapsed="false">
      <c r="E30" s="47" t="s">
        <v>19</v>
      </c>
      <c r="F30" s="49" t="e">
        <f aca="false">spread1XL_Delta1p(_D01,_D02,_K,nsub,H29,_r,H30,sigma1,sigma2,Spot1,Spot2,TMax,Accuracy)</f>
        <v>#NAME?</v>
      </c>
      <c r="G30" s="50" t="s">
        <v>45</v>
      </c>
      <c r="H30" s="51" t="n">
        <v>0.8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customFormat="false" ht="12.75" hidden="false" customHeight="false" outlineLevel="0" collapsed="false">
      <c r="B31" s="41" t="s">
        <v>54</v>
      </c>
      <c r="C31" s="41"/>
      <c r="E31" s="47" t="s">
        <v>20</v>
      </c>
      <c r="F31" s="49" t="e">
        <f aca="false">spread1XL_Delta2p(_D01,_D02,_K,nsub,H29,_r,H30,sigma1,sigma2,Spot1,Spot2,TMax,Accuracy)</f>
        <v>#NAME?</v>
      </c>
      <c r="G31" s="44"/>
      <c r="H31" s="44"/>
      <c r="I31" s="32"/>
      <c r="J31" s="32"/>
      <c r="K31" s="32"/>
      <c r="L31" s="44"/>
      <c r="M31" s="44"/>
      <c r="N31" s="32"/>
      <c r="O31" s="32"/>
      <c r="P31" s="32"/>
      <c r="Q31" s="44"/>
      <c r="R31" s="4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customFormat="false" ht="12.75" hidden="false" customHeight="false" outlineLevel="0" collapsed="false">
      <c r="B32" s="47" t="s">
        <v>8</v>
      </c>
      <c r="C32" s="48" t="n">
        <v>0.5</v>
      </c>
      <c r="E32" s="47" t="s">
        <v>21</v>
      </c>
      <c r="F32" s="49" t="e">
        <f aca="false">spread1XL_Gamma1p(_D01,_D02,_K,nsub,H29,_r,H30,sigma1,sigma2,Spot1,Spot2,TMax,Accuracy)</f>
        <v>#NAME?</v>
      </c>
      <c r="G32" s="53"/>
      <c r="H32" s="51"/>
      <c r="I32" s="32"/>
      <c r="J32" s="32"/>
      <c r="K32" s="32"/>
      <c r="L32" s="53"/>
      <c r="M32" s="51"/>
      <c r="N32" s="32"/>
      <c r="O32" s="32"/>
      <c r="P32" s="32"/>
      <c r="Q32" s="53"/>
      <c r="R32" s="51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customFormat="false" ht="12.75" hidden="false" customHeight="false" outlineLevel="0" collapsed="false">
      <c r="B33" s="47" t="s">
        <v>10</v>
      </c>
      <c r="C33" s="48" t="n">
        <v>11</v>
      </c>
      <c r="E33" s="47" t="s">
        <v>22</v>
      </c>
      <c r="F33" s="49" t="e">
        <f aca="false">spread1XL_Gamma2p(_D01,_D02,_K,nsub,H29,_r,H30,sigma1,sigma2,Spot1,Spot2,TMax,Accuracy)</f>
        <v>#NAME?</v>
      </c>
      <c r="G33" s="53"/>
      <c r="H33" s="51"/>
      <c r="I33" s="32"/>
      <c r="J33" s="32"/>
      <c r="K33" s="32"/>
      <c r="L33" s="53"/>
      <c r="M33" s="51"/>
      <c r="N33" s="32"/>
      <c r="O33" s="32"/>
      <c r="P33" s="32"/>
      <c r="Q33" s="53"/>
      <c r="R33" s="5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customFormat="false" ht="12.75" hidden="false" customHeight="false" outlineLevel="0" collapsed="false">
      <c r="E34" s="47" t="s">
        <v>23</v>
      </c>
      <c r="F34" s="49" t="e">
        <f aca="false">spread1XL_GammaXp(_D01,_D02,_K,nsub,H29,_r,H30,sigma1,sigma2,Spot1,Spot2,TMax,Accuracy)</f>
        <v>#NAME?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customFormat="false" ht="12.75" hidden="false" customHeight="false" outlineLevel="0" collapsed="false"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customFormat="false" ht="12.75" hidden="false" customHeight="false" outlineLevel="0" collapsed="false">
      <c r="E36" s="42" t="s">
        <v>40</v>
      </c>
      <c r="F36" s="43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customFormat="false" ht="12.75" hidden="false" customHeight="false" outlineLevel="0" collapsed="false">
      <c r="E37" s="47" t="s">
        <v>42</v>
      </c>
      <c r="F37" s="49" t="e">
        <f aca="false">spread1XL_Up(_D01,_D02,_K,nsub,H37,_r,H38,sigma1,sigma2,Spot1,Spot2,TMax,Accuracy)</f>
        <v>#NAME?</v>
      </c>
      <c r="G37" s="50" t="s">
        <v>43</v>
      </c>
      <c r="H37" s="51" t="n">
        <v>0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customFormat="false" ht="12.75" hidden="false" customHeight="false" outlineLevel="0" collapsed="false">
      <c r="E38" s="47" t="s">
        <v>19</v>
      </c>
      <c r="F38" s="49" t="e">
        <f aca="false">spread1XL_Delta1p(_D01,_D02,_K,nsub,H37,_r,H38,sigma1,sigma2,Spot1,Spot2,TMax,Accuracy)</f>
        <v>#NAME?</v>
      </c>
      <c r="G38" s="50" t="s">
        <v>45</v>
      </c>
      <c r="H38" s="51" t="n">
        <v>0.8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customFormat="false" ht="12.75" hidden="false" customHeight="false" outlineLevel="0" collapsed="false">
      <c r="E39" s="47" t="s">
        <v>20</v>
      </c>
      <c r="F39" s="49" t="e">
        <f aca="false">spread1XL_Delta2p(_D01,_D02,_K,nsub,H37,_r,H38,sigma1,sigma2,Spot1,Spot2,TMax,Accuracy)</f>
        <v>#NAME?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customFormat="false" ht="12.75" hidden="false" customHeight="false" outlineLevel="0" collapsed="false">
      <c r="E40" s="47" t="s">
        <v>21</v>
      </c>
      <c r="F40" s="49" t="e">
        <f aca="false">spread1XL_Gamma1p(_D01,_D02,_K,nsub,H37,_r,H38,sigma1,sigma2,Spot1,Spot2,TMax,Accuracy)</f>
        <v>#NAME?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customFormat="false" ht="12.75" hidden="false" customHeight="false" outlineLevel="0" collapsed="false">
      <c r="E41" s="47" t="s">
        <v>22</v>
      </c>
      <c r="F41" s="49" t="e">
        <f aca="false">spread1XL_Gamma2p(_D01,_D02,_K,nsub,H37,_r,H38,sigma1,sigma2,Spot1,Spot2,TMax,Accuracy)</f>
        <v>#NAME?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customFormat="false" ht="12.75" hidden="false" customHeight="false" outlineLevel="0" collapsed="false">
      <c r="E42" s="47" t="s">
        <v>23</v>
      </c>
      <c r="F42" s="49" t="e">
        <f aca="false">spread1XL_GammaXp(_D01,_D02,_K,nsub,H37,_r,H38,sigma1,sigma2,Spot1,Spot2,TMax,Accuracy)</f>
        <v>#NAME?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customFormat="false" ht="12.75" hidden="false" customHeight="false" outlineLevel="0" collapsed="false"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customFormat="false" ht="12.75" hidden="false" customHeight="false" outlineLevel="0" collapsed="false"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customFormat="false" ht="12.75" hidden="false" customHeight="false" outlineLevel="0" collapsed="false"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customFormat="false" ht="12.75" hidden="false" customHeight="false" outlineLevel="0" collapsed="false"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customFormat="false" ht="12.75" hidden="false" customHeight="false" outlineLevel="0" collapsed="false"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customFormat="false" ht="12.75" hidden="false" customHeight="false" outlineLevel="0" collapsed="false"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customFormat="false" ht="12.75" hidden="false" customHeight="false" outlineLevel="0" collapsed="false"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customFormat="false" ht="12.75" hidden="false" customHeight="false" outlineLevel="0" collapsed="false"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customFormat="false" ht="12.75" hidden="false" customHeight="false" outlineLevel="0" collapsed="false"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customFormat="false" ht="12.75" hidden="false" customHeight="false" outlineLevel="0" collapsed="false"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customFormat="false" ht="12.75" hidden="false" customHeight="false" outlineLevel="0" collapsed="false"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customFormat="false" ht="12.75" hidden="false" customHeight="false" outlineLevel="0" collapsed="false"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customFormat="false" ht="12.75" hidden="false" customHeight="false" outlineLevel="0" collapsed="false"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customFormat="false" ht="12.75" hidden="false" customHeight="false" outlineLevel="0" collapsed="false"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customFormat="false" ht="12.75" hidden="false" customHeight="false" outlineLevel="0" collapsed="false"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customFormat="false" ht="12.75" hidden="false" customHeight="false" outlineLevel="0" collapsed="false"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customFormat="false" ht="12.75" hidden="false" customHeight="false" outlineLevel="0" collapsed="false"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customFormat="false" ht="12.75" hidden="false" customHeight="false" outlineLevel="0" collapsed="false"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customFormat="false" ht="12.75" hidden="false" customHeight="false" outlineLevel="0" collapsed="false"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customFormat="false" ht="12.75" hidden="false" customHeight="false" outlineLevel="0" collapsed="false"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customFormat="false" ht="12.75" hidden="false" customHeight="false" outlineLevel="0" collapsed="false"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customFormat="false" ht="12.75" hidden="false" customHeight="false" outlineLevel="0" collapsed="false"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customFormat="false" ht="12.75" hidden="false" customHeight="false" outlineLevel="0" collapsed="false"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customFormat="false" ht="12.75" hidden="false" customHeight="false" outlineLevel="0" collapsed="false"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customFormat="false" ht="12.75" hidden="false" customHeight="false" outlineLevel="0" collapsed="false"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</sheetData>
  <hyperlinks>
    <hyperlink ref="C7" r:id="rId2" display="spread1XL.s"/>
    <hyperlink ref="D7" r:id="rId3" display="spread1XL-xlpgen.xml"/>
  </hyperlinks>
  <printOptions headings="false" gridLines="false" gridLinesSet="true" horizontalCentered="false" verticalCentered="false"/>
  <pageMargins left="0.5" right="0.5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6" name="Button 7">
              <controlPr defaultSize="0" print="false" autoFill="0" autoPict="0" macro="Module1.RefreshFormulae">
                <anchor moveWithCells="true" sizeWithCells="false">
                  <from>
                    <xdr:col>0</xdr:col>
                    <xdr:colOff>81000</xdr:colOff>
                    <xdr:row>10</xdr:row>
                    <xdr:rowOff>0</xdr:rowOff>
                  </from>
                  <to>
                    <xdr:col>1</xdr:col>
                    <xdr:colOff>-210600</xdr:colOff>
                    <xdr:row>12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49"/>
  <sheetViews>
    <sheetView showFormulas="false" showGridLines="fals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N9" activeCellId="0" sqref="N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10" min="10" style="0" width="11.99"/>
    <col collapsed="false" customWidth="true" hidden="false" outlineLevel="0" max="11" min="11" style="0" width="9.99"/>
    <col collapsed="false" customWidth="true" hidden="false" outlineLevel="0" max="23" min="23" style="0" width="10.28"/>
    <col collapsed="false" customWidth="true" hidden="false" outlineLevel="0" max="26" min="26" style="0" width="10.71"/>
    <col collapsed="false" customWidth="true" hidden="false" outlineLevel="0" max="27" min="27" style="0" width="11.85"/>
  </cols>
  <sheetData>
    <row r="1" customFormat="false" ht="27.75" hidden="false" customHeight="false" outlineLevel="0" collapsed="false">
      <c r="A1" s="54"/>
      <c r="B1" s="55" t="s">
        <v>55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customFormat="false" ht="20.25" hidden="false" customHeight="false" outlineLevel="0" collapsed="false">
      <c r="A2" s="54"/>
      <c r="B2" s="56" t="s">
        <v>56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customFormat="false" ht="12.75" hidden="false" customHeight="false" outlineLevel="0" collapsed="false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customFormat="false" ht="12.75" hidden="false" customHeight="false" outlineLevel="0" collapsed="false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customFormat="false" ht="12.75" hidden="false" customHeight="false" outlineLevel="0" collapsed="false">
      <c r="A5" s="58" t="s">
        <v>57</v>
      </c>
      <c r="B5" s="59" t="n">
        <v>36526</v>
      </c>
      <c r="C5" s="57"/>
      <c r="D5" s="57"/>
      <c r="E5" s="57"/>
      <c r="F5" s="57"/>
      <c r="G5" s="57"/>
      <c r="H5" s="57" t="s">
        <v>58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customFormat="false" ht="12.75" hidden="false" customHeight="false" outlineLevel="0" collapsed="false">
      <c r="A6" s="60"/>
      <c r="B6" s="60"/>
      <c r="C6" s="60"/>
      <c r="D6" s="60"/>
      <c r="E6" s="60"/>
      <c r="F6" s="60"/>
      <c r="G6" s="60"/>
      <c r="H6" s="60"/>
      <c r="I6" s="60"/>
      <c r="J6" s="57"/>
      <c r="K6" s="61" t="s">
        <v>59</v>
      </c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customFormat="false" ht="12.75" hidden="false" customHeight="false" outlineLevel="0" collapsed="false">
      <c r="A7" s="62" t="s">
        <v>60</v>
      </c>
      <c r="B7" s="62"/>
      <c r="C7" s="62"/>
      <c r="D7" s="62"/>
      <c r="E7" s="62"/>
      <c r="F7" s="62"/>
      <c r="G7" s="62"/>
      <c r="H7" s="62"/>
      <c r="I7" s="60"/>
      <c r="J7" s="63" t="s">
        <v>61</v>
      </c>
      <c r="K7" s="64" t="n">
        <v>0</v>
      </c>
      <c r="L7" s="64" t="n">
        <v>1</v>
      </c>
      <c r="M7" s="64" t="n">
        <v>2</v>
      </c>
      <c r="N7" s="64" t="n">
        <v>3</v>
      </c>
      <c r="O7" s="64" t="n">
        <v>4</v>
      </c>
      <c r="P7" s="64" t="n">
        <v>5</v>
      </c>
      <c r="Q7" s="64" t="n">
        <v>6</v>
      </c>
      <c r="R7" s="64" t="n">
        <v>7</v>
      </c>
      <c r="S7" s="64" t="n">
        <v>8</v>
      </c>
      <c r="T7" s="64" t="n">
        <v>9</v>
      </c>
      <c r="U7" s="64" t="n">
        <v>10</v>
      </c>
      <c r="V7" s="64" t="n">
        <v>11</v>
      </c>
      <c r="W7" s="65" t="n">
        <v>12</v>
      </c>
    </row>
    <row r="8" customFormat="false" ht="12.75" hidden="false" customHeight="false" outlineLevel="0" collapsed="false">
      <c r="A8" s="66" t="s">
        <v>62</v>
      </c>
      <c r="B8" s="66" t="s">
        <v>63</v>
      </c>
      <c r="C8" s="67" t="s">
        <v>64</v>
      </c>
      <c r="D8" s="66" t="s">
        <v>65</v>
      </c>
      <c r="E8" s="66" t="s">
        <v>66</v>
      </c>
      <c r="F8" s="66" t="s">
        <v>67</v>
      </c>
      <c r="G8" s="66" t="s">
        <v>68</v>
      </c>
      <c r="H8" s="66" t="s">
        <v>69</v>
      </c>
      <c r="I8" s="66" t="s">
        <v>70</v>
      </c>
      <c r="J8" s="60"/>
      <c r="K8" s="68" t="s">
        <v>18</v>
      </c>
      <c r="L8" s="68" t="s">
        <v>71</v>
      </c>
      <c r="M8" s="68" t="s">
        <v>72</v>
      </c>
      <c r="N8" s="68" t="s">
        <v>73</v>
      </c>
      <c r="O8" s="68" t="s">
        <v>74</v>
      </c>
      <c r="P8" s="68" t="s">
        <v>75</v>
      </c>
      <c r="Q8" s="68" t="s">
        <v>76</v>
      </c>
      <c r="R8" s="68" t="s">
        <v>77</v>
      </c>
      <c r="S8" s="68" t="s">
        <v>78</v>
      </c>
      <c r="T8" s="68" t="s">
        <v>79</v>
      </c>
      <c r="U8" s="68" t="s">
        <v>80</v>
      </c>
      <c r="V8" s="68" t="s">
        <v>81</v>
      </c>
      <c r="W8" s="68" t="s">
        <v>82</v>
      </c>
    </row>
    <row r="9" customFormat="false" ht="12.75" hidden="false" customHeight="false" outlineLevel="0" collapsed="false">
      <c r="A9" s="69" t="n">
        <v>143</v>
      </c>
      <c r="B9" s="69" t="n">
        <v>122</v>
      </c>
      <c r="C9" s="70" t="n">
        <v>20</v>
      </c>
      <c r="D9" s="71" t="n">
        <v>0.08</v>
      </c>
      <c r="E9" s="71" t="n">
        <v>0.35</v>
      </c>
      <c r="F9" s="71" t="n">
        <v>0.26</v>
      </c>
      <c r="G9" s="71" t="n">
        <v>0.999</v>
      </c>
      <c r="H9" s="72" t="n">
        <v>36708</v>
      </c>
      <c r="I9" s="70" t="n">
        <v>0</v>
      </c>
      <c r="J9" s="57"/>
      <c r="K9" s="73" t="e">
        <f aca="false">SPRDOPT($A9,$B9,$C9,$D9,$E9,$F9,$G9,$H9-$B$5,$I9,K$7)</f>
        <v>#NAME?</v>
      </c>
      <c r="L9" s="73" t="e">
        <f aca="false">SPRDOPT($A9,$B9,$C9,$D9,$E9,$F9,$G9,$H9-$B$5,$I9,L$7)</f>
        <v>#NAME?</v>
      </c>
      <c r="M9" s="73" t="e">
        <f aca="false">SPRDOPT($A9,$B9,$C9,$D9,$E9,$F9,$G9,$H9-$B$5,$I9,M$7)</f>
        <v>#NAME?</v>
      </c>
      <c r="N9" s="73" t="e">
        <f aca="false">SPRDOPT($A9,$B9,$C9,$D9,$E9,$F9,$G9,$H9-$B$5,$I9,N$7)</f>
        <v>#NAME?</v>
      </c>
      <c r="O9" s="73" t="e">
        <f aca="false">SPRDOPT($A9,$B9,$C9,$D9,$E9,$F9,$G9,$H9-$B$5,$I9,O$7)</f>
        <v>#NAME?</v>
      </c>
      <c r="P9" s="73" t="e">
        <f aca="false">SPRDOPT($A9,$B9,$C9,$D9,$E9,$F9,$G9,$H9-$B$5,$I9,P$7)</f>
        <v>#NAME?</v>
      </c>
      <c r="Q9" s="73" t="e">
        <f aca="false">SPRDOPT($A9,$B9,$C9,$D9,$E9,$F9,$G9,$H9-$B$5,$I9,Q$7)</f>
        <v>#NAME?</v>
      </c>
      <c r="R9" s="73" t="e">
        <f aca="false">SPRDOPT($A9,$B9,$C9,$D9,$E9,$F9,$G9,$H9-$B$5,$I9,R$7)</f>
        <v>#NAME?</v>
      </c>
      <c r="S9" s="73" t="e">
        <f aca="false">SPRDOPT($A9,$B9,$C9,$D9,$E9,$F9,$G9,$H9-$B$5,$I9,S$7)</f>
        <v>#NAME?</v>
      </c>
      <c r="T9" s="73" t="e">
        <f aca="false">SPRDOPT($A9,$B9,$C9,$D9,$E9,$F9,$G9,$H9-$B$5,$I9,T$7)</f>
        <v>#NAME?</v>
      </c>
      <c r="U9" s="73" t="e">
        <f aca="false">SPRDOPT($A9,$B9,$C9,$D9,$E9,$F9,$G9,$H9-$B$5,$I9,U$7)</f>
        <v>#NAME?</v>
      </c>
      <c r="V9" s="73" t="e">
        <f aca="false">SPRDOPT($A9,$B9,$C9,$D9,$E9,$F9,$G9,$H9-$B$5,$I9,V$7)</f>
        <v>#NAME?</v>
      </c>
      <c r="W9" s="73" t="e">
        <f aca="false">SPRDOPT($A9,$B9,$C9,$D9,$E9,$F9,$G9,$H9-$B$5,$I9,W$7)</f>
        <v>#NAME?</v>
      </c>
    </row>
    <row r="10" customFormat="false" ht="12.75" hidden="false" customHeight="false" outlineLevel="0" collapsed="false">
      <c r="A10" s="69" t="n">
        <v>143</v>
      </c>
      <c r="B10" s="69" t="n">
        <v>122</v>
      </c>
      <c r="C10" s="70" t="n">
        <v>20</v>
      </c>
      <c r="D10" s="71" t="n">
        <v>0.08</v>
      </c>
      <c r="E10" s="71" t="n">
        <v>0.35</v>
      </c>
      <c r="F10" s="71" t="n">
        <v>0.26</v>
      </c>
      <c r="G10" s="71" t="n">
        <v>0.999</v>
      </c>
      <c r="H10" s="72" t="n">
        <f aca="false">H9</f>
        <v>36708</v>
      </c>
      <c r="I10" s="70" t="n">
        <v>1</v>
      </c>
      <c r="J10" s="57"/>
      <c r="K10" s="73" t="e">
        <f aca="false">SPRDOPT($A10,$B10,$C10,$D10,$E10,$F10,$G10,$H10-$B$5,$I10,K$7)</f>
        <v>#NAME?</v>
      </c>
      <c r="L10" s="73" t="e">
        <f aca="false">SPRDOPT($A10,$B10,$C10,$D10,$E10,$F10,$G10,$H10-$B$5,$I10,L$7)</f>
        <v>#NAME?</v>
      </c>
      <c r="M10" s="73" t="e">
        <f aca="false">SPRDOPT($A10,$B10,$C10,$D10,$E10,$F10,$G10,$H10-$B$5,$I10,M$7)</f>
        <v>#NAME?</v>
      </c>
      <c r="N10" s="73" t="e">
        <f aca="false">SPRDOPT($A10,$B10,$C10,$D10,$E10,$F10,$G10,$H10-$B$5,$I10,N$7)</f>
        <v>#NAME?</v>
      </c>
      <c r="O10" s="73" t="e">
        <f aca="false">SPRDOPT($A10,$B10,$C10,$D10,$E10,$F10,$G10,$H10-$B$5,$I10,O$7)</f>
        <v>#NAME?</v>
      </c>
      <c r="P10" s="73" t="e">
        <f aca="false">SPRDOPT($A10,$B10,$C10,$D10,$E10,$F10,$G10,$H10-$B$5,$I10,P$7)</f>
        <v>#NAME?</v>
      </c>
      <c r="Q10" s="73" t="e">
        <f aca="false">SPRDOPT($A10,$B10,$C10,$D10,$E10,$F10,$G10,$H10-$B$5,$I10,Q$7)</f>
        <v>#NAME?</v>
      </c>
      <c r="R10" s="73" t="e">
        <f aca="false">SPRDOPT($A10,$B10,$C10,$D10,$E10,$F10,$G10,$H10-$B$5,$I10,R$7)</f>
        <v>#NAME?</v>
      </c>
      <c r="S10" s="73" t="e">
        <f aca="false">SPRDOPT($A10,$B10,$C10,$D10,$E10,$F10,$G10,$H10-$B$5,$I10,S$7)</f>
        <v>#NAME?</v>
      </c>
      <c r="T10" s="73" t="e">
        <f aca="false">SPRDOPT($A10,$B10,$C10,$D10,$E10,$F10,$G10,$H10-$B$5,$I10,T$7)</f>
        <v>#NAME?</v>
      </c>
      <c r="U10" s="73" t="e">
        <f aca="false">SPRDOPT($A10,$B10,$C10,$D10,$E10,$F10,$G10,$H10-$B$5,$I10,U$7)</f>
        <v>#NAME?</v>
      </c>
      <c r="V10" s="73" t="e">
        <f aca="false">SPRDOPT($A10,$B10,$C10,$D10,$E10,$F10,$G10,$H10-$B$5,$I10,V$7)</f>
        <v>#NAME?</v>
      </c>
      <c r="W10" s="73" t="e">
        <f aca="false">SPRDOPT($A10,$B10,$C10,$D10,$E10,$F10,$G10,$H10-$B$5,$I10,W$7)</f>
        <v>#NAME?</v>
      </c>
    </row>
    <row r="11" customFormat="false" ht="12.75" hidden="false" customHeight="false" outlineLevel="0" collapsed="false">
      <c r="A11" s="69" t="n">
        <v>143</v>
      </c>
      <c r="B11" s="69" t="n">
        <v>122</v>
      </c>
      <c r="C11" s="70" t="n">
        <v>20</v>
      </c>
      <c r="D11" s="71" t="n">
        <v>0.08</v>
      </c>
      <c r="E11" s="71" t="n">
        <v>0.35</v>
      </c>
      <c r="F11" s="71" t="n">
        <v>0.26</v>
      </c>
      <c r="G11" s="71" t="n">
        <v>0.8</v>
      </c>
      <c r="H11" s="72" t="n">
        <f aca="false">H10</f>
        <v>36708</v>
      </c>
      <c r="I11" s="70" t="n">
        <v>0</v>
      </c>
      <c r="J11" s="57"/>
      <c r="K11" s="73" t="e">
        <f aca="false">SPRDOPT($A11,$B11,$C11,$D11,$E11,$F11,$G11,$H11-$B$5,$I11,K$7)</f>
        <v>#NAME?</v>
      </c>
      <c r="L11" s="73" t="e">
        <f aca="false">SPRDOPT($A11,$B11,$C11,$D11,$E11,$F11,$G11,$H11-$B$5,$I11,L$7)</f>
        <v>#NAME?</v>
      </c>
      <c r="M11" s="73" t="e">
        <f aca="false">SPRDOPT($A11,$B11,$C11,$D11,$E11,$F11,$G11,$H11-$B$5,$I11,M$7)</f>
        <v>#NAME?</v>
      </c>
      <c r="N11" s="73" t="e">
        <f aca="false">SPRDOPT($A11,$B11,$C11,$D11,$E11,$F11,$G11,$H11-$B$5,$I11,N$7)</f>
        <v>#NAME?</v>
      </c>
      <c r="O11" s="73" t="e">
        <f aca="false">SPRDOPT($A11,$B11,$C11,$D11,$E11,$F11,$G11,$H11-$B$5,$I11,O$7)</f>
        <v>#NAME?</v>
      </c>
      <c r="P11" s="73" t="e">
        <f aca="false">SPRDOPT($A11,$B11,$C11,$D11,$E11,$F11,$G11,$H11-$B$5,$I11,P$7)</f>
        <v>#NAME?</v>
      </c>
      <c r="Q11" s="73" t="e">
        <f aca="false">SPRDOPT($A11,$B11,$C11,$D11,$E11,$F11,$G11,$H11-$B$5,$I11,Q$7)</f>
        <v>#NAME?</v>
      </c>
      <c r="R11" s="73" t="e">
        <f aca="false">SPRDOPT($A11,$B11,$C11,$D11,$E11,$F11,$G11,$H11-$B$5,$I11,R$7)</f>
        <v>#NAME?</v>
      </c>
      <c r="S11" s="73" t="e">
        <f aca="false">SPRDOPT($A11,$B11,$C11,$D11,$E11,$F11,$G11,$H11-$B$5,$I11,S$7)</f>
        <v>#NAME?</v>
      </c>
      <c r="T11" s="73" t="e">
        <f aca="false">SPRDOPT($A11,$B11,$C11,$D11,$E11,$F11,$G11,$H11-$B$5,$I11,T$7)</f>
        <v>#NAME?</v>
      </c>
      <c r="U11" s="73" t="e">
        <f aca="false">SPRDOPT($A11,$B11,$C11,$D11,$E11,$F11,$G11,$H11-$B$5,$I11,U$7)</f>
        <v>#NAME?</v>
      </c>
      <c r="V11" s="73" t="e">
        <f aca="false">SPRDOPT($A11,$B11,$C11,$D11,$E11,$F11,$G11,$H11-$B$5,$I11,V$7)</f>
        <v>#NAME?</v>
      </c>
      <c r="W11" s="73" t="e">
        <f aca="false">SPRDOPT($A11,$B11,$C11,$D11,$E11,$F11,$G11,$H11-$B$5,$I11,W$7)</f>
        <v>#NAME?</v>
      </c>
    </row>
    <row r="12" customFormat="false" ht="12.75" hidden="false" customHeight="false" outlineLevel="0" collapsed="false">
      <c r="A12" s="69" t="n">
        <v>143</v>
      </c>
      <c r="B12" s="69" t="n">
        <v>122</v>
      </c>
      <c r="C12" s="70" t="n">
        <v>20</v>
      </c>
      <c r="D12" s="71" t="n">
        <v>0.08</v>
      </c>
      <c r="E12" s="71" t="n">
        <v>0.35</v>
      </c>
      <c r="F12" s="71" t="n">
        <v>0.26</v>
      </c>
      <c r="G12" s="71" t="n">
        <v>0.8</v>
      </c>
      <c r="H12" s="72" t="n">
        <f aca="false">H11</f>
        <v>36708</v>
      </c>
      <c r="I12" s="70" t="n">
        <v>1</v>
      </c>
      <c r="J12" s="57"/>
      <c r="K12" s="73" t="e">
        <f aca="false">SPRDOPT($A12,$B12,$C12,$D12,$E12,$F12,$G12,$H12-$B$5,$I12,K$7)</f>
        <v>#NAME?</v>
      </c>
      <c r="L12" s="73" t="e">
        <f aca="false">SPRDOPT($A12,$B12,$C12,$D12,$E12,$F12,$G12,$H12-$B$5,$I12,L$7)</f>
        <v>#NAME?</v>
      </c>
      <c r="M12" s="73" t="e">
        <f aca="false">SPRDOPT($A12,$B12,$C12,$D12,$E12,$F12,$G12,$H12-$B$5,$I12,M$7)</f>
        <v>#NAME?</v>
      </c>
      <c r="N12" s="73" t="e">
        <f aca="false">SPRDOPT($A12,$B12,$C12,$D12,$E12,$F12,$G12,$H12-$B$5,$I12,N$7)</f>
        <v>#NAME?</v>
      </c>
      <c r="O12" s="73" t="e">
        <f aca="false">SPRDOPT($A12,$B12,$C12,$D12,$E12,$F12,$G12,$H12-$B$5,$I12,O$7)</f>
        <v>#NAME?</v>
      </c>
      <c r="P12" s="73" t="e">
        <f aca="false">SPRDOPT($A12,$B12,$C12,$D12,$E12,$F12,$G12,$H12-$B$5,$I12,P$7)</f>
        <v>#NAME?</v>
      </c>
      <c r="Q12" s="73" t="e">
        <f aca="false">SPRDOPT($A12,$B12,$C12,$D12,$E12,$F12,$G12,$H12-$B$5,$I12,Q$7)</f>
        <v>#NAME?</v>
      </c>
      <c r="R12" s="73" t="e">
        <f aca="false">SPRDOPT($A12,$B12,$C12,$D12,$E12,$F12,$G12,$H12-$B$5,$I12,R$7)</f>
        <v>#NAME?</v>
      </c>
      <c r="S12" s="73" t="e">
        <f aca="false">SPRDOPT($A12,$B12,$C12,$D12,$E12,$F12,$G12,$H12-$B$5,$I12,S$7)</f>
        <v>#NAME?</v>
      </c>
      <c r="T12" s="73" t="e">
        <f aca="false">SPRDOPT($A12,$B12,$C12,$D12,$E12,$F12,$G12,$H12-$B$5,$I12,T$7)</f>
        <v>#NAME?</v>
      </c>
      <c r="U12" s="73" t="e">
        <f aca="false">SPRDOPT($A12,$B12,$C12,$D12,$E12,$F12,$G12,$H12-$B$5,$I12,U$7)</f>
        <v>#NAME?</v>
      </c>
      <c r="V12" s="73" t="e">
        <f aca="false">SPRDOPT($A12,$B12,$C12,$D12,$E12,$F12,$G12,$H12-$B$5,$I12,V$7)</f>
        <v>#NAME?</v>
      </c>
      <c r="W12" s="73" t="e">
        <f aca="false">SPRDOPT($A12,$B12,$C12,$D12,$E12,$F12,$G12,$H12-$B$5,$I12,W$7)</f>
        <v>#NAME?</v>
      </c>
    </row>
    <row r="13" customFormat="false" ht="12.75" hidden="false" customHeight="false" outlineLevel="0" collapsed="false">
      <c r="A13" s="74"/>
      <c r="B13" s="74"/>
      <c r="C13" s="60"/>
      <c r="D13" s="60"/>
      <c r="E13" s="60"/>
      <c r="F13" s="60"/>
      <c r="G13" s="60"/>
      <c r="H13" s="75"/>
      <c r="I13" s="60"/>
      <c r="J13" s="60"/>
      <c r="K13" s="57"/>
      <c r="L13" s="57"/>
      <c r="M13" s="57"/>
      <c r="N13" s="57"/>
      <c r="O13" s="57"/>
      <c r="P13" s="57"/>
      <c r="Q13" s="57"/>
      <c r="R13" s="57"/>
      <c r="S13" s="57"/>
      <c r="T13" s="60"/>
      <c r="U13" s="60"/>
      <c r="V13" s="60"/>
      <c r="Y13" s="76"/>
      <c r="Z13" s="76"/>
      <c r="AA13" s="76"/>
    </row>
    <row r="14" customFormat="false" ht="12.75" hidden="false" customHeight="false" outlineLevel="0" collapsed="false">
      <c r="A14" s="74"/>
      <c r="B14" s="74"/>
      <c r="C14" s="60"/>
      <c r="D14" s="60"/>
      <c r="E14" s="60"/>
      <c r="F14" s="60"/>
      <c r="G14" s="77" t="n">
        <f aca="false">(H9-B5)/365.25</f>
        <v>0.498288843258042</v>
      </c>
      <c r="H14" s="75"/>
      <c r="I14" s="60"/>
      <c r="J14" s="78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X14" s="76"/>
      <c r="Y14" s="76"/>
      <c r="Z14" s="76"/>
      <c r="AA14" s="76"/>
    </row>
    <row r="15" customFormat="false" ht="12.75" hidden="false" customHeight="false" outlineLevel="0" collapsed="false">
      <c r="A15" s="80"/>
      <c r="B15" s="80"/>
      <c r="C15" s="76"/>
      <c r="D15" s="76"/>
      <c r="E15" s="76"/>
      <c r="F15" s="76"/>
      <c r="G15" s="76"/>
      <c r="H15" s="81"/>
      <c r="I15" s="76"/>
      <c r="J15" s="82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X15" s="76"/>
      <c r="Y15" s="76"/>
      <c r="Z15" s="76"/>
      <c r="AA15" s="76"/>
    </row>
    <row r="16" customFormat="false" ht="12.75" hidden="false" customHeight="false" outlineLevel="0" collapsed="false">
      <c r="A16" s="80"/>
      <c r="B16" s="80"/>
      <c r="C16" s="76"/>
      <c r="D16" s="76"/>
      <c r="E16" s="76"/>
      <c r="F16" s="76"/>
      <c r="G16" s="76"/>
      <c r="H16" s="81"/>
      <c r="I16" s="76"/>
      <c r="J16" s="76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X16" s="76"/>
      <c r="Y16" s="76"/>
      <c r="Z16" s="76"/>
      <c r="AA16" s="76"/>
    </row>
    <row r="17" customFormat="false" ht="12.75" hidden="false" customHeight="false" outlineLevel="0" collapsed="false">
      <c r="A17" s="80" t="s">
        <v>83</v>
      </c>
      <c r="B17" s="80"/>
      <c r="C17" s="76"/>
      <c r="D17" s="76"/>
      <c r="E17" s="76"/>
      <c r="F17" s="76"/>
      <c r="G17" s="76"/>
      <c r="H17" s="81"/>
      <c r="I17" s="76"/>
      <c r="J17" s="76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X17" s="76"/>
      <c r="Y17" s="76"/>
      <c r="Z17" s="76"/>
      <c r="AA17" s="76"/>
    </row>
    <row r="18" customFormat="false" ht="12.75" hidden="false" customHeight="false" outlineLevel="0" collapsed="false">
      <c r="A18" s="66" t="s">
        <v>62</v>
      </c>
      <c r="B18" s="66" t="s">
        <v>63</v>
      </c>
      <c r="C18" s="66" t="s">
        <v>64</v>
      </c>
      <c r="D18" s="66" t="s">
        <v>65</v>
      </c>
      <c r="E18" s="66" t="s">
        <v>66</v>
      </c>
      <c r="F18" s="66" t="s">
        <v>67</v>
      </c>
      <c r="G18" s="66" t="s">
        <v>68</v>
      </c>
      <c r="H18" s="66" t="s">
        <v>69</v>
      </c>
      <c r="I18" s="66" t="s">
        <v>70</v>
      </c>
      <c r="J18" s="84" t="s">
        <v>84</v>
      </c>
      <c r="K18" s="84" t="s">
        <v>85</v>
      </c>
      <c r="L18" s="84" t="s">
        <v>86</v>
      </c>
      <c r="M18" s="84" t="s">
        <v>87</v>
      </c>
      <c r="N18" s="84" t="s">
        <v>88</v>
      </c>
      <c r="O18" s="84" t="s">
        <v>18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customFormat="false" ht="12.75" hidden="false" customHeight="false" outlineLevel="0" collapsed="false">
      <c r="A19" s="69" t="n">
        <v>143</v>
      </c>
      <c r="B19" s="69" t="n">
        <v>122</v>
      </c>
      <c r="C19" s="85" t="n">
        <v>0</v>
      </c>
      <c r="D19" s="71" t="n">
        <v>0.08</v>
      </c>
      <c r="E19" s="71" t="n">
        <v>0.35</v>
      </c>
      <c r="F19" s="71" t="n">
        <v>0.26</v>
      </c>
      <c r="G19" s="71" t="n">
        <v>0.999</v>
      </c>
      <c r="H19" s="86" t="n">
        <v>36708</v>
      </c>
      <c r="I19" s="70"/>
      <c r="J19" s="87" t="n">
        <f aca="false">SQRT(E19^2+F19^2-2*G19*E19*F19)</f>
        <v>0.0910054943396277</v>
      </c>
      <c r="K19" s="87" t="n">
        <f aca="false">(LN(A19/B19)+J19^2*((H19-$B$5)/365.25)/2)/(J19*SQRT((H19-$B$5)/365.25))</f>
        <v>2.50445226167145</v>
      </c>
      <c r="L19" s="88" t="n">
        <f aca="false">K19-J19*SQRT((H19-$B$5)/365.25)</f>
        <v>2.4402118678381</v>
      </c>
      <c r="M19" s="87" t="n">
        <f aca="false">NORMSDIST(K19)</f>
        <v>0.993867942284589</v>
      </c>
      <c r="N19" s="87" t="n">
        <f aca="false">NORMSDIST(L19)</f>
        <v>0.992660674856345</v>
      </c>
      <c r="O19" s="89" t="n">
        <f aca="false">EXP(-D19*(H19-$B$5)/365.25)*(A19*M19-B19*N19)</f>
        <v>20.1971303622949</v>
      </c>
      <c r="P19" s="90"/>
      <c r="Q19" s="90"/>
      <c r="R19" s="90"/>
      <c r="W19" s="76"/>
      <c r="X19" s="76"/>
    </row>
    <row r="20" customFormat="false" ht="12.75" hidden="false" customHeight="false" outlineLevel="0" collapsed="false">
      <c r="A20" s="69" t="n">
        <v>122</v>
      </c>
      <c r="B20" s="69" t="n">
        <v>143</v>
      </c>
      <c r="C20" s="85" t="n">
        <v>0</v>
      </c>
      <c r="D20" s="71" t="n">
        <v>0.08</v>
      </c>
      <c r="E20" s="71" t="n">
        <v>0.26</v>
      </c>
      <c r="F20" s="71" t="n">
        <v>0.35</v>
      </c>
      <c r="G20" s="71" t="n">
        <v>0.999</v>
      </c>
      <c r="H20" s="86" t="n">
        <f aca="false">H19</f>
        <v>36708</v>
      </c>
      <c r="I20" s="70"/>
      <c r="J20" s="87" t="n">
        <f aca="false">SQRT(E20^2+F20^2-2*G20*E20*F20)</f>
        <v>0.0910054943396276</v>
      </c>
      <c r="K20" s="87" t="n">
        <f aca="false">(LN(A20/B20)+J20^2*((H20-$B$5)/365.25)/2)/(J20*SQRT((H20-$B$5)/365.25))</f>
        <v>-2.44021186783811</v>
      </c>
      <c r="L20" s="87" t="n">
        <f aca="false">K20-J20*SQRT((H20-$B$5)/365.25)</f>
        <v>-2.50445226167145</v>
      </c>
      <c r="M20" s="87" t="n">
        <f aca="false">NORMSDIST(K20)</f>
        <v>0.00733932514365479</v>
      </c>
      <c r="N20" s="87" t="n">
        <f aca="false">NORMSDIST(L20)</f>
        <v>0.00613205771541131</v>
      </c>
      <c r="O20" s="89" t="n">
        <f aca="false">EXP(-D20*(H20-$B$5)/365.25)*(A20*M20-B20*N20)</f>
        <v>0.0177899280089546</v>
      </c>
      <c r="P20" s="90"/>
      <c r="Q20" s="90"/>
    </row>
    <row r="21" customFormat="false" ht="12.75" hidden="false" customHeight="false" outlineLevel="0" collapsed="false">
      <c r="A21" s="69" t="n">
        <v>143</v>
      </c>
      <c r="B21" s="69" t="n">
        <v>122</v>
      </c>
      <c r="C21" s="85" t="n">
        <v>0</v>
      </c>
      <c r="D21" s="71" t="n">
        <v>0.08</v>
      </c>
      <c r="E21" s="71" t="n">
        <v>0.35</v>
      </c>
      <c r="F21" s="71" t="n">
        <v>0.26</v>
      </c>
      <c r="G21" s="71" t="n">
        <v>0</v>
      </c>
      <c r="H21" s="86" t="n">
        <f aca="false">H20</f>
        <v>36708</v>
      </c>
      <c r="I21" s="70"/>
      <c r="J21" s="87" t="n">
        <f aca="false">SQRT(E21^2+F21^2-2*G21*E21*F21)</f>
        <v>0.436004587131833</v>
      </c>
      <c r="K21" s="87" t="n">
        <f aca="false">(LN(A21/B21)+J21^2*((H21-$B$5)/365.25)/2)/(J21*SQRT((H21-$B$5)/365.25))</f>
        <v>0.669926885246072</v>
      </c>
      <c r="L21" s="87" t="n">
        <f aca="false">K21-J21*SQRT((H21-$B$5)/365.25)</f>
        <v>0.362153089897355</v>
      </c>
      <c r="M21" s="87" t="n">
        <f aca="false">NORMSDIST(K21)</f>
        <v>0.748547799946449</v>
      </c>
      <c r="N21" s="87" t="n">
        <f aca="false">NORMSDIST(L21)</f>
        <v>0.641381183816677</v>
      </c>
      <c r="O21" s="89" t="n">
        <f aca="false">EXP(-D21*(H21-$B$5)/365.25)*(A21*M21-B21*N21)</f>
        <v>27.6685960706895</v>
      </c>
      <c r="P21" s="91"/>
      <c r="Q21" s="90"/>
      <c r="R21" s="90"/>
      <c r="S21" s="90"/>
    </row>
    <row r="22" customFormat="false" ht="12.75" hidden="false" customHeight="false" outlineLevel="0" collapsed="false">
      <c r="A22" s="69" t="n">
        <v>122</v>
      </c>
      <c r="B22" s="69" t="n">
        <v>143</v>
      </c>
      <c r="C22" s="85" t="n">
        <v>0</v>
      </c>
      <c r="D22" s="71" t="n">
        <v>0.08</v>
      </c>
      <c r="E22" s="71" t="n">
        <v>0.26</v>
      </c>
      <c r="F22" s="71" t="n">
        <v>0.35</v>
      </c>
      <c r="G22" s="71" t="n">
        <v>0</v>
      </c>
      <c r="H22" s="86" t="n">
        <f aca="false">H21</f>
        <v>36708</v>
      </c>
      <c r="I22" s="70"/>
      <c r="J22" s="87" t="n">
        <f aca="false">SQRT(E22^2+F22^2-2*G22*E22*F22)</f>
        <v>0.436004587131833</v>
      </c>
      <c r="K22" s="87" t="n">
        <f aca="false">(LN(A22/B22)+J22^2*((H22-$B$5)/365.25)/2)/(J22*SQRT((H22-$B$5)/365.25))</f>
        <v>-0.362153089897354</v>
      </c>
      <c r="L22" s="87" t="n">
        <f aca="false">K22-J22*SQRT((H22-$B$5)/365.25)</f>
        <v>-0.669926885246071</v>
      </c>
      <c r="M22" s="87" t="n">
        <f aca="false">NORMSDIST(K22)</f>
        <v>0.358618816183324</v>
      </c>
      <c r="N22" s="87" t="n">
        <f aca="false">NORMSDIST(L22)</f>
        <v>0.251452200053551</v>
      </c>
      <c r="O22" s="89" t="n">
        <f aca="false">EXP(-D22*(H22-$B$5)/365.25)*(A22*M22-B22*N22)</f>
        <v>7.48925563640354</v>
      </c>
      <c r="P22" s="91"/>
      <c r="Q22" s="90"/>
      <c r="R22" s="90"/>
      <c r="S22" s="90"/>
    </row>
    <row r="23" customFormat="false" ht="12.75" hidden="false" customHeight="false" outlineLevel="0" collapsed="false">
      <c r="P23" s="91"/>
      <c r="T23" s="76"/>
    </row>
    <row r="24" customFormat="false" ht="12.75" hidden="false" customHeight="false" outlineLevel="0" collapsed="false">
      <c r="A24" s="80" t="s">
        <v>89</v>
      </c>
      <c r="P24" s="91"/>
      <c r="T24" s="76"/>
    </row>
    <row r="25" customFormat="false" ht="12.75" hidden="false" customHeight="false" outlineLevel="0" collapsed="false">
      <c r="A25" s="66" t="s">
        <v>90</v>
      </c>
      <c r="B25" s="66" t="s">
        <v>91</v>
      </c>
      <c r="C25" s="66" t="s">
        <v>64</v>
      </c>
      <c r="D25" s="66" t="s">
        <v>65</v>
      </c>
      <c r="E25" s="66" t="s">
        <v>66</v>
      </c>
      <c r="F25" s="66" t="s">
        <v>67</v>
      </c>
      <c r="G25" s="66" t="s">
        <v>68</v>
      </c>
      <c r="H25" s="66" t="s">
        <v>69</v>
      </c>
      <c r="I25" s="66" t="s">
        <v>70</v>
      </c>
      <c r="J25" s="84" t="s">
        <v>84</v>
      </c>
      <c r="K25" s="84" t="s">
        <v>85</v>
      </c>
      <c r="L25" s="84" t="s">
        <v>86</v>
      </c>
      <c r="M25" s="84" t="s">
        <v>87</v>
      </c>
      <c r="N25" s="84" t="s">
        <v>88</v>
      </c>
      <c r="O25" s="84" t="s">
        <v>18</v>
      </c>
      <c r="P25" s="76"/>
      <c r="T25" s="76"/>
    </row>
    <row r="26" customFormat="false" ht="12.75" hidden="false" customHeight="false" outlineLevel="0" collapsed="false">
      <c r="A26" s="69" t="n">
        <v>143</v>
      </c>
      <c r="B26" s="69" t="n">
        <v>122</v>
      </c>
      <c r="C26" s="85" t="n">
        <v>0</v>
      </c>
      <c r="D26" s="71" t="n">
        <v>0.08</v>
      </c>
      <c r="E26" s="71" t="n">
        <v>0.35</v>
      </c>
      <c r="F26" s="71" t="n">
        <v>0.26</v>
      </c>
      <c r="G26" s="71" t="n">
        <v>0.64</v>
      </c>
      <c r="H26" s="86" t="n">
        <v>36708</v>
      </c>
      <c r="I26" s="70"/>
      <c r="J26" s="87" t="n">
        <f aca="false">SQRT(E26^2+F26^2-2*G26*E26*F26)</f>
        <v>0.27133005731028</v>
      </c>
      <c r="K26" s="87" t="n">
        <f aca="false">(LN(A26/B26)+J26^2*((H26-$B$5)/365.25)/2)/(J26*SQRT((H26-$B$5)/365.25))</f>
        <v>0.924998238826882</v>
      </c>
      <c r="L26" s="88" t="n">
        <f aca="false">K26-J26*SQRT((H26-$B$5)/365.25)</f>
        <v>0.73346749810713</v>
      </c>
      <c r="M26" s="87" t="n">
        <f aca="false">NORMSDIST(K26)</f>
        <v>0.822516588223633</v>
      </c>
      <c r="N26" s="87" t="n">
        <f aca="false">NORMSDIST(L26)</f>
        <v>0.768363327901827</v>
      </c>
      <c r="O26" s="92" t="n">
        <f aca="false">(A26*M26-B26*N26)</f>
        <v>23.8795461119567</v>
      </c>
      <c r="P26" s="90"/>
      <c r="T26" s="76"/>
    </row>
    <row r="27" customFormat="false" ht="12.75" hidden="false" customHeight="false" outlineLevel="0" collapsed="false">
      <c r="A27" s="69" t="n">
        <v>122</v>
      </c>
      <c r="B27" s="69" t="n">
        <v>143</v>
      </c>
      <c r="C27" s="85" t="n">
        <v>0</v>
      </c>
      <c r="D27" s="71" t="n">
        <v>0.08</v>
      </c>
      <c r="E27" s="71" t="n">
        <v>0.26</v>
      </c>
      <c r="F27" s="71" t="n">
        <v>0.35</v>
      </c>
      <c r="G27" s="71" t="n">
        <v>0.64</v>
      </c>
      <c r="H27" s="86" t="n">
        <f aca="false">H26</f>
        <v>36708</v>
      </c>
      <c r="I27" s="70"/>
      <c r="J27" s="87" t="n">
        <f aca="false">SQRT(E27^2+F27^2-2*G27*E27*F27)</f>
        <v>0.27133005731028</v>
      </c>
      <c r="K27" s="87" t="n">
        <f aca="false">(LN(A27/B27)+J27^2*((H27-$B$5)/365.25)/2)/(J27*SQRT((H27-$B$5)/365.25))</f>
        <v>-0.733467498107129</v>
      </c>
      <c r="L27" s="87" t="n">
        <f aca="false">K27-J27*SQRT((H27-$B$5)/365.25)</f>
        <v>-0.924998238826882</v>
      </c>
      <c r="M27" s="87" t="n">
        <f aca="false">NORMSDIST(K27)</f>
        <v>0.231636672098173</v>
      </c>
      <c r="N27" s="87" t="n">
        <f aca="false">NORMSDIST(L27)</f>
        <v>0.177483411776367</v>
      </c>
      <c r="O27" s="92" t="n">
        <f aca="false">(A27*M27-B27*N27)</f>
        <v>2.87954611195667</v>
      </c>
      <c r="P27" s="90"/>
      <c r="T27" s="76"/>
    </row>
    <row r="28" customFormat="false" ht="12.75" hidden="false" customHeight="false" outlineLevel="0" collapsed="false">
      <c r="A28" s="69" t="n">
        <v>143</v>
      </c>
      <c r="B28" s="69" t="n">
        <v>122</v>
      </c>
      <c r="C28" s="85" t="n">
        <v>0</v>
      </c>
      <c r="D28" s="71" t="n">
        <v>0.08</v>
      </c>
      <c r="E28" s="71" t="n">
        <v>0.35</v>
      </c>
      <c r="F28" s="71" t="n">
        <v>0.26</v>
      </c>
      <c r="G28" s="71" t="n">
        <v>0</v>
      </c>
      <c r="H28" s="86" t="n">
        <f aca="false">H27</f>
        <v>36708</v>
      </c>
      <c r="I28" s="70"/>
      <c r="J28" s="87" t="n">
        <f aca="false">SQRT(E28^2+F28^2-2*G28*E28*F28)</f>
        <v>0.436004587131833</v>
      </c>
      <c r="K28" s="87" t="n">
        <f aca="false">(LN(A28/B28)+J28^2*((H28-$B$5)/365.25)/2)/(J28*SQRT((H28-$B$5)/365.25))</f>
        <v>0.669926885246072</v>
      </c>
      <c r="L28" s="87" t="n">
        <f aca="false">K28-J28*SQRT((H28-$B$5)/365.25)</f>
        <v>0.362153089897355</v>
      </c>
      <c r="M28" s="87" t="n">
        <f aca="false">NORMSDIST(K28)</f>
        <v>0.748547799946449</v>
      </c>
      <c r="N28" s="87" t="n">
        <f aca="false">NORMSDIST(L28)</f>
        <v>0.641381183816677</v>
      </c>
      <c r="O28" s="92" t="n">
        <f aca="false">(A28*M28-B28*N28)</f>
        <v>28.7938309667077</v>
      </c>
      <c r="P28" s="91"/>
      <c r="T28" s="76"/>
    </row>
    <row r="29" customFormat="false" ht="12.75" hidden="false" customHeight="false" outlineLevel="0" collapsed="false">
      <c r="A29" s="69" t="n">
        <v>122</v>
      </c>
      <c r="B29" s="69" t="n">
        <v>143</v>
      </c>
      <c r="C29" s="85" t="n">
        <v>0</v>
      </c>
      <c r="D29" s="71" t="n">
        <v>0.08</v>
      </c>
      <c r="E29" s="71" t="n">
        <v>0.26</v>
      </c>
      <c r="F29" s="71" t="n">
        <v>0.35</v>
      </c>
      <c r="G29" s="71" t="n">
        <v>0</v>
      </c>
      <c r="H29" s="86" t="n">
        <f aca="false">H28</f>
        <v>36708</v>
      </c>
      <c r="I29" s="70"/>
      <c r="J29" s="87" t="n">
        <f aca="false">SQRT(E29^2+F29^2-2*G29*E29*F29)</f>
        <v>0.436004587131833</v>
      </c>
      <c r="K29" s="87" t="n">
        <f aca="false">(LN(A29/B29)+J29^2*((H29-$B$5)/365.25)/2)/(J29*SQRT((H29-$B$5)/365.25))</f>
        <v>-0.362153089897354</v>
      </c>
      <c r="L29" s="87" t="n">
        <f aca="false">K29-J29*SQRT((H29-$B$5)/365.25)</f>
        <v>-0.669926885246071</v>
      </c>
      <c r="M29" s="87" t="n">
        <f aca="false">NORMSDIST(K29)</f>
        <v>0.358618816183324</v>
      </c>
      <c r="N29" s="87" t="n">
        <f aca="false">NORMSDIST(L29)</f>
        <v>0.251452200053551</v>
      </c>
      <c r="O29" s="92" t="n">
        <f aca="false">(A29*M29-B29*N29)</f>
        <v>7.79383096670769</v>
      </c>
      <c r="P29" s="91"/>
      <c r="Q29" s="90"/>
      <c r="R29" s="90"/>
      <c r="S29" s="90"/>
      <c r="U29" s="90"/>
      <c r="V29" s="90"/>
    </row>
    <row r="30" customFormat="false" ht="12.75" hidden="false" customHeight="false" outlineLevel="0" collapsed="false">
      <c r="A30" s="93" t="s">
        <v>92</v>
      </c>
      <c r="B30" s="93"/>
      <c r="D30" s="94"/>
      <c r="F30" s="94"/>
      <c r="H30" s="95"/>
      <c r="K30" s="96" t="n">
        <v>0</v>
      </c>
      <c r="L30" s="97"/>
      <c r="M30" s="97"/>
      <c r="N30" s="90"/>
      <c r="O30" s="90"/>
      <c r="P30" s="91"/>
      <c r="Q30" s="90"/>
      <c r="R30" s="90"/>
      <c r="S30" s="90"/>
      <c r="U30" s="90"/>
      <c r="V30" s="90"/>
    </row>
    <row r="31" customFormat="false" ht="12.75" hidden="false" customHeight="false" outlineLevel="0" collapsed="false">
      <c r="A31" s="66" t="s">
        <v>62</v>
      </c>
      <c r="B31" s="66" t="s">
        <v>63</v>
      </c>
      <c r="C31" s="66" t="s">
        <v>64</v>
      </c>
      <c r="D31" s="66" t="s">
        <v>65</v>
      </c>
      <c r="E31" s="66" t="s">
        <v>66</v>
      </c>
      <c r="F31" s="66" t="s">
        <v>67</v>
      </c>
      <c r="G31" s="66" t="s">
        <v>68</v>
      </c>
      <c r="H31" s="66" t="s">
        <v>69</v>
      </c>
      <c r="I31" s="66" t="s">
        <v>70</v>
      </c>
      <c r="J31" s="60"/>
      <c r="K31" s="68" t="s">
        <v>18</v>
      </c>
      <c r="L31" s="97"/>
      <c r="M31" s="97"/>
      <c r="N31" s="90"/>
      <c r="O31" s="90"/>
      <c r="P31" s="91"/>
      <c r="Q31" s="90"/>
      <c r="R31" s="90"/>
      <c r="S31" s="90"/>
      <c r="U31" s="90"/>
      <c r="V31" s="90"/>
    </row>
    <row r="32" customFormat="false" ht="12.75" hidden="false" customHeight="false" outlineLevel="0" collapsed="false">
      <c r="A32" s="69" t="n">
        <v>143</v>
      </c>
      <c r="B32" s="69" t="n">
        <v>122</v>
      </c>
      <c r="C32" s="85" t="n">
        <v>0</v>
      </c>
      <c r="D32" s="71" t="n">
        <v>0.08</v>
      </c>
      <c r="E32" s="71" t="n">
        <v>0.35</v>
      </c>
      <c r="F32" s="71" t="n">
        <v>0.26</v>
      </c>
      <c r="G32" s="71" t="n">
        <v>0.64</v>
      </c>
      <c r="H32" s="72" t="n">
        <v>36708</v>
      </c>
      <c r="I32" s="70" t="n">
        <v>5</v>
      </c>
      <c r="J32" s="57"/>
      <c r="K32" s="92" t="e">
        <f aca="false">RBOW(A32,B32,C32,D32,E32,F32,G32,H32-$B$5,I32,$K$30)</f>
        <v>#NAME?</v>
      </c>
      <c r="L32" s="97"/>
      <c r="M32" s="97"/>
      <c r="N32" s="97"/>
      <c r="O32" s="97"/>
      <c r="P32" s="91"/>
      <c r="Q32" s="97"/>
      <c r="R32" s="90"/>
      <c r="S32" s="90"/>
      <c r="T32" s="90"/>
      <c r="U32" s="90"/>
    </row>
    <row r="33" customFormat="false" ht="12.75" hidden="false" customHeight="false" outlineLevel="0" collapsed="false">
      <c r="A33" s="69" t="n">
        <v>122</v>
      </c>
      <c r="B33" s="69" t="n">
        <v>143</v>
      </c>
      <c r="C33" s="85" t="n">
        <v>0</v>
      </c>
      <c r="D33" s="71" t="n">
        <v>0.08</v>
      </c>
      <c r="E33" s="71" t="n">
        <v>0.26</v>
      </c>
      <c r="F33" s="71" t="n">
        <v>0.35</v>
      </c>
      <c r="G33" s="71" t="n">
        <v>0.64</v>
      </c>
      <c r="H33" s="72" t="n">
        <f aca="false">H32</f>
        <v>36708</v>
      </c>
      <c r="I33" s="70" t="n">
        <v>5</v>
      </c>
      <c r="J33" s="57"/>
      <c r="K33" s="92" t="e">
        <f aca="false">RBOW(A33,B33,C33,D33,E33,F33,G33,H33-$B$5,I33,$K$30)</f>
        <v>#NAME?</v>
      </c>
      <c r="L33" s="97"/>
      <c r="M33" s="97"/>
      <c r="N33" s="90"/>
      <c r="O33" s="90"/>
      <c r="P33" s="91"/>
      <c r="Q33" s="90"/>
      <c r="R33" s="90"/>
      <c r="S33" s="90"/>
      <c r="T33" s="90"/>
      <c r="U33" s="90"/>
    </row>
    <row r="34" customFormat="false" ht="12.75" hidden="false" customHeight="false" outlineLevel="0" collapsed="false">
      <c r="A34" s="69" t="n">
        <v>143</v>
      </c>
      <c r="B34" s="69" t="n">
        <v>122</v>
      </c>
      <c r="C34" s="85" t="n">
        <v>0</v>
      </c>
      <c r="D34" s="71" t="n">
        <v>0.08</v>
      </c>
      <c r="E34" s="71" t="n">
        <v>0.35</v>
      </c>
      <c r="F34" s="71" t="n">
        <v>0.26</v>
      </c>
      <c r="G34" s="71" t="n">
        <v>0</v>
      </c>
      <c r="H34" s="72" t="n">
        <f aca="false">H33</f>
        <v>36708</v>
      </c>
      <c r="I34" s="70" t="n">
        <v>5</v>
      </c>
      <c r="J34" s="57"/>
      <c r="K34" s="92" t="e">
        <f aca="false">RBOW(A34,B34,C34,D34,E34,F34,G34,H34-$B$5,I34,$K$30)</f>
        <v>#NAME?</v>
      </c>
      <c r="L34" s="97"/>
      <c r="M34" s="97"/>
      <c r="N34" s="90"/>
      <c r="O34" s="90"/>
      <c r="P34" s="90"/>
      <c r="Q34" s="90"/>
      <c r="R34" s="90"/>
      <c r="S34" s="90"/>
      <c r="T34" s="90"/>
      <c r="U34" s="90"/>
    </row>
    <row r="35" customFormat="false" ht="12.75" hidden="false" customHeight="false" outlineLevel="0" collapsed="false">
      <c r="A35" s="69" t="n">
        <v>122</v>
      </c>
      <c r="B35" s="69" t="n">
        <v>143</v>
      </c>
      <c r="C35" s="85" t="n">
        <v>0</v>
      </c>
      <c r="D35" s="71" t="n">
        <v>0.08</v>
      </c>
      <c r="E35" s="71" t="n">
        <v>0.26</v>
      </c>
      <c r="F35" s="71" t="n">
        <v>0.35</v>
      </c>
      <c r="G35" s="71" t="n">
        <v>0</v>
      </c>
      <c r="H35" s="72" t="n">
        <f aca="false">H34</f>
        <v>36708</v>
      </c>
      <c r="I35" s="70" t="n">
        <v>5</v>
      </c>
      <c r="J35" s="57"/>
      <c r="K35" s="92" t="e">
        <f aca="false">RBOW(A35,B35,C35,D35,E35,F35,G35,H35-$B$5,I35,$K$30)</f>
        <v>#NAME?</v>
      </c>
      <c r="L35" s="97"/>
      <c r="M35" s="97"/>
      <c r="N35" s="90"/>
      <c r="O35" s="90"/>
      <c r="P35" s="90"/>
      <c r="Q35" s="90"/>
      <c r="R35" s="90"/>
      <c r="S35" s="90"/>
      <c r="T35" s="90"/>
      <c r="U35" s="90"/>
    </row>
    <row r="36" customFormat="false" ht="12.75" hidden="false" customHeight="false" outlineLevel="0" collapsed="false">
      <c r="A36" s="93"/>
      <c r="D36" s="94"/>
      <c r="F36" s="94"/>
      <c r="H36" s="95"/>
      <c r="K36" s="97"/>
      <c r="L36" s="97"/>
      <c r="M36" s="97"/>
      <c r="N36" s="90"/>
      <c r="O36" s="90"/>
      <c r="P36" s="90"/>
      <c r="Q36" s="90"/>
      <c r="R36" s="90"/>
      <c r="S36" s="90"/>
      <c r="T36" s="90"/>
      <c r="U36" s="90"/>
    </row>
    <row r="37" customFormat="false" ht="12.75" hidden="false" customHeight="false" outlineLevel="0" collapsed="false">
      <c r="A37" s="93"/>
      <c r="B37" s="93"/>
      <c r="C37" s="93"/>
      <c r="D37" s="93"/>
      <c r="E37" s="93"/>
      <c r="F37" s="93"/>
      <c r="G37" s="93"/>
      <c r="H37" s="93"/>
      <c r="I37" s="93"/>
    </row>
    <row r="38" customFormat="false" ht="12.75" hidden="false" customHeight="false" outlineLevel="0" collapsed="false">
      <c r="A38" s="93"/>
      <c r="D38" s="94"/>
      <c r="F38" s="94"/>
      <c r="G38" s="94"/>
      <c r="H38" s="95"/>
      <c r="K38" s="97"/>
      <c r="L38" s="97"/>
      <c r="M38" s="97"/>
      <c r="N38" s="90"/>
      <c r="O38" s="90"/>
      <c r="P38" s="90"/>
      <c r="Q38" s="90"/>
      <c r="R38" s="90"/>
      <c r="S38" s="90"/>
      <c r="T38" s="90"/>
      <c r="U38" s="90"/>
    </row>
    <row r="39" customFormat="false" ht="12.75" hidden="false" customHeight="false" outlineLevel="0" collapsed="false">
      <c r="A39" s="93"/>
      <c r="D39" s="94"/>
      <c r="F39" s="94"/>
      <c r="G39" s="94"/>
      <c r="H39" s="95"/>
      <c r="K39" s="97"/>
      <c r="L39" s="97"/>
      <c r="M39" s="97"/>
      <c r="N39" s="90"/>
      <c r="O39" s="90"/>
      <c r="P39" s="90"/>
      <c r="Q39" s="90"/>
      <c r="R39" s="90"/>
      <c r="S39" s="90"/>
      <c r="T39" s="90"/>
      <c r="U39" s="90"/>
    </row>
    <row r="40" customFormat="false" ht="12.75" hidden="false" customHeight="false" outlineLevel="0" collapsed="false">
      <c r="A40" s="93"/>
      <c r="D40" s="94"/>
      <c r="F40" s="94"/>
      <c r="G40" s="94"/>
      <c r="H40" s="95"/>
      <c r="K40" s="97"/>
      <c r="L40" s="97"/>
      <c r="M40" s="97"/>
      <c r="N40" s="90"/>
      <c r="O40" s="90"/>
      <c r="P40" s="90"/>
      <c r="Q40" s="90"/>
      <c r="R40" s="90"/>
      <c r="S40" s="90"/>
      <c r="T40" s="90"/>
      <c r="U40" s="90"/>
    </row>
    <row r="41" customFormat="false" ht="12.75" hidden="false" customHeight="false" outlineLevel="0" collapsed="false">
      <c r="A41" s="93"/>
      <c r="D41" s="94"/>
      <c r="F41" s="94"/>
      <c r="G41" s="94"/>
      <c r="H41" s="95"/>
      <c r="K41" s="97"/>
      <c r="L41" s="97"/>
      <c r="M41" s="97"/>
      <c r="N41" s="90"/>
      <c r="O41" s="90"/>
      <c r="P41" s="90"/>
      <c r="Q41" s="90"/>
      <c r="R41" s="90"/>
      <c r="S41" s="90"/>
      <c r="T41" s="90"/>
      <c r="U41" s="90"/>
    </row>
    <row r="43" customFormat="false" ht="12.75" hidden="false" customHeight="false" outlineLevel="0" collapsed="false">
      <c r="A43" s="93"/>
      <c r="D43" s="94"/>
      <c r="E43" s="94"/>
      <c r="F43" s="94"/>
      <c r="G43" s="94"/>
      <c r="H43" s="95"/>
      <c r="K43" s="97"/>
      <c r="L43" s="97"/>
      <c r="M43" s="97"/>
      <c r="N43" s="90"/>
      <c r="O43" s="90"/>
      <c r="P43" s="90"/>
      <c r="Q43" s="90"/>
      <c r="R43" s="90"/>
      <c r="S43" s="90"/>
      <c r="T43" s="90"/>
      <c r="U43" s="90"/>
    </row>
    <row r="44" customFormat="false" ht="12.75" hidden="false" customHeight="false" outlineLevel="0" collapsed="false">
      <c r="A44" s="93"/>
      <c r="D44" s="94"/>
      <c r="E44" s="94"/>
      <c r="F44" s="94"/>
      <c r="G44" s="94"/>
      <c r="H44" s="95"/>
      <c r="K44" s="97"/>
      <c r="L44" s="97"/>
      <c r="M44" s="97"/>
      <c r="N44" s="90"/>
      <c r="O44" s="90"/>
      <c r="P44" s="90"/>
      <c r="Q44" s="90"/>
      <c r="R44" s="90"/>
      <c r="S44" s="90"/>
      <c r="T44" s="90"/>
      <c r="U44" s="90"/>
    </row>
    <row r="45" customFormat="false" ht="12.75" hidden="false" customHeight="false" outlineLevel="0" collapsed="false">
      <c r="A45" s="93"/>
      <c r="D45" s="94"/>
      <c r="E45" s="94"/>
      <c r="F45" s="94"/>
      <c r="G45" s="94"/>
      <c r="H45" s="95"/>
      <c r="K45" s="97"/>
      <c r="L45" s="97"/>
      <c r="M45" s="97"/>
      <c r="N45" s="90"/>
      <c r="O45" s="90"/>
      <c r="P45" s="90"/>
      <c r="Q45" s="90"/>
      <c r="R45" s="90"/>
      <c r="S45" s="90"/>
      <c r="T45" s="90"/>
      <c r="U45" s="90"/>
    </row>
    <row r="46" customFormat="false" ht="12.75" hidden="false" customHeight="false" outlineLevel="0" collapsed="false">
      <c r="A46" s="93"/>
      <c r="D46" s="94"/>
      <c r="E46" s="94"/>
      <c r="F46" s="94"/>
      <c r="G46" s="94"/>
      <c r="H46" s="95"/>
      <c r="K46" s="97"/>
      <c r="L46" s="97"/>
      <c r="M46" s="97"/>
      <c r="N46" s="90"/>
      <c r="O46" s="90"/>
      <c r="P46" s="90"/>
      <c r="Q46" s="90"/>
      <c r="R46" s="90"/>
      <c r="S46" s="90"/>
      <c r="T46" s="90"/>
      <c r="U46" s="90"/>
    </row>
    <row r="49" customFormat="false" ht="12.75" hidden="false" customHeight="false" outlineLevel="0" collapsed="false">
      <c r="F49" s="98"/>
      <c r="G49" s="98"/>
      <c r="H49" s="98"/>
      <c r="I49" s="98"/>
      <c r="J49" s="95"/>
      <c r="N49" s="97"/>
      <c r="O49" s="97"/>
      <c r="P49" s="97"/>
      <c r="Q49" s="97"/>
      <c r="R49" s="97"/>
      <c r="S49" s="97"/>
      <c r="T49" s="90"/>
      <c r="U49" s="90"/>
      <c r="V49" s="90"/>
      <c r="W49" s="90"/>
    </row>
  </sheetData>
  <mergeCells count="2">
    <mergeCell ref="K6:V6"/>
    <mergeCell ref="A7:H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D67"/>
  <sheetViews>
    <sheetView showFormulas="false" showGridLines="fals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C33" activeCellId="0" sqref="C33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31" width="15.28"/>
    <col collapsed="false" customWidth="true" hidden="false" outlineLevel="0" max="5" min="2" style="31" width="12.14"/>
    <col collapsed="false" customWidth="true" hidden="false" outlineLevel="0" max="6" min="6" style="31" width="12.28"/>
    <col collapsed="false" customWidth="true" hidden="false" outlineLevel="0" max="9" min="7" style="31" width="12.14"/>
    <col collapsed="false" customWidth="false" hidden="false" outlineLevel="0" max="257" min="10" style="31" width="8.85"/>
  </cols>
  <sheetData>
    <row r="2" customFormat="false" ht="12.75" hidden="false" customHeight="false" outlineLevel="0" collapsed="false"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customFormat="false" ht="12.75" hidden="false" customHeight="false" outlineLevel="0" collapsed="false"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customFormat="false" ht="23.25" hidden="false" customHeight="false" outlineLevel="0" collapsed="false">
      <c r="B4" s="33" t="s">
        <v>31</v>
      </c>
      <c r="C4" s="34"/>
      <c r="G4" s="35"/>
      <c r="H4" s="36"/>
      <c r="I4" s="32"/>
      <c r="J4" s="32"/>
      <c r="K4" s="32"/>
      <c r="L4" s="35"/>
      <c r="M4" s="36"/>
      <c r="N4" s="32"/>
      <c r="O4" s="32"/>
      <c r="P4" s="32"/>
      <c r="Q4" s="35"/>
      <c r="R4" s="36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customFormat="false" ht="12.75" hidden="false" customHeight="false" outlineLevel="0" collapsed="false">
      <c r="C5" s="37"/>
      <c r="G5" s="32"/>
      <c r="H5" s="37"/>
      <c r="I5" s="32"/>
      <c r="J5" s="32"/>
      <c r="K5" s="32"/>
      <c r="L5" s="32"/>
      <c r="M5" s="37"/>
      <c r="N5" s="32"/>
      <c r="O5" s="32"/>
      <c r="P5" s="32"/>
      <c r="Q5" s="32"/>
      <c r="R5" s="37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customFormat="false" ht="12.75" hidden="false" customHeight="false" outlineLevel="0" collapsed="false">
      <c r="B6" s="31" t="s">
        <v>32</v>
      </c>
      <c r="C6" s="34" t="s">
        <v>33</v>
      </c>
      <c r="G6" s="32"/>
      <c r="H6" s="36"/>
      <c r="I6" s="32"/>
      <c r="J6" s="32"/>
      <c r="K6" s="32"/>
      <c r="L6" s="32"/>
      <c r="M6" s="36"/>
      <c r="N6" s="32"/>
      <c r="O6" s="32"/>
      <c r="P6" s="32"/>
      <c r="Q6" s="32"/>
      <c r="R6" s="36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customFormat="false" ht="12.75" hidden="false" customHeight="false" outlineLevel="0" collapsed="false">
      <c r="B7" s="31" t="s">
        <v>34</v>
      </c>
      <c r="C7" s="37" t="s">
        <v>35</v>
      </c>
      <c r="D7" s="38" t="s">
        <v>36</v>
      </c>
      <c r="G7" s="32"/>
      <c r="H7" s="37"/>
      <c r="I7" s="38"/>
      <c r="J7" s="32"/>
      <c r="K7" s="32"/>
      <c r="L7" s="32"/>
      <c r="M7" s="37"/>
      <c r="N7" s="38"/>
      <c r="O7" s="32"/>
      <c r="P7" s="32"/>
      <c r="Q7" s="32"/>
      <c r="R7" s="37"/>
      <c r="S7" s="38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customFormat="false" ht="12.75" hidden="false" customHeight="false" outlineLevel="0" collapsed="false">
      <c r="B8" s="31" t="s">
        <v>37</v>
      </c>
      <c r="C8" s="39" t="n">
        <v>36843</v>
      </c>
      <c r="G8" s="32"/>
      <c r="H8" s="40"/>
      <c r="I8" s="32"/>
      <c r="J8" s="32"/>
      <c r="K8" s="32"/>
      <c r="L8" s="32"/>
      <c r="M8" s="40"/>
      <c r="N8" s="32"/>
      <c r="O8" s="32"/>
      <c r="P8" s="32"/>
      <c r="Q8" s="32"/>
      <c r="R8" s="4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customFormat="false" ht="12.75" hidden="false" customHeight="false" outlineLevel="0" collapsed="false">
      <c r="C9" s="39"/>
      <c r="G9" s="32"/>
      <c r="H9" s="40"/>
      <c r="I9" s="32"/>
      <c r="J9" s="32"/>
      <c r="K9" s="32"/>
      <c r="L9" s="32"/>
      <c r="M9" s="40"/>
      <c r="N9" s="32"/>
      <c r="O9" s="32"/>
      <c r="P9" s="32"/>
      <c r="Q9" s="32"/>
      <c r="R9" s="4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customFormat="false" ht="12.75" hidden="false" customHeight="false" outlineLevel="0" collapsed="false">
      <c r="C10" s="37"/>
      <c r="E10" s="31" t="s">
        <v>38</v>
      </c>
      <c r="G10" s="32"/>
      <c r="H10" s="37"/>
      <c r="I10" s="32"/>
      <c r="J10" s="32"/>
      <c r="K10" s="32"/>
      <c r="L10" s="32"/>
      <c r="M10" s="37"/>
      <c r="N10" s="32"/>
      <c r="O10" s="32"/>
      <c r="P10" s="32"/>
      <c r="Q10" s="32"/>
      <c r="R10" s="3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customFormat="false" ht="12.75" hidden="false" customHeight="false" outlineLevel="0" collapsed="false"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customFormat="false" ht="12.75" hidden="false" customHeight="false" outlineLevel="0" collapsed="false">
      <c r="B12" s="41" t="s">
        <v>39</v>
      </c>
      <c r="C12" s="41"/>
      <c r="E12" s="42" t="s">
        <v>40</v>
      </c>
      <c r="F12" s="43"/>
      <c r="G12" s="44"/>
      <c r="H12" s="44"/>
      <c r="I12" s="32"/>
      <c r="J12" s="45"/>
      <c r="K12" s="46"/>
      <c r="L12" s="44"/>
      <c r="M12" s="44"/>
      <c r="N12" s="32"/>
      <c r="O12" s="45"/>
      <c r="P12" s="46"/>
      <c r="Q12" s="44"/>
      <c r="R12" s="44"/>
      <c r="S12" s="32"/>
      <c r="T12" s="45"/>
      <c r="U12" s="46"/>
      <c r="V12" s="32"/>
      <c r="W12" s="32"/>
      <c r="X12" s="32"/>
      <c r="Y12" s="32"/>
      <c r="Z12" s="32"/>
      <c r="AA12" s="32"/>
      <c r="AB12" s="32"/>
      <c r="AC12" s="32"/>
      <c r="AD12" s="32"/>
    </row>
    <row r="13" customFormat="false" ht="12.75" hidden="false" customHeight="false" outlineLevel="0" collapsed="false">
      <c r="B13" s="47" t="s">
        <v>41</v>
      </c>
      <c r="C13" s="48" t="n">
        <v>0.35</v>
      </c>
      <c r="E13" s="47" t="s">
        <v>42</v>
      </c>
      <c r="F13" s="49" t="e">
        <f aca="false">spread1XL_Up(_D01,_D02,_K,nsub,H$13,_r,H$14,sigma1,sigma2,Spot1,Spot2,TMax,Accuracy)</f>
        <v>#NAME?</v>
      </c>
      <c r="G13" s="50" t="s">
        <v>43</v>
      </c>
      <c r="H13" s="51" t="n">
        <v>1</v>
      </c>
      <c r="I13" s="32"/>
      <c r="J13" s="50"/>
      <c r="K13" s="52"/>
      <c r="L13" s="53"/>
      <c r="M13" s="51"/>
      <c r="N13" s="32"/>
      <c r="O13" s="50"/>
      <c r="P13" s="52"/>
      <c r="Q13" s="53"/>
      <c r="R13" s="51"/>
      <c r="S13" s="32"/>
      <c r="T13" s="50"/>
      <c r="U13" s="52"/>
      <c r="V13" s="32"/>
      <c r="W13" s="32"/>
      <c r="X13" s="32"/>
      <c r="Y13" s="32"/>
      <c r="Z13" s="32"/>
      <c r="AA13" s="32"/>
      <c r="AB13" s="32"/>
      <c r="AC13" s="32"/>
      <c r="AD13" s="32"/>
    </row>
    <row r="14" customFormat="false" ht="12.75" hidden="false" customHeight="false" outlineLevel="0" collapsed="false">
      <c r="B14" s="47" t="s">
        <v>44</v>
      </c>
      <c r="C14" s="48" t="n">
        <v>0.08</v>
      </c>
      <c r="E14" s="47" t="s">
        <v>19</v>
      </c>
      <c r="F14" s="49" t="e">
        <f aca="false">spread1XL_Delta1p(_D01,_D02,_K,nsub,H13,_r,H14,sigma1,sigma2,Spot1,Spot2,TMax,Accuracy)</f>
        <v>#NAME?</v>
      </c>
      <c r="G14" s="50" t="s">
        <v>45</v>
      </c>
      <c r="H14" s="51" t="n">
        <v>0.999</v>
      </c>
      <c r="I14" s="32"/>
      <c r="J14" s="50"/>
      <c r="K14" s="52"/>
      <c r="L14" s="53"/>
      <c r="M14" s="51"/>
      <c r="N14" s="32"/>
      <c r="O14" s="50"/>
      <c r="P14" s="52"/>
      <c r="Q14" s="53"/>
      <c r="R14" s="51"/>
      <c r="S14" s="32"/>
      <c r="T14" s="50"/>
      <c r="U14" s="52"/>
      <c r="V14" s="32"/>
      <c r="W14" s="32"/>
      <c r="X14" s="32"/>
      <c r="Y14" s="32"/>
      <c r="Z14" s="32"/>
      <c r="AA14" s="32"/>
      <c r="AB14" s="32"/>
      <c r="AC14" s="32"/>
      <c r="AD14" s="32"/>
    </row>
    <row r="15" customFormat="false" ht="12.75" hidden="false" customHeight="false" outlineLevel="0" collapsed="false">
      <c r="B15" s="47" t="s">
        <v>46</v>
      </c>
      <c r="C15" s="48" t="n">
        <v>143</v>
      </c>
      <c r="E15" s="47" t="s">
        <v>20</v>
      </c>
      <c r="F15" s="49" t="e">
        <f aca="false">spread1XL_Delta2p(_D01,_D02,_K,nsub,H13,_r,H14,sigma1,sigma2,Spot1,Spot2,TMax,Accuracy)</f>
        <v>#NAME?</v>
      </c>
      <c r="G15" s="53"/>
      <c r="H15" s="51"/>
      <c r="I15" s="32"/>
      <c r="J15" s="50"/>
      <c r="K15" s="52"/>
      <c r="L15" s="53"/>
      <c r="M15" s="51"/>
      <c r="N15" s="32"/>
      <c r="O15" s="50"/>
      <c r="P15" s="52"/>
      <c r="Q15" s="53"/>
      <c r="R15" s="51"/>
      <c r="S15" s="32"/>
      <c r="T15" s="50"/>
      <c r="U15" s="52"/>
      <c r="V15" s="32"/>
      <c r="W15" s="32"/>
      <c r="X15" s="32"/>
      <c r="Y15" s="32"/>
      <c r="Z15" s="32"/>
      <c r="AA15" s="32"/>
      <c r="AB15" s="32"/>
      <c r="AC15" s="32"/>
      <c r="AD15" s="32"/>
    </row>
    <row r="16" customFormat="false" ht="12.75" hidden="false" customHeight="false" outlineLevel="0" collapsed="false">
      <c r="E16" s="47" t="s">
        <v>21</v>
      </c>
      <c r="F16" s="49" t="e">
        <f aca="false">spread1XL_Gamma1p(_D01,_D02,_K,nsub,H13,_r,H14,sigma1,sigma2,Spot1,Spot2,TMax,Accuracy)</f>
        <v>#NAME?</v>
      </c>
      <c r="G16" s="32"/>
      <c r="H16" s="32"/>
      <c r="I16" s="32"/>
      <c r="J16" s="50"/>
      <c r="K16" s="52"/>
      <c r="L16" s="32"/>
      <c r="M16" s="32"/>
      <c r="N16" s="32"/>
      <c r="O16" s="50"/>
      <c r="P16" s="52"/>
      <c r="Q16" s="32"/>
      <c r="R16" s="32"/>
      <c r="S16" s="32"/>
      <c r="T16" s="50"/>
      <c r="U16" s="52"/>
      <c r="V16" s="32"/>
      <c r="W16" s="32"/>
      <c r="X16" s="32"/>
      <c r="Y16" s="32"/>
      <c r="Z16" s="32"/>
      <c r="AA16" s="32"/>
      <c r="AB16" s="32"/>
      <c r="AC16" s="32"/>
      <c r="AD16" s="32"/>
    </row>
    <row r="17" customFormat="false" ht="12.75" hidden="false" customHeight="false" outlineLevel="0" collapsed="false">
      <c r="B17" s="41" t="s">
        <v>47</v>
      </c>
      <c r="C17" s="41"/>
      <c r="E17" s="47" t="s">
        <v>22</v>
      </c>
      <c r="F17" s="49" t="e">
        <f aca="false">spread1XL_Gamma2p(_D01,_D02,_K,nsub,H13,_r,H14,sigma1,sigma2,Spot1,Spot2,TMax,Accuracy)</f>
        <v>#NAME?</v>
      </c>
      <c r="G17" s="44"/>
      <c r="H17" s="44"/>
      <c r="I17" s="32"/>
      <c r="J17" s="50"/>
      <c r="K17" s="52"/>
      <c r="L17" s="44"/>
      <c r="M17" s="44"/>
      <c r="N17" s="32"/>
      <c r="O17" s="50"/>
      <c r="P17" s="52"/>
      <c r="Q17" s="44"/>
      <c r="R17" s="44"/>
      <c r="S17" s="32"/>
      <c r="T17" s="50"/>
      <c r="U17" s="52"/>
      <c r="V17" s="32"/>
      <c r="W17" s="32"/>
      <c r="X17" s="32"/>
      <c r="Y17" s="32"/>
      <c r="Z17" s="32"/>
      <c r="AA17" s="32"/>
      <c r="AB17" s="32"/>
      <c r="AC17" s="32"/>
      <c r="AD17" s="32"/>
    </row>
    <row r="18" customFormat="false" ht="12.75" hidden="false" customHeight="false" outlineLevel="0" collapsed="false">
      <c r="B18" s="47" t="s">
        <v>48</v>
      </c>
      <c r="C18" s="48" t="n">
        <v>0.26</v>
      </c>
      <c r="E18" s="47" t="s">
        <v>23</v>
      </c>
      <c r="F18" s="49" t="e">
        <f aca="false">spread1XL_GammaXp(_D01,_D02,_K,nsub,H13,_r,H14,sigma1,sigma2,Spot1,Spot2,TMax,Accuracy)</f>
        <v>#NAME?</v>
      </c>
      <c r="G18" s="53"/>
      <c r="H18" s="51"/>
      <c r="I18" s="32"/>
      <c r="J18" s="50"/>
      <c r="K18" s="52"/>
      <c r="L18" s="53"/>
      <c r="M18" s="51"/>
      <c r="N18" s="32"/>
      <c r="O18" s="50"/>
      <c r="P18" s="52"/>
      <c r="Q18" s="53"/>
      <c r="R18" s="51"/>
      <c r="S18" s="32"/>
      <c r="T18" s="50"/>
      <c r="U18" s="52"/>
      <c r="V18" s="32"/>
      <c r="W18" s="32"/>
      <c r="X18" s="32"/>
      <c r="Y18" s="32"/>
      <c r="Z18" s="32"/>
      <c r="AA18" s="32"/>
      <c r="AB18" s="32"/>
      <c r="AC18" s="32"/>
      <c r="AD18" s="32"/>
    </row>
    <row r="19" customFormat="false" ht="12.75" hidden="false" customHeight="false" outlineLevel="0" collapsed="false">
      <c r="B19" s="47" t="s">
        <v>49</v>
      </c>
      <c r="C19" s="48" t="n">
        <v>0.08</v>
      </c>
      <c r="G19" s="53"/>
      <c r="H19" s="51"/>
      <c r="I19" s="32"/>
      <c r="J19" s="32"/>
      <c r="K19" s="32"/>
      <c r="L19" s="53"/>
      <c r="M19" s="51"/>
      <c r="N19" s="32"/>
      <c r="O19" s="32"/>
      <c r="P19" s="32"/>
      <c r="Q19" s="53"/>
      <c r="R19" s="5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customFormat="false" ht="12.75" hidden="false" customHeight="false" outlineLevel="0" collapsed="false">
      <c r="B20" s="47" t="s">
        <v>50</v>
      </c>
      <c r="C20" s="48" t="n">
        <v>122</v>
      </c>
      <c r="E20" s="42"/>
      <c r="F20" s="43"/>
      <c r="G20" s="53"/>
      <c r="H20" s="51"/>
      <c r="I20" s="32"/>
      <c r="J20" s="32"/>
      <c r="K20" s="32"/>
      <c r="L20" s="53"/>
      <c r="M20" s="51"/>
      <c r="N20" s="32"/>
      <c r="O20" s="32"/>
      <c r="P20" s="32"/>
      <c r="Q20" s="53"/>
      <c r="R20" s="5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customFormat="false" ht="12.75" hidden="false" customHeight="false" outlineLevel="0" collapsed="false">
      <c r="E21" s="47"/>
      <c r="F21" s="49"/>
      <c r="G21" s="50"/>
      <c r="H21" s="51" t="n"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customFormat="false" ht="12.75" hidden="false" customHeight="false" outlineLevel="0" collapsed="false">
      <c r="B22" s="41" t="s">
        <v>51</v>
      </c>
      <c r="C22" s="41"/>
      <c r="E22" s="47"/>
      <c r="F22" s="49"/>
      <c r="G22" s="50"/>
      <c r="H22" s="51" t="n">
        <v>0.999</v>
      </c>
      <c r="I22" s="32"/>
      <c r="J22" s="32"/>
      <c r="K22" s="32"/>
      <c r="L22" s="44"/>
      <c r="M22" s="44"/>
      <c r="N22" s="32"/>
      <c r="O22" s="32"/>
      <c r="P22" s="32"/>
      <c r="Q22" s="44"/>
      <c r="R22" s="4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customFormat="false" ht="12.75" hidden="false" customHeight="false" outlineLevel="0" collapsed="false">
      <c r="B23" s="47" t="s">
        <v>45</v>
      </c>
      <c r="C23" s="48" t="n">
        <v>0.7</v>
      </c>
      <c r="E23" s="47"/>
      <c r="F23" s="49"/>
      <c r="G23" s="53"/>
      <c r="H23" s="51"/>
      <c r="I23" s="32"/>
      <c r="J23" s="32"/>
      <c r="K23" s="32"/>
      <c r="L23" s="53"/>
      <c r="M23" s="51"/>
      <c r="N23" s="32"/>
      <c r="O23" s="32"/>
      <c r="P23" s="32"/>
      <c r="Q23" s="53"/>
      <c r="R23" s="5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customFormat="false" ht="12.75" hidden="false" customHeight="false" outlineLevel="0" collapsed="false">
      <c r="B24" s="47" t="s">
        <v>4</v>
      </c>
      <c r="C24" s="48" t="n">
        <v>0.08</v>
      </c>
      <c r="E24" s="47"/>
      <c r="F24" s="49"/>
      <c r="G24" s="53"/>
      <c r="H24" s="51"/>
      <c r="I24" s="32"/>
      <c r="J24" s="32"/>
      <c r="K24" s="32"/>
      <c r="L24" s="53"/>
      <c r="M24" s="51"/>
      <c r="N24" s="32"/>
      <c r="O24" s="32"/>
      <c r="P24" s="32"/>
      <c r="Q24" s="53"/>
      <c r="R24" s="5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customFormat="false" ht="12.75" hidden="false" customHeight="false" outlineLevel="0" collapsed="false">
      <c r="E25" s="47"/>
      <c r="F25" s="49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customFormat="false" ht="12.75" hidden="false" customHeight="false" outlineLevel="0" collapsed="false">
      <c r="B26" s="41" t="s">
        <v>52</v>
      </c>
      <c r="C26" s="41"/>
      <c r="E26" s="47"/>
      <c r="F26" s="49"/>
      <c r="G26" s="44"/>
      <c r="H26" s="44"/>
      <c r="I26" s="32"/>
      <c r="J26" s="32"/>
      <c r="K26" s="32"/>
      <c r="L26" s="44"/>
      <c r="M26" s="44"/>
      <c r="N26" s="32"/>
      <c r="O26" s="32"/>
      <c r="P26" s="32"/>
      <c r="Q26" s="44"/>
      <c r="R26" s="4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customFormat="false" ht="12.75" hidden="false" customHeight="false" outlineLevel="0" collapsed="false">
      <c r="B27" s="47" t="s">
        <v>6</v>
      </c>
      <c r="C27" s="48" t="n">
        <v>0.4983</v>
      </c>
      <c r="G27" s="53"/>
      <c r="H27" s="51"/>
      <c r="I27" s="32"/>
      <c r="J27" s="32"/>
      <c r="K27" s="32"/>
      <c r="L27" s="53"/>
      <c r="M27" s="51"/>
      <c r="N27" s="32"/>
      <c r="O27" s="32"/>
      <c r="P27" s="32"/>
      <c r="Q27" s="53"/>
      <c r="R27" s="51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customFormat="false" ht="12.75" hidden="false" customHeight="false" outlineLevel="0" collapsed="false">
      <c r="B28" s="47" t="s">
        <v>53</v>
      </c>
      <c r="C28" s="48" t="n">
        <v>10</v>
      </c>
      <c r="E28" s="42"/>
      <c r="F28" s="43"/>
      <c r="G28" s="53"/>
      <c r="H28" s="51"/>
      <c r="I28" s="32"/>
      <c r="J28" s="32"/>
      <c r="K28" s="32"/>
      <c r="L28" s="53"/>
      <c r="M28" s="51"/>
      <c r="N28" s="32"/>
      <c r="O28" s="32"/>
      <c r="P28" s="32"/>
      <c r="Q28" s="53"/>
      <c r="R28" s="5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customFormat="false" ht="12.75" hidden="false" customHeight="false" outlineLevel="0" collapsed="false">
      <c r="B29" s="47" t="s">
        <v>43</v>
      </c>
      <c r="C29" s="48" t="n">
        <v>1</v>
      </c>
      <c r="E29" s="47"/>
      <c r="F29" s="49"/>
      <c r="G29" s="50"/>
      <c r="H29" s="51" t="n">
        <v>1</v>
      </c>
      <c r="I29" s="32"/>
      <c r="J29" s="32"/>
      <c r="K29" s="32"/>
      <c r="L29" s="53"/>
      <c r="M29" s="51"/>
      <c r="N29" s="32"/>
      <c r="O29" s="32"/>
      <c r="P29" s="32"/>
      <c r="Q29" s="53"/>
      <c r="R29" s="5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customFormat="false" ht="12.75" hidden="false" customHeight="false" outlineLevel="0" collapsed="false">
      <c r="E30" s="47"/>
      <c r="F30" s="49"/>
      <c r="G30" s="50"/>
      <c r="H30" s="51" t="n">
        <v>0.8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customFormat="false" ht="12.75" hidden="false" customHeight="false" outlineLevel="0" collapsed="false">
      <c r="B31" s="41" t="s">
        <v>54</v>
      </c>
      <c r="C31" s="41"/>
      <c r="E31" s="47"/>
      <c r="F31" s="49"/>
      <c r="G31" s="44"/>
      <c r="H31" s="44"/>
      <c r="I31" s="32"/>
      <c r="J31" s="32"/>
      <c r="K31" s="32"/>
      <c r="L31" s="44"/>
      <c r="M31" s="44"/>
      <c r="N31" s="32"/>
      <c r="O31" s="32"/>
      <c r="P31" s="32"/>
      <c r="Q31" s="44"/>
      <c r="R31" s="4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customFormat="false" ht="12.75" hidden="false" customHeight="false" outlineLevel="0" collapsed="false">
      <c r="B32" s="47" t="s">
        <v>8</v>
      </c>
      <c r="C32" s="48" t="n">
        <v>0.5</v>
      </c>
      <c r="E32" s="47"/>
      <c r="F32" s="49"/>
      <c r="G32" s="53"/>
      <c r="H32" s="51"/>
      <c r="I32" s="32"/>
      <c r="J32" s="32"/>
      <c r="K32" s="32"/>
      <c r="L32" s="53"/>
      <c r="M32" s="51"/>
      <c r="N32" s="32"/>
      <c r="O32" s="32"/>
      <c r="P32" s="32"/>
      <c r="Q32" s="53"/>
      <c r="R32" s="51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customFormat="false" ht="12.75" hidden="false" customHeight="false" outlineLevel="0" collapsed="false">
      <c r="B33" s="47" t="s">
        <v>10</v>
      </c>
      <c r="C33" s="48" t="n">
        <v>11</v>
      </c>
      <c r="E33" s="47"/>
      <c r="F33" s="49"/>
      <c r="G33" s="53"/>
      <c r="H33" s="51"/>
      <c r="I33" s="32"/>
      <c r="J33" s="32"/>
      <c r="K33" s="32"/>
      <c r="L33" s="53"/>
      <c r="M33" s="51"/>
      <c r="N33" s="32"/>
      <c r="O33" s="32"/>
      <c r="P33" s="32"/>
      <c r="Q33" s="53"/>
      <c r="R33" s="5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customFormat="false" ht="12.75" hidden="false" customHeight="false" outlineLevel="0" collapsed="false">
      <c r="E34" s="47"/>
      <c r="F34" s="49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customFormat="false" ht="12.75" hidden="false" customHeight="false" outlineLevel="0" collapsed="false"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customFormat="false" ht="12.75" hidden="false" customHeight="false" outlineLevel="0" collapsed="false">
      <c r="E36" s="42"/>
      <c r="F36" s="43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customFormat="false" ht="12.75" hidden="false" customHeight="false" outlineLevel="0" collapsed="false">
      <c r="E37" s="47"/>
      <c r="F37" s="49"/>
      <c r="G37" s="50"/>
      <c r="H37" s="51" t="n">
        <v>0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customFormat="false" ht="12.75" hidden="false" customHeight="false" outlineLevel="0" collapsed="false">
      <c r="E38" s="47"/>
      <c r="F38" s="49"/>
      <c r="G38" s="50"/>
      <c r="H38" s="51" t="n">
        <v>0.8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customFormat="false" ht="12.75" hidden="false" customHeight="false" outlineLevel="0" collapsed="false">
      <c r="E39" s="47"/>
      <c r="F39" s="49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customFormat="false" ht="12.75" hidden="false" customHeight="false" outlineLevel="0" collapsed="false">
      <c r="E40" s="47"/>
      <c r="F40" s="49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customFormat="false" ht="12.75" hidden="false" customHeight="false" outlineLevel="0" collapsed="false">
      <c r="E41" s="47"/>
      <c r="F41" s="49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customFormat="false" ht="12.75" hidden="false" customHeight="false" outlineLevel="0" collapsed="false">
      <c r="E42" s="47"/>
      <c r="F42" s="49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customFormat="false" ht="12.75" hidden="false" customHeight="false" outlineLevel="0" collapsed="false"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customFormat="false" ht="12.75" hidden="false" customHeight="false" outlineLevel="0" collapsed="false"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customFormat="false" ht="12.75" hidden="false" customHeight="false" outlineLevel="0" collapsed="false"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customFormat="false" ht="12.75" hidden="false" customHeight="false" outlineLevel="0" collapsed="false"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customFormat="false" ht="12.75" hidden="false" customHeight="false" outlineLevel="0" collapsed="false"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customFormat="false" ht="12.75" hidden="false" customHeight="false" outlineLevel="0" collapsed="false"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customFormat="false" ht="12.75" hidden="false" customHeight="false" outlineLevel="0" collapsed="false"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customFormat="false" ht="12.75" hidden="false" customHeight="false" outlineLevel="0" collapsed="false"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customFormat="false" ht="12.75" hidden="false" customHeight="false" outlineLevel="0" collapsed="false"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customFormat="false" ht="12.75" hidden="false" customHeight="false" outlineLevel="0" collapsed="false"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customFormat="false" ht="12.75" hidden="false" customHeight="false" outlineLevel="0" collapsed="false"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customFormat="false" ht="12.75" hidden="false" customHeight="false" outlineLevel="0" collapsed="false"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customFormat="false" ht="12.75" hidden="false" customHeight="false" outlineLevel="0" collapsed="false"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customFormat="false" ht="12.75" hidden="false" customHeight="false" outlineLevel="0" collapsed="false"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customFormat="false" ht="12.75" hidden="false" customHeight="false" outlineLevel="0" collapsed="false"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customFormat="false" ht="12.75" hidden="false" customHeight="false" outlineLevel="0" collapsed="false"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customFormat="false" ht="12.75" hidden="false" customHeight="false" outlineLevel="0" collapsed="false"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customFormat="false" ht="12.75" hidden="false" customHeight="false" outlineLevel="0" collapsed="false"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customFormat="false" ht="12.75" hidden="false" customHeight="false" outlineLevel="0" collapsed="false"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customFormat="false" ht="12.75" hidden="false" customHeight="false" outlineLevel="0" collapsed="false"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customFormat="false" ht="12.75" hidden="false" customHeight="false" outlineLevel="0" collapsed="false"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customFormat="false" ht="12.75" hidden="false" customHeight="false" outlineLevel="0" collapsed="false"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customFormat="false" ht="12.75" hidden="false" customHeight="false" outlineLevel="0" collapsed="false"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customFormat="false" ht="12.75" hidden="false" customHeight="false" outlineLevel="0" collapsed="false"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customFormat="false" ht="12.75" hidden="false" customHeight="false" outlineLevel="0" collapsed="false"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</sheetData>
  <hyperlinks>
    <hyperlink ref="C7" r:id="rId2" display="spread1XL.s"/>
    <hyperlink ref="D7" r:id="rId3" display="spread1XL-xlpgen.xml"/>
  </hyperlinks>
  <printOptions headings="false" gridLines="false" gridLinesSet="true" horizontalCentered="false" verticalCentered="false"/>
  <pageMargins left="0.5" right="0.5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6" name="Button 1">
              <controlPr defaultSize="0" print="false" autoFill="0" autoPict="0" macro="Module1.RefreshFormulae">
                <anchor moveWithCells="true" sizeWithCells="false">
                  <from>
                    <xdr:col>0</xdr:col>
                    <xdr:colOff>81000</xdr:colOff>
                    <xdr:row>10</xdr:row>
                    <xdr:rowOff>0</xdr:rowOff>
                  </from>
                  <to>
                    <xdr:col>1</xdr:col>
                    <xdr:colOff>-210600</xdr:colOff>
                    <xdr:row>12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2000-02-18T06:25:13Z</dcterms:created>
  <dc:creator>Bruce Belson</dc:creator>
  <dc:description/>
  <dc:language>en-US</dc:language>
  <cp:lastModifiedBy>blee5</cp:lastModifiedBy>
  <cp:lastPrinted>2000-11-28T10:18:14Z</cp:lastPrinted>
  <dcterms:modified xsi:type="dcterms:W3CDTF">2000-09-20T17:57:34Z</dcterms:modified>
  <cp:revision>0</cp:revision>
  <dc:subject/>
  <dc:title/>
</cp:coreProperties>
</file>