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urrent Est Vs. Forecast" sheetId="1" state="visible" r:id="rId3"/>
  </sheets>
  <externalReferences>
    <externalReference r:id="rId4"/>
  </externalReferences>
  <definedNames>
    <definedName function="false" hidden="false" localSheetId="0" name="_xlnm.Print_Area" vbProcedure="false">'Current Est Vs. Forecast'!$A$1:$G$47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<sst xmlns="http://schemas.openxmlformats.org/spreadsheetml/2006/main" count="40" uniqueCount="40">
  <si>
    <t xml:space="preserve">Transwestern Pipeline Company</t>
  </si>
  <si>
    <t xml:space="preserve">($MM)</t>
  </si>
  <si>
    <t xml:space="preserve">Current Estimate vs. Forecast</t>
  </si>
  <si>
    <t xml:space="preserve">3rd Current</t>
  </si>
  <si>
    <t xml:space="preserve">Weekly</t>
  </si>
  <si>
    <t xml:space="preserve">Estimate</t>
  </si>
  <si>
    <t xml:space="preserve">Forecast</t>
  </si>
  <si>
    <t xml:space="preserve">Variance</t>
  </si>
  <si>
    <t xml:space="preserve">Comments</t>
  </si>
  <si>
    <t xml:space="preserve">West Demand Revenues</t>
  </si>
  <si>
    <t xml:space="preserve">USGT $0K,  Astra $0K Negotiated Rate</t>
  </si>
  <si>
    <t xml:space="preserve">West Commodity Revenues</t>
  </si>
  <si>
    <t xml:space="preserve">West IT deals $130K</t>
  </si>
  <si>
    <t xml:space="preserve">East Demand Revenues</t>
  </si>
  <si>
    <t xml:space="preserve">East Commodity Revenues</t>
  </si>
  <si>
    <t xml:space="preserve">Ignacio Demand Revenues</t>
  </si>
  <si>
    <t xml:space="preserve">Reliant $2K</t>
  </si>
  <si>
    <t xml:space="preserve">Ignacio Commodity Revenues</t>
  </si>
  <si>
    <t xml:space="preserve">PNR Revenues</t>
  </si>
  <si>
    <t xml:space="preserve">      Revenue Variance</t>
  </si>
  <si>
    <t xml:space="preserve">Fuel Price Variance-Unhedged</t>
  </si>
  <si>
    <t xml:space="preserve">MTD index price of $2.04 vs. 3nd CE index price of $1.95</t>
  </si>
  <si>
    <t xml:space="preserve">Fuel Volume Variance-Unhedged</t>
  </si>
  <si>
    <t xml:space="preserve">Lower retained volumes</t>
  </si>
  <si>
    <t xml:space="preserve">Sales Margin Variance on Unhedged</t>
  </si>
  <si>
    <t xml:space="preserve">No over-retained fuel sales for September</t>
  </si>
  <si>
    <t xml:space="preserve">Hedging Adjustment</t>
  </si>
  <si>
    <t xml:space="preserve">Other Adjustment</t>
  </si>
  <si>
    <t xml:space="preserve">       Fuel Variance (Excludes UAF)</t>
  </si>
  <si>
    <t xml:space="preserve">Current Month Variance</t>
  </si>
  <si>
    <t xml:space="preserve">Reserve</t>
  </si>
  <si>
    <t xml:space="preserve">Adjusted Current Month Variance </t>
  </si>
  <si>
    <t xml:space="preserve">September Weekly</t>
  </si>
  <si>
    <t xml:space="preserve">August 31, Weekly</t>
  </si>
  <si>
    <t xml:space="preserve">July 31, 2001 Actuals</t>
  </si>
  <si>
    <t xml:space="preserve">June 30, 2001 Actuals</t>
  </si>
  <si>
    <t xml:space="preserve">May 31, 2001 Actuals</t>
  </si>
  <si>
    <t xml:space="preserve">April 30, 2001 Actuals</t>
  </si>
  <si>
    <t xml:space="preserve">March 31, 2001(Q 1) Y T D</t>
  </si>
  <si>
    <t xml:space="preserve">September 30,2001 YTD</t>
  </si>
</sst>
</file>

<file path=xl/styles.xml><?xml version="1.0" encoding="utf-8"?>
<styleSheet xmlns="http://schemas.openxmlformats.org/spreadsheetml/2006/main">
  <numFmts count="11">
    <numFmt numFmtId="164" formatCode="General"/>
    <numFmt numFmtId="165" formatCode="\$#,##0_);[RED]&quot;($&quot;#,##0\)"/>
    <numFmt numFmtId="166" formatCode="_(* #,##0.00_);_(* \(#,##0.00\);_(* \-??_);_(@_)"/>
    <numFmt numFmtId="167" formatCode="[$-409]m/d/yyyy"/>
    <numFmt numFmtId="168" formatCode="[$-409]mmm\-yy"/>
    <numFmt numFmtId="169" formatCode="_(\$* #,##0.00_);_(\$* \(#,##0.00\);_(\$* \-??_);_(@_)"/>
    <numFmt numFmtId="170" formatCode="_(\$* #,##0.000_);_(\$* \(#,##0.000\);_(\$* \-??_);_(@_)"/>
    <numFmt numFmtId="171" formatCode="_(\$* #,##0.0000_);_(\$* \(#,##0.0000\);_(\$* \-??_);_(@_)"/>
    <numFmt numFmtId="172" formatCode="_(\$* #,##0.0_);_(\$* \(#,##0.0\);_(\$* \-??_);_(@_)"/>
    <numFmt numFmtId="173" formatCode="_(* #,##0_);_(* \(#,##0\);_(* \-??_);_(@_)"/>
    <numFmt numFmtId="174" formatCode="\$#,##0.00_);[RED]&quot;($&quot;#,##0.00\)"/>
  </numFmts>
  <fonts count="1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1"/>
    </font>
    <font>
      <b val="true"/>
      <sz val="14"/>
      <name val="Arial"/>
      <family val="2"/>
    </font>
    <font>
      <b val="true"/>
      <sz val="12"/>
      <name val="Arial"/>
      <family val="2"/>
    </font>
    <font>
      <b val="true"/>
      <u val="single"/>
      <sz val="12"/>
      <name val="Arial"/>
      <family val="2"/>
    </font>
    <font>
      <sz val="12"/>
      <name val="Arial"/>
      <family val="2"/>
    </font>
    <font>
      <sz val="12"/>
      <color rgb="FF0000FF"/>
      <name val="Arial"/>
      <family val="2"/>
    </font>
    <font>
      <b val="true"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9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8" fillId="0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8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6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6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72" fontId="8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8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6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4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Marketing/TWFIN/MKT_ANLY/TW/TWFIN/2001/WEEKLY/September/SeptWk3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ommodity - Summ"/>
      <sheetName val="Commodity Detail"/>
      <sheetName val="Demand - Summ"/>
      <sheetName val="Demand - Detail"/>
      <sheetName val="Main Data Input"/>
      <sheetName val="Weekly_Transport_CE"/>
      <sheetName val="Weekly_Transport_Plan"/>
      <sheetName val="Weekly_Fuel_CE"/>
      <sheetName val="wkly_Fuel_2ce"/>
      <sheetName val="Weekly_Fuel_Plan"/>
      <sheetName val="SHarris_Mthly_Rpt_CE"/>
      <sheetName val="SHarris_2ce"/>
      <sheetName val="SHarris_Mthly_Rpt_Plan"/>
      <sheetName val="Detail- 2001 Plan"/>
      <sheetName val="2001 Weekly w Current Forecast"/>
      <sheetName val="2001 Actuals w Current Forecast"/>
      <sheetName val="Margins - acts w cf"/>
      <sheetName val="2001 Actuals to CE 1"/>
      <sheetName val="2001 Actuals to Plan"/>
      <sheetName val="Qtrly Forecast"/>
      <sheetName val="Annual Fuel Calc"/>
      <sheetName val="Plan Source"/>
      <sheetName val="3CE source data"/>
      <sheetName val="2CE source data"/>
    </sheetNames>
    <sheetDataSet>
      <sheetData sheetId="0"/>
      <sheetData sheetId="1"/>
      <sheetData sheetId="2"/>
      <sheetData sheetId="3"/>
      <sheetData sheetId="4">
        <row r="7">
          <cell r="C7" t="str">
            <v>September, 2001</v>
          </cell>
        </row>
        <row r="8">
          <cell r="C8" t="str">
            <v>September:  9/01/01 thru 9/18/01</v>
          </cell>
        </row>
        <row r="102">
          <cell r="C102">
            <v>11.743</v>
          </cell>
        </row>
      </sheetData>
      <sheetData sheetId="5">
        <row r="10">
          <cell r="N10">
            <v>1467.525168</v>
          </cell>
        </row>
        <row r="10">
          <cell r="P10">
            <v>1467.54</v>
          </cell>
        </row>
        <row r="20">
          <cell r="N20">
            <v>2417.7021</v>
          </cell>
        </row>
        <row r="20">
          <cell r="P20">
            <v>2416.6</v>
          </cell>
        </row>
        <row r="27">
          <cell r="N27">
            <v>285.65511</v>
          </cell>
        </row>
        <row r="27">
          <cell r="P27">
            <v>284.9</v>
          </cell>
        </row>
        <row r="33">
          <cell r="N33">
            <v>934.496535</v>
          </cell>
        </row>
        <row r="33">
          <cell r="P33">
            <v>940</v>
          </cell>
        </row>
        <row r="40">
          <cell r="N40">
            <v>5003.27658</v>
          </cell>
        </row>
        <row r="40">
          <cell r="P40">
            <v>5000.5</v>
          </cell>
        </row>
        <row r="46">
          <cell r="N46">
            <v>11012.54119</v>
          </cell>
        </row>
        <row r="46">
          <cell r="P46">
            <v>10979.84</v>
          </cell>
        </row>
        <row r="50">
          <cell r="N50">
            <v>447.635616</v>
          </cell>
        </row>
        <row r="50">
          <cell r="P50">
            <v>447.2</v>
          </cell>
        </row>
        <row r="56">
          <cell r="N56">
            <v>229.642614</v>
          </cell>
        </row>
        <row r="56">
          <cell r="P56">
            <v>238.7</v>
          </cell>
        </row>
        <row r="62">
          <cell r="N62">
            <v>18</v>
          </cell>
        </row>
        <row r="62">
          <cell r="P62">
            <v>18</v>
          </cell>
        </row>
        <row r="69">
          <cell r="N69">
            <v>431.422383</v>
          </cell>
        </row>
        <row r="69">
          <cell r="P69">
            <v>453.1</v>
          </cell>
        </row>
        <row r="75">
          <cell r="N75">
            <v>1278.981138</v>
          </cell>
        </row>
        <row r="75">
          <cell r="P75">
            <v>1309.8</v>
          </cell>
        </row>
        <row r="78">
          <cell r="N78">
            <v>421.100673</v>
          </cell>
        </row>
        <row r="78">
          <cell r="P78">
            <v>421.4</v>
          </cell>
        </row>
        <row r="84">
          <cell r="N84">
            <v>344.385977</v>
          </cell>
        </row>
        <row r="84">
          <cell r="P84">
            <v>345.4</v>
          </cell>
        </row>
        <row r="89">
          <cell r="N89">
            <v>828.6086372</v>
          </cell>
        </row>
        <row r="89">
          <cell r="P89">
            <v>812.1</v>
          </cell>
        </row>
      </sheetData>
      <sheetData sheetId="6"/>
      <sheetData sheetId="7">
        <row r="71">
          <cell r="G71">
            <v>2127.6</v>
          </cell>
        </row>
        <row r="71">
          <cell r="M71">
            <v>2127.6</v>
          </cell>
        </row>
        <row r="72">
          <cell r="G72">
            <v>7.5</v>
          </cell>
        </row>
        <row r="72">
          <cell r="M72">
            <v>7.49999999999997</v>
          </cell>
        </row>
        <row r="74">
          <cell r="G74">
            <v>-82.8344661724608</v>
          </cell>
        </row>
        <row r="74">
          <cell r="M74">
            <v>0</v>
          </cell>
        </row>
        <row r="75">
          <cell r="G75">
            <v>354.952241791321</v>
          </cell>
        </row>
        <row r="75">
          <cell r="M75">
            <v>339.292584065234</v>
          </cell>
        </row>
        <row r="76">
          <cell r="G76">
            <v>0</v>
          </cell>
        </row>
        <row r="76">
          <cell r="M76">
            <v>0</v>
          </cell>
        </row>
      </sheetData>
      <sheetData sheetId="8"/>
      <sheetData sheetId="9"/>
      <sheetData sheetId="10">
        <row r="9">
          <cell r="C9">
            <v>10.11</v>
          </cell>
          <cell r="D9">
            <v>10.109</v>
          </cell>
        </row>
        <row r="13">
          <cell r="C13">
            <v>1.157</v>
          </cell>
        </row>
        <row r="17">
          <cell r="C17">
            <v>0.767</v>
          </cell>
          <cell r="D17">
            <v>0.765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6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40.7"/>
    <col collapsed="false" customWidth="true" hidden="false" outlineLevel="0" max="2" min="2" style="1" width="6.7"/>
    <col collapsed="false" customWidth="true" hidden="false" outlineLevel="0" max="3" min="3" style="1" width="13.7"/>
    <col collapsed="false" customWidth="true" hidden="false" outlineLevel="0" max="4" min="4" style="1" width="15.13"/>
    <col collapsed="false" customWidth="true" hidden="false" outlineLevel="0" max="5" min="5" style="1" width="14.14"/>
    <col collapsed="false" customWidth="true" hidden="false" outlineLevel="0" max="6" min="6" style="1" width="5.71"/>
    <col collapsed="false" customWidth="true" hidden="false" outlineLevel="0" max="7" min="7" style="1" width="80.7"/>
    <col collapsed="false" customWidth="false" hidden="false" outlineLevel="0" max="257" min="8" style="1" width="9.14"/>
  </cols>
  <sheetData>
    <row r="1" customFormat="false" ht="18" hidden="false" customHeight="true" outlineLevel="0" collapsed="false">
      <c r="A1" s="2" t="s">
        <v>0</v>
      </c>
      <c r="B1" s="2"/>
      <c r="C1" s="2"/>
      <c r="D1" s="2"/>
      <c r="E1" s="2"/>
      <c r="F1" s="2"/>
      <c r="G1" s="2"/>
    </row>
    <row r="2" customFormat="false" ht="12.75" hidden="false" customHeight="true" outlineLevel="0" collapsed="false">
      <c r="A2" s="3" t="s">
        <v>1</v>
      </c>
      <c r="B2" s="3"/>
      <c r="C2" s="3"/>
      <c r="D2" s="3"/>
      <c r="E2" s="3"/>
      <c r="F2" s="3"/>
      <c r="G2" s="3"/>
    </row>
    <row r="3" customFormat="false" ht="12.75" hidden="false" customHeight="true" outlineLevel="0" collapsed="false">
      <c r="A3" s="4" t="str">
        <f aca="false">'[1]Main Data Input'!C8</f>
        <v>September:  9/01/01 thru 9/18/01</v>
      </c>
      <c r="B3" s="5"/>
      <c r="C3" s="5"/>
      <c r="D3" s="5"/>
      <c r="E3" s="5"/>
      <c r="F3" s="5"/>
      <c r="G3" s="6" t="n">
        <f aca="true">NOW()</f>
        <v>45926.9555115933</v>
      </c>
    </row>
    <row r="4" customFormat="false" ht="12.75" hidden="false" customHeight="true" outlineLevel="0" collapsed="false">
      <c r="A4" s="7"/>
      <c r="B4" s="5"/>
      <c r="C4" s="5"/>
      <c r="D4" s="5"/>
      <c r="E4" s="5"/>
      <c r="F4" s="5"/>
      <c r="G4" s="5"/>
    </row>
    <row r="5" customFormat="false" ht="12.75" hidden="false" customHeight="true" outlineLevel="0" collapsed="false">
      <c r="A5" s="7" t="s">
        <v>2</v>
      </c>
      <c r="B5" s="5"/>
      <c r="C5" s="8" t="str">
        <f aca="false">'[1]Main Data Input'!C7</f>
        <v>September, 2001</v>
      </c>
      <c r="D5" s="8"/>
      <c r="E5" s="8"/>
      <c r="F5" s="5"/>
      <c r="G5" s="5"/>
    </row>
    <row r="6" customFormat="false" ht="12.75" hidden="false" customHeight="true" outlineLevel="0" collapsed="false">
      <c r="A6" s="5"/>
      <c r="B6" s="5"/>
      <c r="C6" s="9" t="s">
        <v>3</v>
      </c>
      <c r="D6" s="9" t="s">
        <v>4</v>
      </c>
      <c r="E6" s="9"/>
      <c r="F6" s="9"/>
      <c r="G6" s="5"/>
    </row>
    <row r="7" customFormat="false" ht="12.75" hidden="false" customHeight="true" outlineLevel="0" collapsed="false">
      <c r="A7" s="5"/>
      <c r="B7" s="5"/>
      <c r="C7" s="10" t="s">
        <v>5</v>
      </c>
      <c r="D7" s="10" t="s">
        <v>6</v>
      </c>
      <c r="E7" s="10" t="s">
        <v>7</v>
      </c>
      <c r="F7" s="9"/>
      <c r="G7" s="11" t="s">
        <v>8</v>
      </c>
    </row>
    <row r="8" customFormat="false" ht="12.75" hidden="false" customHeight="true" outlineLevel="0" collapsed="false">
      <c r="A8" s="5"/>
      <c r="B8" s="5"/>
      <c r="C8" s="5"/>
      <c r="D8" s="5"/>
      <c r="E8" s="5"/>
      <c r="F8" s="5"/>
      <c r="G8" s="5"/>
    </row>
    <row r="9" customFormat="false" ht="12.75" hidden="false" customHeight="true" outlineLevel="0" collapsed="false">
      <c r="A9" s="5" t="s">
        <v>9</v>
      </c>
      <c r="B9" s="5"/>
      <c r="C9" s="12" t="n">
        <f aca="false">ROUND(([1]Weekly_Transport_CE!P10+[1]Weekly_Transport_CE!P20+[1]Weekly_Transport_CE!P27+[1]Weekly_Transport_CE!P33+[1]Weekly_Transport_CE!P40)/1000,3)</f>
        <v>10.11</v>
      </c>
      <c r="D9" s="12" t="n">
        <f aca="false">ROUND(([1]Weekly_Transport_CE!N10+[1]Weekly_Transport_CE!N20+[1]Weekly_Transport_CE!N27+[1]Weekly_Transport_CE!N33+[1]Weekly_Transport_CE!N40)/1000,3)</f>
        <v>10.109</v>
      </c>
      <c r="E9" s="12" t="n">
        <f aca="false">D9-C9</f>
        <v>-0.000999999999999446</v>
      </c>
      <c r="F9" s="5"/>
      <c r="G9" s="5" t="s">
        <v>10</v>
      </c>
    </row>
    <row r="10" customFormat="false" ht="12.75" hidden="false" customHeight="true" outlineLevel="0" collapsed="false">
      <c r="A10" s="5"/>
      <c r="B10" s="5"/>
      <c r="C10" s="12"/>
      <c r="D10" s="12"/>
      <c r="E10" s="12"/>
      <c r="F10" s="5"/>
      <c r="G10" s="5"/>
    </row>
    <row r="11" customFormat="false" ht="12.75" hidden="false" customHeight="true" outlineLevel="0" collapsed="false">
      <c r="A11" s="5" t="s">
        <v>11</v>
      </c>
      <c r="B11" s="5"/>
      <c r="C11" s="12" t="n">
        <f aca="false">((ROUND([1]Weekly_Transport_CE!P46,3))/1000)-[1]SHarris_Mthly_Rpt_CE!C9</f>
        <v>0.86984</v>
      </c>
      <c r="D11" s="12" t="n">
        <f aca="false">((ROUND([1]Weekly_Transport_CE!N46,3))/1000)-[1]SHarris_Mthly_Rpt_CE!D9</f>
        <v>0.903540999999999</v>
      </c>
      <c r="E11" s="12" t="n">
        <f aca="false">D11-C11</f>
        <v>0.0337009999999989</v>
      </c>
      <c r="F11" s="5"/>
      <c r="G11" s="5" t="s">
        <v>12</v>
      </c>
    </row>
    <row r="12" customFormat="false" ht="12.75" hidden="false" customHeight="true" outlineLevel="0" collapsed="false">
      <c r="A12" s="5"/>
      <c r="B12" s="5"/>
      <c r="C12" s="12"/>
      <c r="D12" s="12"/>
      <c r="E12" s="12"/>
      <c r="F12" s="5"/>
      <c r="G12" s="5"/>
    </row>
    <row r="13" customFormat="false" ht="12.75" hidden="false" customHeight="true" outlineLevel="0" collapsed="false">
      <c r="A13" s="5" t="s">
        <v>13</v>
      </c>
      <c r="B13" s="5"/>
      <c r="C13" s="12" t="n">
        <f aca="false">ROUND((([1]Weekly_Transport_CE!P50+[1]Weekly_Transport_CE!P56+[1]Weekly_Transport_CE!P62+[1]Weekly_Transport_CE!P69)/1000),3)</f>
        <v>1.157</v>
      </c>
      <c r="D13" s="12" t="n">
        <f aca="false">ROUND((([1]Weekly_Transport_CE!N50+[1]Weekly_Transport_CE!N56+[1]Weekly_Transport_CE!N62+[1]Weekly_Transport_CE!N69)/1000),3)</f>
        <v>1.127</v>
      </c>
      <c r="E13" s="12" t="n">
        <f aca="false">D13-C13</f>
        <v>-0.03</v>
      </c>
      <c r="F13" s="5"/>
      <c r="G13" s="5"/>
    </row>
    <row r="14" customFormat="false" ht="12.75" hidden="false" customHeight="true" outlineLevel="0" collapsed="false">
      <c r="A14" s="5"/>
      <c r="B14" s="5"/>
      <c r="C14" s="12"/>
      <c r="D14" s="12"/>
      <c r="E14" s="12"/>
      <c r="F14" s="5"/>
      <c r="G14" s="5"/>
    </row>
    <row r="15" customFormat="false" ht="12.75" hidden="false" customHeight="true" outlineLevel="0" collapsed="false">
      <c r="A15" s="5" t="s">
        <v>14</v>
      </c>
      <c r="B15" s="5"/>
      <c r="C15" s="12" t="n">
        <f aca="false">ROUND([1]Weekly_Transport_CE!P75/1000,3)-[1]SHarris_Mthly_Rpt_CE!C13</f>
        <v>0.153</v>
      </c>
      <c r="D15" s="12" t="n">
        <f aca="false">ROUND([1]Weekly_Transport_CE!N75/1000,3)-D13</f>
        <v>0.152</v>
      </c>
      <c r="E15" s="12" t="n">
        <f aca="false">D15-C15</f>
        <v>-0.00100000000000011</v>
      </c>
      <c r="F15" s="5"/>
      <c r="G15" s="5"/>
    </row>
    <row r="16" customFormat="false" ht="12.75" hidden="false" customHeight="true" outlineLevel="0" collapsed="false">
      <c r="A16" s="5"/>
      <c r="B16" s="5"/>
      <c r="C16" s="12"/>
      <c r="D16" s="12"/>
      <c r="E16" s="12"/>
      <c r="F16" s="5"/>
      <c r="G16" s="5"/>
    </row>
    <row r="17" customFormat="false" ht="12.75" hidden="false" customHeight="true" outlineLevel="0" collapsed="false">
      <c r="A17" s="5" t="s">
        <v>15</v>
      </c>
      <c r="B17" s="5"/>
      <c r="C17" s="12" t="n">
        <f aca="false">ROUND(([1]Weekly_Transport_CE!P78+[1]Weekly_Transport_CE!P84)/1000,3)</f>
        <v>0.767</v>
      </c>
      <c r="D17" s="12" t="n">
        <f aca="false">ROUND(([1]Weekly_Transport_CE!N78+[1]Weekly_Transport_CE!N84)/1000,3)</f>
        <v>0.765</v>
      </c>
      <c r="E17" s="12" t="n">
        <f aca="false">D17-C17</f>
        <v>-0.002</v>
      </c>
      <c r="F17" s="5"/>
      <c r="G17" s="5" t="s">
        <v>16</v>
      </c>
    </row>
    <row r="18" customFormat="false" ht="12.75" hidden="false" customHeight="true" outlineLevel="0" collapsed="false">
      <c r="A18" s="5"/>
      <c r="B18" s="5"/>
      <c r="C18" s="12"/>
      <c r="D18" s="12"/>
      <c r="E18" s="12"/>
      <c r="F18" s="5"/>
      <c r="G18" s="5"/>
    </row>
    <row r="19" customFormat="false" ht="12.75" hidden="false" customHeight="true" outlineLevel="0" collapsed="false">
      <c r="A19" s="5" t="s">
        <v>17</v>
      </c>
      <c r="B19" s="5"/>
      <c r="C19" s="12" t="n">
        <f aca="false">ROUND([1]Weekly_Transport_CE!P89/1000,3)-[1]SHarris_Mthly_Rpt_CE!C17</f>
        <v>0.045</v>
      </c>
      <c r="D19" s="12" t="n">
        <f aca="false">ROUND([1]Weekly_Transport_CE!N89/1000,3)-[1]SHarris_Mthly_Rpt_CE!D17</f>
        <v>0.064</v>
      </c>
      <c r="E19" s="12" t="n">
        <f aca="false">D19-C19</f>
        <v>0.0189999999999999</v>
      </c>
      <c r="F19" s="5"/>
      <c r="G19" s="5"/>
    </row>
    <row r="20" customFormat="false" ht="12.75" hidden="false" customHeight="true" outlineLevel="0" collapsed="false">
      <c r="A20" s="5"/>
      <c r="B20" s="5"/>
      <c r="C20" s="13"/>
      <c r="D20" s="13"/>
      <c r="E20" s="14"/>
      <c r="F20" s="5"/>
      <c r="G20" s="5"/>
    </row>
    <row r="21" customFormat="false" ht="12.75" hidden="false" customHeight="true" outlineLevel="0" collapsed="false">
      <c r="A21" s="5" t="s">
        <v>18</v>
      </c>
      <c r="B21" s="5"/>
      <c r="C21" s="13" t="n">
        <v>0</v>
      </c>
      <c r="D21" s="12" t="n">
        <f aca="false">'[1]Main Data Input'!C102/1000</f>
        <v>0.011743</v>
      </c>
      <c r="E21" s="12" t="n">
        <f aca="false">D21-C21</f>
        <v>0.011743</v>
      </c>
      <c r="F21" s="5"/>
      <c r="G21" s="5"/>
    </row>
    <row r="22" customFormat="false" ht="12.75" hidden="false" customHeight="true" outlineLevel="0" collapsed="false">
      <c r="A22" s="5"/>
      <c r="B22" s="5"/>
      <c r="C22" s="14"/>
      <c r="D22" s="14"/>
      <c r="E22" s="14"/>
      <c r="F22" s="5"/>
      <c r="G22" s="5"/>
    </row>
    <row r="23" customFormat="false" ht="12.75" hidden="false" customHeight="true" outlineLevel="0" collapsed="false">
      <c r="A23" s="5"/>
      <c r="B23" s="5"/>
      <c r="C23" s="15"/>
      <c r="D23" s="15"/>
      <c r="E23" s="15"/>
      <c r="F23" s="5"/>
      <c r="G23" s="5"/>
    </row>
    <row r="24" customFormat="false" ht="12.75" hidden="false" customHeight="true" outlineLevel="0" collapsed="false">
      <c r="A24" s="16" t="s">
        <v>19</v>
      </c>
      <c r="B24" s="5"/>
      <c r="C24" s="17" t="n">
        <f aca="false">SUM(C9:C22)</f>
        <v>13.10184</v>
      </c>
      <c r="D24" s="17" t="n">
        <f aca="false">SUM(D9:D22)</f>
        <v>13.132284</v>
      </c>
      <c r="E24" s="18" t="n">
        <f aca="false">D24-C24</f>
        <v>0.0304439999999993</v>
      </c>
      <c r="F24" s="5"/>
      <c r="G24" s="5"/>
    </row>
    <row r="25" customFormat="false" ht="12.75" hidden="false" customHeight="true" outlineLevel="0" collapsed="false">
      <c r="A25" s="5"/>
      <c r="B25" s="5"/>
      <c r="C25" s="14"/>
      <c r="D25" s="14"/>
      <c r="E25" s="19"/>
      <c r="F25" s="5"/>
      <c r="G25" s="5"/>
    </row>
    <row r="26" customFormat="false" ht="12.75" hidden="false" customHeight="true" outlineLevel="0" collapsed="false">
      <c r="A26" s="5"/>
      <c r="B26" s="5"/>
      <c r="C26" s="14"/>
      <c r="D26" s="14"/>
      <c r="E26" s="14"/>
      <c r="F26" s="5"/>
      <c r="G26" s="5"/>
    </row>
    <row r="27" customFormat="false" ht="12.75" hidden="false" customHeight="true" outlineLevel="0" collapsed="false">
      <c r="A27" s="5" t="s">
        <v>20</v>
      </c>
      <c r="B27" s="5"/>
      <c r="C27" s="12" t="n">
        <f aca="false">ROUND([1]Weekly_Fuel_CE!M75/1000,3)</f>
        <v>0.339</v>
      </c>
      <c r="D27" s="12" t="n">
        <f aca="false">ROUND([1]Weekly_Fuel_CE!G75/1000,3)</f>
        <v>0.355</v>
      </c>
      <c r="E27" s="12" t="n">
        <f aca="false">D27-C27</f>
        <v>0.016</v>
      </c>
      <c r="F27" s="20"/>
      <c r="G27" s="20" t="s">
        <v>21</v>
      </c>
    </row>
    <row r="28" customFormat="false" ht="12.75" hidden="false" customHeight="true" outlineLevel="0" collapsed="false">
      <c r="A28" s="5"/>
      <c r="B28" s="5"/>
      <c r="C28" s="12"/>
      <c r="D28" s="12"/>
      <c r="E28" s="12"/>
      <c r="F28" s="20"/>
      <c r="G28" s="20"/>
    </row>
    <row r="29" customFormat="false" ht="12.75" hidden="false" customHeight="true" outlineLevel="0" collapsed="false">
      <c r="A29" s="5" t="s">
        <v>22</v>
      </c>
      <c r="B29" s="5"/>
      <c r="C29" s="12" t="n">
        <f aca="false">ROUND([1]Weekly_Fuel_CE!M74/1000,3)</f>
        <v>0</v>
      </c>
      <c r="D29" s="12" t="n">
        <f aca="false">ROUND([1]Weekly_Fuel_CE!G74/1000,3)</f>
        <v>-0.083</v>
      </c>
      <c r="E29" s="12" t="n">
        <f aca="false">D29-C29</f>
        <v>-0.083</v>
      </c>
      <c r="F29" s="20"/>
      <c r="G29" s="21" t="s">
        <v>23</v>
      </c>
    </row>
    <row r="30" customFormat="false" ht="12.75" hidden="false" customHeight="true" outlineLevel="0" collapsed="false">
      <c r="A30" s="5"/>
      <c r="B30" s="5"/>
      <c r="C30" s="12"/>
      <c r="D30" s="12"/>
      <c r="E30" s="14"/>
      <c r="F30" s="20"/>
      <c r="G30" s="21"/>
    </row>
    <row r="31" customFormat="false" ht="12.75" hidden="false" customHeight="true" outlineLevel="0" collapsed="false">
      <c r="A31" s="5" t="s">
        <v>24</v>
      </c>
      <c r="B31" s="5"/>
      <c r="C31" s="12" t="n">
        <f aca="false">ROUND([1]Weekly_Fuel_CE!M76/1000,3)</f>
        <v>0</v>
      </c>
      <c r="D31" s="12" t="n">
        <f aca="false">ROUND([1]Weekly_Fuel_CE!G76/1000,3)</f>
        <v>0</v>
      </c>
      <c r="E31" s="12" t="n">
        <f aca="false">D31-C31</f>
        <v>0</v>
      </c>
      <c r="F31" s="5"/>
      <c r="G31" s="5" t="s">
        <v>25</v>
      </c>
    </row>
    <row r="32" customFormat="false" ht="12.75" hidden="false" customHeight="true" outlineLevel="0" collapsed="false">
      <c r="A32" s="5"/>
      <c r="B32" s="5"/>
      <c r="C32" s="14"/>
      <c r="D32" s="14"/>
      <c r="E32" s="12"/>
      <c r="F32" s="5"/>
      <c r="G32" s="5"/>
    </row>
    <row r="33" customFormat="false" ht="12.75" hidden="false" customHeight="true" outlineLevel="0" collapsed="false">
      <c r="A33" s="5" t="s">
        <v>26</v>
      </c>
      <c r="B33" s="5"/>
      <c r="C33" s="12" t="n">
        <f aca="false">ROUND(([1]Weekly_Fuel_CE!M71+[1]Weekly_Fuel_CE!M72)/1000,3)</f>
        <v>2.135</v>
      </c>
      <c r="D33" s="12" t="n">
        <f aca="false">ROUND(([1]Weekly_Fuel_CE!G71+[1]Weekly_Fuel_CE!G72)/1000,3)</f>
        <v>2.135</v>
      </c>
      <c r="E33" s="12" t="n">
        <f aca="false">D33-C33</f>
        <v>0</v>
      </c>
      <c r="F33" s="5"/>
      <c r="G33" s="20"/>
    </row>
    <row r="34" customFormat="false" ht="12.75" hidden="false" customHeight="true" outlineLevel="0" collapsed="false">
      <c r="A34" s="5"/>
      <c r="B34" s="5"/>
      <c r="C34" s="14"/>
      <c r="D34" s="14"/>
      <c r="E34" s="13"/>
      <c r="F34" s="5"/>
      <c r="G34" s="20"/>
    </row>
    <row r="35" customFormat="false" ht="12.75" hidden="false" customHeight="true" outlineLevel="0" collapsed="false">
      <c r="A35" s="5" t="s">
        <v>27</v>
      </c>
      <c r="B35" s="5"/>
      <c r="C35" s="12" t="n">
        <v>0.001</v>
      </c>
      <c r="D35" s="14"/>
      <c r="E35" s="12" t="n">
        <f aca="false">D35-C35</f>
        <v>-0.001</v>
      </c>
      <c r="F35" s="5"/>
      <c r="G35" s="5"/>
    </row>
    <row r="36" customFormat="false" ht="12.75" hidden="false" customHeight="true" outlineLevel="0" collapsed="false">
      <c r="A36" s="5"/>
      <c r="B36" s="5"/>
      <c r="C36" s="22"/>
      <c r="D36" s="22"/>
      <c r="E36" s="22"/>
      <c r="F36" s="5"/>
      <c r="G36" s="5"/>
    </row>
    <row r="37" customFormat="false" ht="12.75" hidden="false" customHeight="true" outlineLevel="0" collapsed="false">
      <c r="A37" s="16" t="s">
        <v>28</v>
      </c>
      <c r="B37" s="5"/>
      <c r="C37" s="23" t="n">
        <f aca="false">SUM(C27:C36)</f>
        <v>2.475</v>
      </c>
      <c r="D37" s="23" t="n">
        <f aca="false">SUM(D27:D36)</f>
        <v>2.407</v>
      </c>
      <c r="E37" s="24" t="n">
        <f aca="false">SUM(E27:E36)</f>
        <v>-0.0680000000000001</v>
      </c>
      <c r="F37" s="5"/>
      <c r="G37" s="25"/>
    </row>
    <row r="38" customFormat="false" ht="12.75" hidden="false" customHeight="true" outlineLevel="0" collapsed="false">
      <c r="A38" s="5"/>
      <c r="B38" s="5"/>
      <c r="C38" s="22"/>
      <c r="D38" s="22"/>
      <c r="E38" s="19"/>
      <c r="F38" s="5"/>
      <c r="G38" s="5"/>
    </row>
    <row r="39" customFormat="false" ht="12.75" hidden="false" customHeight="true" outlineLevel="0" collapsed="false">
      <c r="A39" s="5"/>
      <c r="B39" s="5"/>
      <c r="C39" s="5"/>
      <c r="D39" s="5"/>
      <c r="E39" s="5"/>
      <c r="F39" s="5"/>
      <c r="G39" s="5"/>
    </row>
    <row r="40" customFormat="false" ht="12.75" hidden="false" customHeight="true" outlineLevel="0" collapsed="false">
      <c r="A40" s="16" t="s">
        <v>29</v>
      </c>
      <c r="B40" s="5"/>
      <c r="C40" s="23" t="n">
        <f aca="false">C24+C37</f>
        <v>15.57684</v>
      </c>
      <c r="D40" s="23" t="n">
        <f aca="false">D24+D37</f>
        <v>15.539284</v>
      </c>
      <c r="E40" s="24" t="n">
        <f aca="false">E24+E37</f>
        <v>-0.0375560000000008</v>
      </c>
      <c r="F40" s="5"/>
      <c r="G40" s="5"/>
    </row>
    <row r="41" customFormat="false" ht="12.75" hidden="true" customHeight="true" outlineLevel="0" collapsed="false">
      <c r="A41" s="5"/>
      <c r="B41" s="5"/>
      <c r="C41" s="14"/>
      <c r="D41" s="14"/>
      <c r="E41" s="22"/>
      <c r="F41" s="5"/>
      <c r="G41" s="5"/>
    </row>
    <row r="42" customFormat="false" ht="12.75" hidden="true" customHeight="true" outlineLevel="0" collapsed="false">
      <c r="A42" s="16" t="s">
        <v>30</v>
      </c>
      <c r="B42" s="5"/>
      <c r="C42" s="12" t="n">
        <v>0</v>
      </c>
      <c r="D42" s="12" t="n">
        <v>0</v>
      </c>
      <c r="E42" s="12" t="n">
        <f aca="false">SUM(D42-C42)</f>
        <v>0</v>
      </c>
      <c r="F42" s="5"/>
      <c r="G42" s="5"/>
    </row>
    <row r="43" customFormat="false" ht="12.75" hidden="true" customHeight="true" outlineLevel="0" collapsed="false">
      <c r="A43" s="5"/>
      <c r="B43" s="5"/>
      <c r="C43" s="14"/>
      <c r="D43" s="14"/>
      <c r="E43" s="22"/>
      <c r="F43" s="5"/>
      <c r="G43" s="5"/>
    </row>
    <row r="44" customFormat="false" ht="12.75" hidden="true" customHeight="true" outlineLevel="0" collapsed="false">
      <c r="A44" s="16" t="s">
        <v>31</v>
      </c>
      <c r="B44" s="5"/>
      <c r="C44" s="23" t="n">
        <f aca="false">SUM(C40:C43)</f>
        <v>15.57684</v>
      </c>
      <c r="D44" s="23" t="n">
        <f aca="false">SUM(D40:D43)</f>
        <v>15.539284</v>
      </c>
      <c r="E44" s="24" t="n">
        <f aca="false">SUM(E40:E43)</f>
        <v>-0.0375560000000008</v>
      </c>
      <c r="F44" s="5"/>
      <c r="G44" s="5"/>
    </row>
    <row r="45" customFormat="false" ht="14.25" hidden="true" customHeight="true" outlineLevel="0" collapsed="false">
      <c r="A45" s="5"/>
      <c r="B45" s="5"/>
      <c r="C45" s="14"/>
      <c r="D45" s="14"/>
      <c r="E45" s="22"/>
      <c r="F45" s="5"/>
      <c r="G45" s="5"/>
    </row>
    <row r="46" customFormat="false" ht="12.75" hidden="true" customHeight="true" outlineLevel="0" collapsed="false">
      <c r="A46" s="5" t="s">
        <v>32</v>
      </c>
      <c r="B46" s="5"/>
      <c r="C46" s="14"/>
      <c r="D46" s="14"/>
      <c r="E46" s="22"/>
      <c r="F46" s="5"/>
      <c r="G46" s="5"/>
    </row>
    <row r="47" customFormat="false" ht="12.75" hidden="true" customHeight="true" outlineLevel="0" collapsed="false">
      <c r="A47" s="5" t="s">
        <v>33</v>
      </c>
      <c r="B47" s="5"/>
      <c r="C47" s="12" t="n">
        <v>16.284</v>
      </c>
      <c r="D47" s="12" t="n">
        <v>17.085</v>
      </c>
      <c r="E47" s="12" t="n">
        <f aca="false">D47-C47</f>
        <v>0.801000000000002</v>
      </c>
      <c r="F47" s="5"/>
      <c r="G47" s="5"/>
    </row>
    <row r="48" customFormat="false" ht="12.75" hidden="true" customHeight="true" outlineLevel="0" collapsed="false">
      <c r="A48" s="5" t="s">
        <v>34</v>
      </c>
      <c r="B48" s="5"/>
      <c r="C48" s="12" t="n">
        <v>17.126</v>
      </c>
      <c r="D48" s="12" t="n">
        <v>17.011</v>
      </c>
      <c r="E48" s="12" t="n">
        <f aca="false">D48-C48</f>
        <v>-0.115000000000002</v>
      </c>
      <c r="F48" s="5"/>
      <c r="G48" s="5"/>
    </row>
    <row r="49" customFormat="false" ht="12.75" hidden="true" customHeight="true" outlineLevel="0" collapsed="false">
      <c r="A49" s="5" t="s">
        <v>35</v>
      </c>
      <c r="B49" s="5"/>
      <c r="C49" s="12" t="n">
        <v>17.127</v>
      </c>
      <c r="D49" s="12" t="n">
        <v>17.127</v>
      </c>
      <c r="E49" s="12" t="n">
        <f aca="false">D49-C49</f>
        <v>0</v>
      </c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5"/>
      <c r="BS49" s="5"/>
      <c r="BT49" s="5"/>
      <c r="BU49" s="5"/>
      <c r="BV49" s="5"/>
      <c r="BW49" s="5"/>
      <c r="BX49" s="5"/>
      <c r="BY49" s="5"/>
      <c r="BZ49" s="5"/>
      <c r="CA49" s="5"/>
      <c r="CB49" s="5"/>
      <c r="CC49" s="5"/>
      <c r="CD49" s="5"/>
      <c r="CE49" s="5"/>
      <c r="CF49" s="5"/>
      <c r="CG49" s="5"/>
      <c r="CH49" s="5"/>
      <c r="CI49" s="5"/>
      <c r="CJ49" s="5"/>
      <c r="CK49" s="5"/>
      <c r="CL49" s="5"/>
      <c r="CM49" s="5"/>
      <c r="CN49" s="5"/>
      <c r="CO49" s="5"/>
      <c r="CP49" s="5"/>
      <c r="CQ49" s="5"/>
      <c r="CR49" s="5"/>
      <c r="CS49" s="5"/>
      <c r="CT49" s="5"/>
      <c r="CU49" s="5"/>
      <c r="CV49" s="5"/>
      <c r="CW49" s="5"/>
      <c r="CX49" s="5"/>
      <c r="CY49" s="5"/>
      <c r="CZ49" s="5"/>
      <c r="DA49" s="5"/>
      <c r="DB49" s="5"/>
      <c r="DC49" s="5"/>
      <c r="DD49" s="5"/>
      <c r="DE49" s="5"/>
      <c r="DF49" s="5"/>
      <c r="DG49" s="5"/>
      <c r="DH49" s="5"/>
      <c r="DI49" s="5"/>
      <c r="DJ49" s="5"/>
      <c r="DK49" s="5"/>
      <c r="DL49" s="5"/>
      <c r="DM49" s="5"/>
      <c r="DN49" s="5"/>
      <c r="DO49" s="5"/>
      <c r="DP49" s="5"/>
      <c r="DQ49" s="5"/>
      <c r="DR49" s="5"/>
      <c r="DS49" s="5"/>
      <c r="DT49" s="5"/>
      <c r="DU49" s="5"/>
      <c r="DV49" s="5"/>
      <c r="DW49" s="5"/>
      <c r="DX49" s="5"/>
      <c r="DY49" s="5"/>
      <c r="DZ49" s="5"/>
      <c r="EA49" s="5"/>
      <c r="EB49" s="5"/>
      <c r="EC49" s="5"/>
      <c r="ED49" s="5"/>
      <c r="EE49" s="5"/>
      <c r="EF49" s="5"/>
      <c r="EG49" s="5"/>
      <c r="EH49" s="5"/>
      <c r="EI49" s="5"/>
      <c r="EJ49" s="5"/>
      <c r="EK49" s="5"/>
      <c r="EL49" s="5"/>
      <c r="EM49" s="5"/>
      <c r="EN49" s="5"/>
      <c r="EO49" s="5"/>
      <c r="EP49" s="5"/>
      <c r="EQ49" s="5"/>
      <c r="ER49" s="5"/>
      <c r="ES49" s="5"/>
      <c r="ET49" s="5"/>
      <c r="EU49" s="5"/>
      <c r="EV49" s="5"/>
      <c r="EW49" s="5"/>
      <c r="EX49" s="5"/>
      <c r="EY49" s="5"/>
      <c r="EZ49" s="5"/>
      <c r="FA49" s="5"/>
      <c r="FB49" s="5"/>
      <c r="FC49" s="5"/>
      <c r="FD49" s="5"/>
      <c r="FE49" s="5"/>
      <c r="FF49" s="5"/>
      <c r="FG49" s="5"/>
      <c r="FH49" s="5"/>
      <c r="FI49" s="5"/>
      <c r="FJ49" s="5"/>
      <c r="FK49" s="5"/>
      <c r="FL49" s="5"/>
      <c r="FM49" s="5"/>
      <c r="FN49" s="5"/>
      <c r="FO49" s="5"/>
      <c r="FP49" s="5"/>
      <c r="FQ49" s="5"/>
      <c r="FR49" s="5"/>
      <c r="FS49" s="5"/>
      <c r="FT49" s="5"/>
      <c r="FU49" s="5"/>
      <c r="FV49" s="5"/>
      <c r="FW49" s="5"/>
      <c r="FX49" s="5"/>
      <c r="FY49" s="5"/>
      <c r="FZ49" s="5"/>
      <c r="GA49" s="5"/>
      <c r="GB49" s="5"/>
      <c r="GC49" s="5"/>
      <c r="GD49" s="5"/>
      <c r="GE49" s="5"/>
      <c r="GF49" s="5"/>
      <c r="GG49" s="5"/>
      <c r="GH49" s="5"/>
      <c r="GI49" s="5"/>
      <c r="GJ49" s="5"/>
      <c r="GK49" s="5"/>
      <c r="GL49" s="5"/>
      <c r="GM49" s="5"/>
      <c r="GN49" s="5"/>
      <c r="GO49" s="5"/>
      <c r="GP49" s="5"/>
      <c r="GQ49" s="5"/>
      <c r="GR49" s="5"/>
      <c r="GS49" s="5"/>
      <c r="GT49" s="5"/>
      <c r="GU49" s="5"/>
      <c r="GV49" s="5"/>
      <c r="GW49" s="5"/>
      <c r="GX49" s="5"/>
      <c r="GY49" s="5"/>
      <c r="GZ49" s="5"/>
      <c r="HA49" s="5"/>
      <c r="HB49" s="5"/>
      <c r="HC49" s="5"/>
      <c r="HD49" s="5"/>
      <c r="HE49" s="5"/>
      <c r="HF49" s="5"/>
      <c r="HG49" s="5"/>
      <c r="HH49" s="5"/>
      <c r="HI49" s="5"/>
      <c r="HJ49" s="5"/>
      <c r="HK49" s="5"/>
      <c r="HL49" s="5"/>
      <c r="HM49" s="5"/>
      <c r="HN49" s="5"/>
      <c r="HO49" s="5"/>
      <c r="HP49" s="5"/>
      <c r="HQ49" s="5"/>
      <c r="HR49" s="5"/>
      <c r="HS49" s="5"/>
      <c r="HT49" s="5"/>
      <c r="HU49" s="5"/>
      <c r="HV49" s="5"/>
      <c r="HW49" s="5"/>
      <c r="HX49" s="5"/>
      <c r="HY49" s="5"/>
      <c r="HZ49" s="5"/>
      <c r="IA49" s="5"/>
      <c r="IB49" s="5"/>
      <c r="IC49" s="5"/>
      <c r="ID49" s="5"/>
      <c r="IE49" s="5"/>
      <c r="IF49" s="5"/>
      <c r="IG49" s="5"/>
      <c r="IH49" s="5"/>
      <c r="II49" s="5"/>
      <c r="IJ49" s="5"/>
      <c r="IK49" s="5"/>
      <c r="IL49" s="5"/>
      <c r="IM49" s="5"/>
      <c r="IN49" s="5"/>
      <c r="IO49" s="5"/>
      <c r="IP49" s="5"/>
      <c r="IQ49" s="5"/>
      <c r="IR49" s="5"/>
      <c r="IS49" s="5"/>
      <c r="IT49" s="5"/>
      <c r="IU49" s="5"/>
      <c r="IV49" s="5"/>
      <c r="IW49" s="5"/>
    </row>
    <row r="50" customFormat="false" ht="12.75" hidden="true" customHeight="true" outlineLevel="0" collapsed="false">
      <c r="A50" s="5" t="s">
        <v>36</v>
      </c>
      <c r="B50" s="5"/>
      <c r="C50" s="12" t="n">
        <v>19.008</v>
      </c>
      <c r="D50" s="12" t="n">
        <v>19.008</v>
      </c>
      <c r="E50" s="12" t="n">
        <f aca="false">D50-C50</f>
        <v>0</v>
      </c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5"/>
      <c r="BS50" s="5"/>
      <c r="BT50" s="5"/>
      <c r="BU50" s="5"/>
      <c r="BV50" s="5"/>
      <c r="BW50" s="5"/>
      <c r="BX50" s="5"/>
      <c r="BY50" s="5"/>
      <c r="BZ50" s="5"/>
      <c r="CA50" s="5"/>
      <c r="CB50" s="5"/>
      <c r="CC50" s="5"/>
      <c r="CD50" s="5"/>
      <c r="CE50" s="5"/>
      <c r="CF50" s="5"/>
      <c r="CG50" s="5"/>
      <c r="CH50" s="5"/>
      <c r="CI50" s="5"/>
      <c r="CJ50" s="5"/>
      <c r="CK50" s="5"/>
      <c r="CL50" s="5"/>
      <c r="CM50" s="5"/>
      <c r="CN50" s="5"/>
      <c r="CO50" s="5"/>
      <c r="CP50" s="5"/>
      <c r="CQ50" s="5"/>
      <c r="CR50" s="5"/>
      <c r="CS50" s="5"/>
      <c r="CT50" s="5"/>
      <c r="CU50" s="5"/>
      <c r="CV50" s="5"/>
      <c r="CW50" s="5"/>
      <c r="CX50" s="5"/>
      <c r="CY50" s="5"/>
      <c r="CZ50" s="5"/>
      <c r="DA50" s="5"/>
      <c r="DB50" s="5"/>
      <c r="DC50" s="5"/>
      <c r="DD50" s="5"/>
      <c r="DE50" s="5"/>
      <c r="DF50" s="5"/>
      <c r="DG50" s="5"/>
      <c r="DH50" s="5"/>
      <c r="DI50" s="5"/>
      <c r="DJ50" s="5"/>
      <c r="DK50" s="5"/>
      <c r="DL50" s="5"/>
      <c r="DM50" s="5"/>
      <c r="DN50" s="5"/>
      <c r="DO50" s="5"/>
      <c r="DP50" s="5"/>
      <c r="DQ50" s="5"/>
      <c r="DR50" s="5"/>
      <c r="DS50" s="5"/>
      <c r="DT50" s="5"/>
      <c r="DU50" s="5"/>
      <c r="DV50" s="5"/>
      <c r="DW50" s="5"/>
      <c r="DX50" s="5"/>
      <c r="DY50" s="5"/>
      <c r="DZ50" s="5"/>
      <c r="EA50" s="5"/>
      <c r="EB50" s="5"/>
      <c r="EC50" s="5"/>
      <c r="ED50" s="5"/>
      <c r="EE50" s="5"/>
      <c r="EF50" s="5"/>
      <c r="EG50" s="5"/>
      <c r="EH50" s="5"/>
      <c r="EI50" s="5"/>
      <c r="EJ50" s="5"/>
      <c r="EK50" s="5"/>
      <c r="EL50" s="5"/>
      <c r="EM50" s="5"/>
      <c r="EN50" s="5"/>
      <c r="EO50" s="5"/>
      <c r="EP50" s="5"/>
      <c r="EQ50" s="5"/>
      <c r="ER50" s="5"/>
      <c r="ES50" s="5"/>
      <c r="ET50" s="5"/>
      <c r="EU50" s="5"/>
      <c r="EV50" s="5"/>
      <c r="EW50" s="5"/>
      <c r="EX50" s="5"/>
      <c r="EY50" s="5"/>
      <c r="EZ50" s="5"/>
      <c r="FA50" s="5"/>
      <c r="FB50" s="5"/>
      <c r="FC50" s="5"/>
      <c r="FD50" s="5"/>
      <c r="FE50" s="5"/>
      <c r="FF50" s="5"/>
      <c r="FG50" s="5"/>
      <c r="FH50" s="5"/>
      <c r="FI50" s="5"/>
      <c r="FJ50" s="5"/>
      <c r="FK50" s="5"/>
      <c r="FL50" s="5"/>
      <c r="FM50" s="5"/>
      <c r="FN50" s="5"/>
      <c r="FO50" s="5"/>
      <c r="FP50" s="5"/>
      <c r="FQ50" s="5"/>
      <c r="FR50" s="5"/>
      <c r="FS50" s="5"/>
      <c r="FT50" s="5"/>
      <c r="FU50" s="5"/>
      <c r="FV50" s="5"/>
      <c r="FW50" s="5"/>
      <c r="FX50" s="5"/>
      <c r="FY50" s="5"/>
      <c r="FZ50" s="5"/>
      <c r="GA50" s="5"/>
      <c r="GB50" s="5"/>
      <c r="GC50" s="5"/>
      <c r="GD50" s="5"/>
      <c r="GE50" s="5"/>
      <c r="GF50" s="5"/>
      <c r="GG50" s="5"/>
      <c r="GH50" s="5"/>
      <c r="GI50" s="5"/>
      <c r="GJ50" s="5"/>
      <c r="GK50" s="5"/>
      <c r="GL50" s="5"/>
      <c r="GM50" s="5"/>
      <c r="GN50" s="5"/>
      <c r="GO50" s="5"/>
      <c r="GP50" s="5"/>
      <c r="GQ50" s="5"/>
      <c r="GR50" s="5"/>
      <c r="GS50" s="5"/>
      <c r="GT50" s="5"/>
      <c r="GU50" s="5"/>
      <c r="GV50" s="5"/>
      <c r="GW50" s="5"/>
      <c r="GX50" s="5"/>
      <c r="GY50" s="5"/>
      <c r="GZ50" s="5"/>
      <c r="HA50" s="5"/>
      <c r="HB50" s="5"/>
      <c r="HC50" s="5"/>
      <c r="HD50" s="5"/>
      <c r="HE50" s="5"/>
      <c r="HF50" s="5"/>
      <c r="HG50" s="5"/>
      <c r="HH50" s="5"/>
      <c r="HI50" s="5"/>
      <c r="HJ50" s="5"/>
      <c r="HK50" s="5"/>
      <c r="HL50" s="5"/>
      <c r="HM50" s="5"/>
      <c r="HN50" s="5"/>
      <c r="HO50" s="5"/>
      <c r="HP50" s="5"/>
      <c r="HQ50" s="5"/>
      <c r="HR50" s="5"/>
      <c r="HS50" s="5"/>
      <c r="HT50" s="5"/>
      <c r="HU50" s="5"/>
      <c r="HV50" s="5"/>
      <c r="HW50" s="5"/>
      <c r="HX50" s="5"/>
      <c r="HY50" s="5"/>
      <c r="HZ50" s="5"/>
      <c r="IA50" s="5"/>
      <c r="IB50" s="5"/>
      <c r="IC50" s="5"/>
      <c r="ID50" s="5"/>
      <c r="IE50" s="5"/>
      <c r="IF50" s="5"/>
      <c r="IG50" s="5"/>
      <c r="IH50" s="5"/>
      <c r="II50" s="5"/>
      <c r="IJ50" s="5"/>
      <c r="IK50" s="5"/>
      <c r="IL50" s="5"/>
      <c r="IM50" s="5"/>
      <c r="IN50" s="5"/>
      <c r="IO50" s="5"/>
      <c r="IP50" s="5"/>
      <c r="IQ50" s="5"/>
      <c r="IR50" s="5"/>
      <c r="IS50" s="5"/>
      <c r="IT50" s="5"/>
      <c r="IU50" s="5"/>
      <c r="IV50" s="5"/>
      <c r="IW50" s="5"/>
    </row>
    <row r="51" customFormat="false" ht="12.75" hidden="true" customHeight="true" outlineLevel="0" collapsed="false">
      <c r="A51" s="5" t="s">
        <v>37</v>
      </c>
      <c r="B51" s="5"/>
      <c r="C51" s="12" t="n">
        <v>17.829</v>
      </c>
      <c r="D51" s="12" t="n">
        <v>17.829</v>
      </c>
      <c r="E51" s="12" t="n">
        <f aca="false">D51-C51</f>
        <v>0</v>
      </c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5"/>
      <c r="BS51" s="5"/>
      <c r="BT51" s="5"/>
      <c r="BU51" s="5"/>
      <c r="BV51" s="5"/>
      <c r="BW51" s="5"/>
      <c r="BX51" s="5"/>
      <c r="BY51" s="5"/>
      <c r="BZ51" s="5"/>
      <c r="CA51" s="5"/>
      <c r="CB51" s="5"/>
      <c r="CC51" s="5"/>
      <c r="CD51" s="5"/>
      <c r="CE51" s="5"/>
      <c r="CF51" s="5"/>
      <c r="CG51" s="5"/>
      <c r="CH51" s="5"/>
      <c r="CI51" s="5"/>
      <c r="CJ51" s="5"/>
      <c r="CK51" s="5"/>
      <c r="CL51" s="5"/>
      <c r="CM51" s="5"/>
      <c r="CN51" s="5"/>
      <c r="CO51" s="5"/>
      <c r="CP51" s="5"/>
      <c r="CQ51" s="5"/>
      <c r="CR51" s="5"/>
      <c r="CS51" s="5"/>
      <c r="CT51" s="5"/>
      <c r="CU51" s="5"/>
      <c r="CV51" s="5"/>
      <c r="CW51" s="5"/>
      <c r="CX51" s="5"/>
      <c r="CY51" s="5"/>
      <c r="CZ51" s="5"/>
      <c r="DA51" s="5"/>
      <c r="DB51" s="5"/>
      <c r="DC51" s="5"/>
      <c r="DD51" s="5"/>
      <c r="DE51" s="5"/>
      <c r="DF51" s="5"/>
      <c r="DG51" s="5"/>
      <c r="DH51" s="5"/>
      <c r="DI51" s="5"/>
      <c r="DJ51" s="5"/>
      <c r="DK51" s="5"/>
      <c r="DL51" s="5"/>
      <c r="DM51" s="5"/>
      <c r="DN51" s="5"/>
      <c r="DO51" s="5"/>
      <c r="DP51" s="5"/>
      <c r="DQ51" s="5"/>
      <c r="DR51" s="5"/>
      <c r="DS51" s="5"/>
      <c r="DT51" s="5"/>
      <c r="DU51" s="5"/>
      <c r="DV51" s="5"/>
      <c r="DW51" s="5"/>
      <c r="DX51" s="5"/>
      <c r="DY51" s="5"/>
      <c r="DZ51" s="5"/>
      <c r="EA51" s="5"/>
      <c r="EB51" s="5"/>
      <c r="EC51" s="5"/>
      <c r="ED51" s="5"/>
      <c r="EE51" s="5"/>
      <c r="EF51" s="5"/>
      <c r="EG51" s="5"/>
      <c r="EH51" s="5"/>
      <c r="EI51" s="5"/>
      <c r="EJ51" s="5"/>
      <c r="EK51" s="5"/>
      <c r="EL51" s="5"/>
      <c r="EM51" s="5"/>
      <c r="EN51" s="5"/>
      <c r="EO51" s="5"/>
      <c r="EP51" s="5"/>
      <c r="EQ51" s="5"/>
      <c r="ER51" s="5"/>
      <c r="ES51" s="5"/>
      <c r="ET51" s="5"/>
      <c r="EU51" s="5"/>
      <c r="EV51" s="5"/>
      <c r="EW51" s="5"/>
      <c r="EX51" s="5"/>
      <c r="EY51" s="5"/>
      <c r="EZ51" s="5"/>
      <c r="FA51" s="5"/>
      <c r="FB51" s="5"/>
      <c r="FC51" s="5"/>
      <c r="FD51" s="5"/>
      <c r="FE51" s="5"/>
      <c r="FF51" s="5"/>
      <c r="FG51" s="5"/>
      <c r="FH51" s="5"/>
      <c r="FI51" s="5"/>
      <c r="FJ51" s="5"/>
      <c r="FK51" s="5"/>
      <c r="FL51" s="5"/>
      <c r="FM51" s="5"/>
      <c r="FN51" s="5"/>
      <c r="FO51" s="5"/>
      <c r="FP51" s="5"/>
      <c r="FQ51" s="5"/>
      <c r="FR51" s="5"/>
      <c r="FS51" s="5"/>
      <c r="FT51" s="5"/>
      <c r="FU51" s="5"/>
      <c r="FV51" s="5"/>
      <c r="FW51" s="5"/>
      <c r="FX51" s="5"/>
      <c r="FY51" s="5"/>
      <c r="FZ51" s="5"/>
      <c r="GA51" s="5"/>
      <c r="GB51" s="5"/>
      <c r="GC51" s="5"/>
      <c r="GD51" s="5"/>
      <c r="GE51" s="5"/>
      <c r="GF51" s="5"/>
      <c r="GG51" s="5"/>
      <c r="GH51" s="5"/>
      <c r="GI51" s="5"/>
      <c r="GJ51" s="5"/>
      <c r="GK51" s="5"/>
      <c r="GL51" s="5"/>
      <c r="GM51" s="5"/>
      <c r="GN51" s="5"/>
      <c r="GO51" s="5"/>
      <c r="GP51" s="5"/>
      <c r="GQ51" s="5"/>
      <c r="GR51" s="5"/>
      <c r="GS51" s="5"/>
      <c r="GT51" s="5"/>
      <c r="GU51" s="5"/>
      <c r="GV51" s="5"/>
      <c r="GW51" s="5"/>
      <c r="GX51" s="5"/>
      <c r="GY51" s="5"/>
      <c r="GZ51" s="5"/>
      <c r="HA51" s="5"/>
      <c r="HB51" s="5"/>
      <c r="HC51" s="5"/>
      <c r="HD51" s="5"/>
      <c r="HE51" s="5"/>
      <c r="HF51" s="5"/>
      <c r="HG51" s="5"/>
      <c r="HH51" s="5"/>
      <c r="HI51" s="5"/>
      <c r="HJ51" s="5"/>
      <c r="HK51" s="5"/>
      <c r="HL51" s="5"/>
      <c r="HM51" s="5"/>
      <c r="HN51" s="5"/>
      <c r="HO51" s="5"/>
      <c r="HP51" s="5"/>
      <c r="HQ51" s="5"/>
      <c r="HR51" s="5"/>
      <c r="HS51" s="5"/>
      <c r="HT51" s="5"/>
      <c r="HU51" s="5"/>
      <c r="HV51" s="5"/>
      <c r="HW51" s="5"/>
      <c r="HX51" s="5"/>
      <c r="HY51" s="5"/>
      <c r="HZ51" s="5"/>
      <c r="IA51" s="5"/>
      <c r="IB51" s="5"/>
      <c r="IC51" s="5"/>
      <c r="ID51" s="5"/>
      <c r="IE51" s="5"/>
      <c r="IF51" s="5"/>
      <c r="IG51" s="5"/>
      <c r="IH51" s="5"/>
      <c r="II51" s="5"/>
      <c r="IJ51" s="5"/>
      <c r="IK51" s="5"/>
      <c r="IL51" s="5"/>
      <c r="IM51" s="5"/>
      <c r="IN51" s="5"/>
      <c r="IO51" s="5"/>
      <c r="IP51" s="5"/>
      <c r="IQ51" s="5"/>
      <c r="IR51" s="5"/>
      <c r="IS51" s="5"/>
      <c r="IT51" s="5"/>
      <c r="IU51" s="5"/>
      <c r="IV51" s="5"/>
      <c r="IW51" s="5"/>
    </row>
    <row r="52" customFormat="false" ht="12.75" hidden="true" customHeight="true" outlineLevel="0" collapsed="false">
      <c r="A52" s="5" t="s">
        <v>38</v>
      </c>
      <c r="B52" s="5"/>
      <c r="C52" s="17" t="n">
        <v>53.403</v>
      </c>
      <c r="D52" s="17" t="n">
        <v>53.403</v>
      </c>
      <c r="E52" s="17" t="n">
        <f aca="false">D52-C52</f>
        <v>0</v>
      </c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5"/>
      <c r="BS52" s="5"/>
      <c r="BT52" s="5"/>
      <c r="BU52" s="5"/>
      <c r="BV52" s="5"/>
      <c r="BW52" s="5"/>
      <c r="BX52" s="5"/>
      <c r="BY52" s="5"/>
      <c r="BZ52" s="5"/>
      <c r="CA52" s="5"/>
      <c r="CB52" s="5"/>
      <c r="CC52" s="5"/>
      <c r="CD52" s="5"/>
      <c r="CE52" s="5"/>
      <c r="CF52" s="5"/>
      <c r="CG52" s="5"/>
      <c r="CH52" s="5"/>
      <c r="CI52" s="5"/>
      <c r="CJ52" s="5"/>
      <c r="CK52" s="5"/>
      <c r="CL52" s="5"/>
      <c r="CM52" s="5"/>
      <c r="CN52" s="5"/>
      <c r="CO52" s="5"/>
      <c r="CP52" s="5"/>
      <c r="CQ52" s="5"/>
      <c r="CR52" s="5"/>
      <c r="CS52" s="5"/>
      <c r="CT52" s="5"/>
      <c r="CU52" s="5"/>
      <c r="CV52" s="5"/>
      <c r="CW52" s="5"/>
      <c r="CX52" s="5"/>
      <c r="CY52" s="5"/>
      <c r="CZ52" s="5"/>
      <c r="DA52" s="5"/>
      <c r="DB52" s="5"/>
      <c r="DC52" s="5"/>
      <c r="DD52" s="5"/>
      <c r="DE52" s="5"/>
      <c r="DF52" s="5"/>
      <c r="DG52" s="5"/>
      <c r="DH52" s="5"/>
      <c r="DI52" s="5"/>
      <c r="DJ52" s="5"/>
      <c r="DK52" s="5"/>
      <c r="DL52" s="5"/>
      <c r="DM52" s="5"/>
      <c r="DN52" s="5"/>
      <c r="DO52" s="5"/>
      <c r="DP52" s="5"/>
      <c r="DQ52" s="5"/>
      <c r="DR52" s="5"/>
      <c r="DS52" s="5"/>
      <c r="DT52" s="5"/>
      <c r="DU52" s="5"/>
      <c r="DV52" s="5"/>
      <c r="DW52" s="5"/>
      <c r="DX52" s="5"/>
      <c r="DY52" s="5"/>
      <c r="DZ52" s="5"/>
      <c r="EA52" s="5"/>
      <c r="EB52" s="5"/>
      <c r="EC52" s="5"/>
      <c r="ED52" s="5"/>
      <c r="EE52" s="5"/>
      <c r="EF52" s="5"/>
      <c r="EG52" s="5"/>
      <c r="EH52" s="5"/>
      <c r="EI52" s="5"/>
      <c r="EJ52" s="5"/>
      <c r="EK52" s="5"/>
      <c r="EL52" s="5"/>
      <c r="EM52" s="5"/>
      <c r="EN52" s="5"/>
      <c r="EO52" s="5"/>
      <c r="EP52" s="5"/>
      <c r="EQ52" s="5"/>
      <c r="ER52" s="5"/>
      <c r="ES52" s="5"/>
      <c r="ET52" s="5"/>
      <c r="EU52" s="5"/>
      <c r="EV52" s="5"/>
      <c r="EW52" s="5"/>
      <c r="EX52" s="5"/>
      <c r="EY52" s="5"/>
      <c r="EZ52" s="5"/>
      <c r="FA52" s="5"/>
      <c r="FB52" s="5"/>
      <c r="FC52" s="5"/>
      <c r="FD52" s="5"/>
      <c r="FE52" s="5"/>
      <c r="FF52" s="5"/>
      <c r="FG52" s="5"/>
      <c r="FH52" s="5"/>
      <c r="FI52" s="5"/>
      <c r="FJ52" s="5"/>
      <c r="FK52" s="5"/>
      <c r="FL52" s="5"/>
      <c r="FM52" s="5"/>
      <c r="FN52" s="5"/>
      <c r="FO52" s="5"/>
      <c r="FP52" s="5"/>
      <c r="FQ52" s="5"/>
      <c r="FR52" s="5"/>
      <c r="FS52" s="5"/>
      <c r="FT52" s="5"/>
      <c r="FU52" s="5"/>
      <c r="FV52" s="5"/>
      <c r="FW52" s="5"/>
      <c r="FX52" s="5"/>
      <c r="FY52" s="5"/>
      <c r="FZ52" s="5"/>
      <c r="GA52" s="5"/>
      <c r="GB52" s="5"/>
      <c r="GC52" s="5"/>
      <c r="GD52" s="5"/>
      <c r="GE52" s="5"/>
      <c r="GF52" s="5"/>
      <c r="GG52" s="5"/>
      <c r="GH52" s="5"/>
      <c r="GI52" s="5"/>
      <c r="GJ52" s="5"/>
      <c r="GK52" s="5"/>
      <c r="GL52" s="5"/>
      <c r="GM52" s="5"/>
      <c r="GN52" s="5"/>
      <c r="GO52" s="5"/>
      <c r="GP52" s="5"/>
      <c r="GQ52" s="5"/>
      <c r="GR52" s="5"/>
      <c r="GS52" s="5"/>
      <c r="GT52" s="5"/>
      <c r="GU52" s="5"/>
      <c r="GV52" s="5"/>
      <c r="GW52" s="5"/>
      <c r="GX52" s="5"/>
      <c r="GY52" s="5"/>
      <c r="GZ52" s="5"/>
      <c r="HA52" s="5"/>
      <c r="HB52" s="5"/>
      <c r="HC52" s="5"/>
      <c r="HD52" s="5"/>
      <c r="HE52" s="5"/>
      <c r="HF52" s="5"/>
      <c r="HG52" s="5"/>
      <c r="HH52" s="5"/>
      <c r="HI52" s="5"/>
      <c r="HJ52" s="5"/>
      <c r="HK52" s="5"/>
      <c r="HL52" s="5"/>
      <c r="HM52" s="5"/>
      <c r="HN52" s="5"/>
      <c r="HO52" s="5"/>
      <c r="HP52" s="5"/>
      <c r="HQ52" s="5"/>
      <c r="HR52" s="5"/>
      <c r="HS52" s="5"/>
      <c r="HT52" s="5"/>
      <c r="HU52" s="5"/>
      <c r="HV52" s="5"/>
      <c r="HW52" s="5"/>
      <c r="HX52" s="5"/>
      <c r="HY52" s="5"/>
      <c r="HZ52" s="5"/>
      <c r="IA52" s="5"/>
      <c r="IB52" s="5"/>
      <c r="IC52" s="5"/>
      <c r="ID52" s="5"/>
      <c r="IE52" s="5"/>
      <c r="IF52" s="5"/>
      <c r="IG52" s="5"/>
      <c r="IH52" s="5"/>
      <c r="II52" s="5"/>
      <c r="IJ52" s="5"/>
      <c r="IK52" s="5"/>
      <c r="IL52" s="5"/>
      <c r="IM52" s="5"/>
      <c r="IN52" s="5"/>
      <c r="IO52" s="5"/>
      <c r="IP52" s="5"/>
      <c r="IQ52" s="5"/>
      <c r="IR52" s="5"/>
      <c r="IS52" s="5"/>
      <c r="IT52" s="5"/>
      <c r="IU52" s="5"/>
      <c r="IV52" s="5"/>
      <c r="IW52" s="5"/>
    </row>
    <row r="53" customFormat="false" ht="12.75" hidden="false" customHeight="true" outlineLevel="0" collapsed="false">
      <c r="A53" s="5"/>
      <c r="B53" s="5"/>
      <c r="C53" s="12"/>
      <c r="D53" s="12"/>
      <c r="E53" s="12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5"/>
      <c r="BS53" s="5"/>
      <c r="BT53" s="5"/>
      <c r="BU53" s="5"/>
      <c r="BV53" s="5"/>
      <c r="BW53" s="5"/>
      <c r="BX53" s="5"/>
      <c r="BY53" s="5"/>
      <c r="BZ53" s="5"/>
      <c r="CA53" s="5"/>
      <c r="CB53" s="5"/>
      <c r="CC53" s="5"/>
      <c r="CD53" s="5"/>
      <c r="CE53" s="5"/>
      <c r="CF53" s="5"/>
      <c r="CG53" s="5"/>
      <c r="CH53" s="5"/>
      <c r="CI53" s="5"/>
      <c r="CJ53" s="5"/>
      <c r="CK53" s="5"/>
      <c r="CL53" s="5"/>
      <c r="CM53" s="5"/>
      <c r="CN53" s="5"/>
      <c r="CO53" s="5"/>
      <c r="CP53" s="5"/>
      <c r="CQ53" s="5"/>
      <c r="CR53" s="5"/>
      <c r="CS53" s="5"/>
      <c r="CT53" s="5"/>
      <c r="CU53" s="5"/>
      <c r="CV53" s="5"/>
      <c r="CW53" s="5"/>
      <c r="CX53" s="5"/>
      <c r="CY53" s="5"/>
      <c r="CZ53" s="5"/>
      <c r="DA53" s="5"/>
      <c r="DB53" s="5"/>
      <c r="DC53" s="5"/>
      <c r="DD53" s="5"/>
      <c r="DE53" s="5"/>
      <c r="DF53" s="5"/>
      <c r="DG53" s="5"/>
      <c r="DH53" s="5"/>
      <c r="DI53" s="5"/>
      <c r="DJ53" s="5"/>
      <c r="DK53" s="5"/>
      <c r="DL53" s="5"/>
      <c r="DM53" s="5"/>
      <c r="DN53" s="5"/>
      <c r="DO53" s="5"/>
      <c r="DP53" s="5"/>
      <c r="DQ53" s="5"/>
      <c r="DR53" s="5"/>
      <c r="DS53" s="5"/>
      <c r="DT53" s="5"/>
      <c r="DU53" s="5"/>
      <c r="DV53" s="5"/>
      <c r="DW53" s="5"/>
      <c r="DX53" s="5"/>
      <c r="DY53" s="5"/>
      <c r="DZ53" s="5"/>
      <c r="EA53" s="5"/>
      <c r="EB53" s="5"/>
      <c r="EC53" s="5"/>
      <c r="ED53" s="5"/>
      <c r="EE53" s="5"/>
      <c r="EF53" s="5"/>
      <c r="EG53" s="5"/>
      <c r="EH53" s="5"/>
      <c r="EI53" s="5"/>
      <c r="EJ53" s="5"/>
      <c r="EK53" s="5"/>
      <c r="EL53" s="5"/>
      <c r="EM53" s="5"/>
      <c r="EN53" s="5"/>
      <c r="EO53" s="5"/>
      <c r="EP53" s="5"/>
      <c r="EQ53" s="5"/>
      <c r="ER53" s="5"/>
      <c r="ES53" s="5"/>
      <c r="ET53" s="5"/>
      <c r="EU53" s="5"/>
      <c r="EV53" s="5"/>
      <c r="EW53" s="5"/>
      <c r="EX53" s="5"/>
      <c r="EY53" s="5"/>
      <c r="EZ53" s="5"/>
      <c r="FA53" s="5"/>
      <c r="FB53" s="5"/>
      <c r="FC53" s="5"/>
      <c r="FD53" s="5"/>
      <c r="FE53" s="5"/>
      <c r="FF53" s="5"/>
      <c r="FG53" s="5"/>
      <c r="FH53" s="5"/>
      <c r="FI53" s="5"/>
      <c r="FJ53" s="5"/>
      <c r="FK53" s="5"/>
      <c r="FL53" s="5"/>
      <c r="FM53" s="5"/>
      <c r="FN53" s="5"/>
      <c r="FO53" s="5"/>
      <c r="FP53" s="5"/>
      <c r="FQ53" s="5"/>
      <c r="FR53" s="5"/>
      <c r="FS53" s="5"/>
      <c r="FT53" s="5"/>
      <c r="FU53" s="5"/>
      <c r="FV53" s="5"/>
      <c r="FW53" s="5"/>
      <c r="FX53" s="5"/>
      <c r="FY53" s="5"/>
      <c r="FZ53" s="5"/>
      <c r="GA53" s="5"/>
      <c r="GB53" s="5"/>
      <c r="GC53" s="5"/>
      <c r="GD53" s="5"/>
      <c r="GE53" s="5"/>
      <c r="GF53" s="5"/>
      <c r="GG53" s="5"/>
      <c r="GH53" s="5"/>
      <c r="GI53" s="5"/>
      <c r="GJ53" s="5"/>
      <c r="GK53" s="5"/>
      <c r="GL53" s="5"/>
      <c r="GM53" s="5"/>
      <c r="GN53" s="5"/>
      <c r="GO53" s="5"/>
      <c r="GP53" s="5"/>
      <c r="GQ53" s="5"/>
      <c r="GR53" s="5"/>
      <c r="GS53" s="5"/>
      <c r="GT53" s="5"/>
      <c r="GU53" s="5"/>
      <c r="GV53" s="5"/>
      <c r="GW53" s="5"/>
      <c r="GX53" s="5"/>
      <c r="GY53" s="5"/>
      <c r="GZ53" s="5"/>
      <c r="HA53" s="5"/>
      <c r="HB53" s="5"/>
      <c r="HC53" s="5"/>
      <c r="HD53" s="5"/>
      <c r="HE53" s="5"/>
      <c r="HF53" s="5"/>
      <c r="HG53" s="5"/>
      <c r="HH53" s="5"/>
      <c r="HI53" s="5"/>
      <c r="HJ53" s="5"/>
      <c r="HK53" s="5"/>
      <c r="HL53" s="5"/>
      <c r="HM53" s="5"/>
      <c r="HN53" s="5"/>
      <c r="HO53" s="5"/>
      <c r="HP53" s="5"/>
      <c r="HQ53" s="5"/>
      <c r="HR53" s="5"/>
      <c r="HS53" s="5"/>
      <c r="HT53" s="5"/>
      <c r="HU53" s="5"/>
      <c r="HV53" s="5"/>
      <c r="HW53" s="5"/>
      <c r="HX53" s="5"/>
      <c r="HY53" s="5"/>
      <c r="HZ53" s="5"/>
      <c r="IA53" s="5"/>
      <c r="IB53" s="5"/>
      <c r="IC53" s="5"/>
      <c r="ID53" s="5"/>
      <c r="IE53" s="5"/>
      <c r="IF53" s="5"/>
      <c r="IG53" s="5"/>
      <c r="IH53" s="5"/>
      <c r="II53" s="5"/>
      <c r="IJ53" s="5"/>
      <c r="IK53" s="5"/>
      <c r="IL53" s="5"/>
      <c r="IM53" s="5"/>
      <c r="IN53" s="5"/>
      <c r="IO53" s="5"/>
      <c r="IP53" s="5"/>
      <c r="IQ53" s="5"/>
      <c r="IR53" s="5"/>
      <c r="IS53" s="5"/>
      <c r="IT53" s="5"/>
      <c r="IU53" s="5"/>
      <c r="IV53" s="5"/>
      <c r="IW53" s="5"/>
    </row>
    <row r="54" customFormat="false" ht="12.75" hidden="false" customHeight="true" outlineLevel="0" collapsed="false">
      <c r="A54" s="5"/>
      <c r="B54" s="5"/>
      <c r="C54" s="14"/>
      <c r="D54" s="14"/>
      <c r="E54" s="22"/>
      <c r="F54" s="5"/>
      <c r="G54" s="5"/>
    </row>
    <row r="55" customFormat="false" ht="12.75" hidden="false" customHeight="true" outlineLevel="0" collapsed="false">
      <c r="A55" s="16" t="s">
        <v>39</v>
      </c>
      <c r="B55" s="5"/>
      <c r="C55" s="17" t="n">
        <f aca="false">C40</f>
        <v>15.57684</v>
      </c>
      <c r="D55" s="17" t="n">
        <f aca="false">D40</f>
        <v>15.539284</v>
      </c>
      <c r="E55" s="18" t="n">
        <f aca="false">E40</f>
        <v>-0.0375560000000008</v>
      </c>
      <c r="F55" s="5"/>
      <c r="G55" s="5"/>
    </row>
    <row r="56" customFormat="false" ht="15" hidden="false" customHeight="true" outlineLevel="0" collapsed="false">
      <c r="A56" s="5"/>
      <c r="B56" s="5"/>
      <c r="C56" s="26"/>
      <c r="D56" s="26"/>
      <c r="E56" s="22"/>
      <c r="F56" s="5"/>
      <c r="G56" s="5"/>
    </row>
    <row r="57" customFormat="false" ht="15" hidden="false" customHeight="true" outlineLevel="0" collapsed="false">
      <c r="A57" s="5"/>
      <c r="B57" s="5"/>
      <c r="C57" s="5"/>
      <c r="D57" s="5"/>
      <c r="E57" s="5"/>
      <c r="F57" s="5"/>
      <c r="G57" s="5"/>
    </row>
    <row r="58" customFormat="false" ht="15" hidden="false" customHeight="true" outlineLevel="0" collapsed="false">
      <c r="A58" s="5"/>
      <c r="B58" s="5"/>
      <c r="C58" s="5"/>
      <c r="D58" s="5"/>
      <c r="E58" s="27"/>
      <c r="F58" s="5"/>
      <c r="G58" s="5"/>
    </row>
    <row r="59" customFormat="false" ht="15" hidden="false" customHeight="true" outlineLevel="0" collapsed="false">
      <c r="A59" s="5"/>
      <c r="B59" s="28"/>
      <c r="C59" s="29"/>
      <c r="D59" s="29"/>
      <c r="E59" s="27"/>
      <c r="F59" s="5"/>
      <c r="G59" s="5"/>
    </row>
    <row r="60" customFormat="false" ht="15" hidden="false" customHeight="true" outlineLevel="0" collapsed="false">
      <c r="A60" s="5"/>
      <c r="B60" s="28"/>
      <c r="C60" s="29"/>
      <c r="D60" s="29"/>
      <c r="E60" s="27"/>
      <c r="F60" s="5"/>
      <c r="G60" s="5"/>
    </row>
    <row r="61" customFormat="false" ht="15" hidden="false" customHeight="true" outlineLevel="0" collapsed="false">
      <c r="C61" s="30"/>
      <c r="D61" s="30"/>
      <c r="E61" s="31"/>
      <c r="F61" s="31"/>
    </row>
    <row r="62" customFormat="false" ht="15" hidden="false" customHeight="true" outlineLevel="0" collapsed="false">
      <c r="A62" s="32"/>
      <c r="C62" s="33"/>
      <c r="D62" s="33"/>
      <c r="E62" s="34"/>
      <c r="F62" s="34"/>
    </row>
    <row r="63" customFormat="false" ht="15" hidden="false" customHeight="true" outlineLevel="0" collapsed="false">
      <c r="C63" s="33"/>
      <c r="D63" s="33"/>
      <c r="E63" s="31"/>
      <c r="F63" s="31"/>
    </row>
    <row r="64" customFormat="false" ht="15" hidden="false" customHeight="true" outlineLevel="0" collapsed="false"/>
    <row r="65" customFormat="false" ht="15" hidden="false" customHeight="true" outlineLevel="0" collapsed="false"/>
  </sheetData>
  <mergeCells count="3">
    <mergeCell ref="A1:G1"/>
    <mergeCell ref="A2:G2"/>
    <mergeCell ref="C5:E5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1999-10-11T12:29:11Z</dcterms:created>
  <dc:creator>ET&amp;S Lan Support</dc:creator>
  <dc:description/>
  <dc:language>en-US</dc:language>
  <cp:lastModifiedBy>jmoore3</cp:lastModifiedBy>
  <cp:lastPrinted>2001-04-05T18:45:07Z</cp:lastPrinted>
  <dcterms:modified xsi:type="dcterms:W3CDTF">2001-09-21T14:03:33Z</dcterms:modified>
  <cp:revision>0</cp:revision>
  <dc:subject/>
  <dc:title/>
</cp:coreProperties>
</file>