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<sst xmlns="http://schemas.openxmlformats.org/spreadsheetml/2006/main" count="932" uniqueCount="173">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</sst>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37160</v>
      </c>
      <c r="F3" s="12" t="n">
        <v>37159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2550080-3679-19920-5626</f>
        <v>2520855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2520855</v>
      </c>
      <c r="K5" s="4" t="n">
        <f aca="false">J5</f>
        <v>2520855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15.09</v>
      </c>
      <c r="F6" s="14" t="n">
        <v>15</v>
      </c>
      <c r="G6" s="4" t="n">
        <f aca="false">C6*(E6-F6)</f>
        <v>89.9999999999999</v>
      </c>
      <c r="H6" s="4" t="n">
        <f aca="false">C6*(E6-F6)</f>
        <v>89.9999999999999</v>
      </c>
      <c r="J6" s="4" t="n">
        <f aca="false">C6*E6</f>
        <v>15090</v>
      </c>
      <c r="K6" s="4" t="n">
        <f aca="false">J6</f>
        <v>15090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8" t="n">
        <v>32</v>
      </c>
      <c r="F9" s="18" t="n">
        <v>32.08</v>
      </c>
      <c r="G9" s="4" t="n">
        <f aca="false">C9*(E9-F9)</f>
        <v>1599.99999999997</v>
      </c>
      <c r="H9" s="4" t="n">
        <f aca="false">C9*(E9-F9)</f>
        <v>1599.99999999997</v>
      </c>
      <c r="J9" s="4" t="n">
        <f aca="false">G9</f>
        <v>1599.99999999997</v>
      </c>
      <c r="K9" s="4" t="n">
        <f aca="false">J9</f>
        <v>1599.99999999997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-12000</v>
      </c>
      <c r="D10" s="2" t="n">
        <f aca="false">C10*1</f>
        <v>-12000</v>
      </c>
      <c r="E10" s="14" t="n">
        <v>25.5</v>
      </c>
      <c r="F10" s="14" t="n">
        <f aca="false">F$32</f>
        <v>27</v>
      </c>
      <c r="G10" s="4" t="n">
        <f aca="false">C10*(E10-F10)</f>
        <v>18000</v>
      </c>
      <c r="H10" s="4" t="n">
        <f aca="false">C10*(E10-F10)</f>
        <v>18000</v>
      </c>
      <c r="J10" s="4" t="n">
        <f aca="false">G10</f>
        <v>18000</v>
      </c>
      <c r="K10" s="4" t="n">
        <f aca="false">J10</f>
        <v>18000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-31000</v>
      </c>
      <c r="D11" s="2" t="s">
        <v>0</v>
      </c>
      <c r="E11" s="18" t="n">
        <v>78.64</v>
      </c>
      <c r="F11" s="18" t="n">
        <v>77.3</v>
      </c>
      <c r="G11" s="4" t="n">
        <f aca="false">C11*(E11-F11)</f>
        <v>-41540.0000000001</v>
      </c>
      <c r="H11" s="4" t="n">
        <f aca="false">C11*(E11-F11)</f>
        <v>-41540.0000000001</v>
      </c>
      <c r="J11" s="4" t="n">
        <f aca="false">G11</f>
        <v>-41540.0000000001</v>
      </c>
      <c r="K11" s="4" t="n">
        <f aca="false">J11</f>
        <v>-41540.0000000001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9" t="s">
        <v>0</v>
      </c>
      <c r="F13" s="19" t="s">
        <v>0</v>
      </c>
      <c r="G13" s="19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-17000</v>
      </c>
      <c r="E16" s="14" t="n">
        <v>0.95</v>
      </c>
      <c r="F16" s="14" t="n">
        <v>1.5</v>
      </c>
      <c r="G16" s="4" t="n">
        <f aca="false">(E16-F16)*C16</f>
        <v>9350</v>
      </c>
      <c r="H16" s="4" t="n">
        <f aca="false">C16*(E16-F16)</f>
        <v>9350</v>
      </c>
      <c r="J16" s="4" t="n">
        <f aca="false">G16</f>
        <v>9350</v>
      </c>
      <c r="K16" s="4" t="n">
        <f aca="false">J16</f>
        <v>9350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20" t="s">
        <v>0</v>
      </c>
      <c r="F18" s="20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2523355</v>
      </c>
      <c r="N18" s="6" t="n">
        <v>2535855</v>
      </c>
      <c r="O18" s="13" t="n">
        <f aca="false">M18-N18</f>
        <v>-12500</v>
      </c>
    </row>
    <row r="19" customFormat="false" ht="12.75" hidden="false" customHeight="false" outlineLevel="0" collapsed="false">
      <c r="A19" s="8"/>
      <c r="E19" s="20"/>
      <c r="F19" s="20"/>
      <c r="G19" s="21" t="s">
        <v>0</v>
      </c>
      <c r="H19" s="21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20"/>
      <c r="F22" s="20"/>
      <c r="G22" s="21" t="s">
        <v>0</v>
      </c>
      <c r="H22" s="21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1"/>
      <c r="H23" s="21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12.2</v>
      </c>
      <c r="F24" s="14" t="n">
        <v>12.25</v>
      </c>
      <c r="G24" s="4" t="n">
        <f aca="false">C24*(E24-F24)</f>
        <v>-45.0000000000006</v>
      </c>
      <c r="H24" s="4" t="n">
        <f aca="false">C24*(E24-F24)</f>
        <v>-45.0000000000006</v>
      </c>
      <c r="I24" s="14"/>
      <c r="J24" s="4" t="n">
        <f aca="false">C24*E24</f>
        <v>10980</v>
      </c>
      <c r="K24" s="4" t="n">
        <f aca="false">J24</f>
        <v>10980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17.07</v>
      </c>
      <c r="F25" s="14" t="n">
        <v>16.3</v>
      </c>
      <c r="G25" s="4" t="n">
        <f aca="false">C25*(E25-F25)</f>
        <v>77</v>
      </c>
      <c r="H25" s="4" t="n">
        <f aca="false">C25*(E25-F25)</f>
        <v>77</v>
      </c>
      <c r="I25" s="14"/>
      <c r="J25" s="4" t="n">
        <f aca="false">C25*E25</f>
        <v>1707</v>
      </c>
      <c r="K25" s="4" t="n">
        <f aca="false">J25</f>
        <v>1707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47.62</v>
      </c>
      <c r="F26" s="14" t="n">
        <v>45.79</v>
      </c>
      <c r="G26" s="4" t="n">
        <f aca="false">C26*(E26-F26)</f>
        <v>151.89</v>
      </c>
      <c r="H26" s="4" t="n">
        <f aca="false">C26*(E26-F26)</f>
        <v>151.89</v>
      </c>
      <c r="I26" s="14"/>
      <c r="J26" s="4" t="n">
        <f aca="false">C26*E26</f>
        <v>3952.46</v>
      </c>
      <c r="K26" s="4" t="n">
        <f aca="false">J26</f>
        <v>3952.46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10.91</v>
      </c>
      <c r="F27" s="14" t="n">
        <v>10.08</v>
      </c>
      <c r="G27" s="4" t="n">
        <f aca="false">C27*(E27-F27)</f>
        <v>140.27</v>
      </c>
      <c r="H27" s="4" t="n">
        <f aca="false">C27*(E27-F27)</f>
        <v>140.27</v>
      </c>
      <c r="I27" s="14"/>
      <c r="J27" s="4" t="n">
        <f aca="false">C27*E27</f>
        <v>1843.79</v>
      </c>
      <c r="K27" s="4" t="n">
        <f aca="false">J27</f>
        <v>1843.79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1"/>
      <c r="H30" s="21"/>
      <c r="I30" s="1"/>
      <c r="K30" s="21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2" t="s">
        <v>0</v>
      </c>
      <c r="F31" s="22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3" t="s">
        <v>0</v>
      </c>
      <c r="B32" s="17" t="s">
        <v>39</v>
      </c>
      <c r="C32" s="2" t="n">
        <v>252.8022</v>
      </c>
      <c r="D32" s="2" t="n">
        <f aca="false">C32*1</f>
        <v>252.8022</v>
      </c>
      <c r="E32" s="18" t="n">
        <v>25.15</v>
      </c>
      <c r="F32" s="18" t="n">
        <v>27</v>
      </c>
      <c r="G32" s="4" t="n">
        <f aca="false">C32*(E32-F32)</f>
        <v>-467.68407</v>
      </c>
      <c r="H32" s="4" t="n">
        <f aca="false">C32*(E32-F32)</f>
        <v>-467.68407</v>
      </c>
      <c r="I32" s="5"/>
      <c r="J32" s="4" t="n">
        <f aca="false">C32*E32</f>
        <v>6357.97533</v>
      </c>
      <c r="K32" s="4" t="n">
        <f aca="false">J32</f>
        <v>6357.97533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131960.74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131960.74</v>
      </c>
      <c r="K33" s="4" t="n">
        <f aca="false">J33</f>
        <v>131960.74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3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1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25.15</v>
      </c>
      <c r="F38" s="14" t="n">
        <f aca="false">F$32</f>
        <v>27</v>
      </c>
      <c r="G38" s="4" t="n">
        <f aca="false">C38*(E38-F38)</f>
        <v>-162.5299</v>
      </c>
      <c r="H38" s="4" t="n">
        <f aca="false">C38*(E38-F38)</f>
        <v>-162.5299</v>
      </c>
      <c r="I38" s="14"/>
      <c r="J38" s="4" t="n">
        <f aca="false">C38*E38</f>
        <v>2209.5281</v>
      </c>
      <c r="K38" s="4" t="n">
        <f aca="false">J38</f>
        <v>2209.5281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2"/>
      <c r="F39" s="22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3" t="s">
        <v>0</v>
      </c>
      <c r="B41" s="1" t="s">
        <v>40</v>
      </c>
      <c r="C41" s="2" t="n">
        <v>610180.3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610180.3</v>
      </c>
      <c r="K41" s="4" t="n">
        <f aca="false">J41*0.614</f>
        <v>374650.7042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3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3" t="s">
        <v>0</v>
      </c>
      <c r="B44" s="1" t="s">
        <v>40</v>
      </c>
      <c r="C44" s="2" t="n">
        <v>263042.63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263042.63</v>
      </c>
      <c r="K44" s="4" t="n">
        <f aca="false">J44*0.614</f>
        <v>161508.17482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3" t="s">
        <v>0</v>
      </c>
      <c r="B45" s="1" t="s">
        <v>39</v>
      </c>
      <c r="C45" s="2" t="n">
        <v>8271</v>
      </c>
      <c r="D45" s="2" t="n">
        <f aca="false">C45*1</f>
        <v>8271</v>
      </c>
      <c r="E45" s="14" t="n">
        <f aca="false">E$32</f>
        <v>25.15</v>
      </c>
      <c r="F45" s="14" t="n">
        <f aca="false">F$32</f>
        <v>27</v>
      </c>
      <c r="G45" s="4" t="n">
        <f aca="false">C45*(E45-F45)</f>
        <v>-15301.35</v>
      </c>
      <c r="H45" s="4" t="n">
        <f aca="false">C45*(E45-F45)*0.5895</f>
        <v>-9020.14582500001</v>
      </c>
      <c r="I45" s="25" t="s">
        <v>0</v>
      </c>
      <c r="J45" s="4" t="n">
        <f aca="false">C45*E45</f>
        <v>208015.65</v>
      </c>
      <c r="K45" s="4" t="n">
        <f aca="false">J45*0.614</f>
        <v>127721.6091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3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25.15</v>
      </c>
      <c r="F48" s="14" t="n">
        <f aca="false">F$32</f>
        <v>27</v>
      </c>
      <c r="G48" s="4" t="n">
        <f aca="false">C48*(E48-F48)</f>
        <v>-2419.03447</v>
      </c>
      <c r="H48" s="4" t="n">
        <f aca="false">C48*(E48-F48)</f>
        <v>-2419.03447</v>
      </c>
      <c r="I48" s="14"/>
      <c r="J48" s="4" t="n">
        <f aca="false">C48*E48</f>
        <v>32885.79293</v>
      </c>
      <c r="K48" s="4" t="n">
        <f aca="false">J48</f>
        <v>32885.79293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25.15</v>
      </c>
      <c r="F49" s="14" t="n">
        <f aca="false">F$32</f>
        <v>27</v>
      </c>
      <c r="G49" s="4" t="n">
        <f aca="false">C49*(E49-F49)</f>
        <v>-329.36179</v>
      </c>
      <c r="H49" s="4" t="n">
        <f aca="false">C49*(E49-F49)</f>
        <v>-329.36179</v>
      </c>
      <c r="I49" s="14"/>
      <c r="J49" s="4" t="n">
        <f aca="false">C49*E49</f>
        <v>4477.54001</v>
      </c>
      <c r="K49" s="4" t="n">
        <f aca="false">J49</f>
        <v>4477.54001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25.15</v>
      </c>
      <c r="F50" s="14" t="n">
        <f aca="false">F$32</f>
        <v>27</v>
      </c>
      <c r="G50" s="4" t="n">
        <f aca="false">C50*(E50-F50)</f>
        <v>-745.280085000001</v>
      </c>
      <c r="H50" s="4" t="n">
        <f aca="false">C50*(E50-F50)</f>
        <v>-745.280085000001</v>
      </c>
      <c r="I50" s="14"/>
      <c r="J50" s="4" t="n">
        <f aca="false">C50*E50</f>
        <v>10131.780615</v>
      </c>
      <c r="K50" s="4" t="n">
        <f aca="false">J50</f>
        <v>10131.780615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1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25.15</v>
      </c>
      <c r="F53" s="14" t="n">
        <f aca="false">F$32</f>
        <v>27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25.15</v>
      </c>
      <c r="F54" s="14" t="n">
        <f aca="false">F$32</f>
        <v>27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25.15</v>
      </c>
      <c r="F55" s="14" t="n">
        <f aca="false">F$32</f>
        <v>27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25.15</v>
      </c>
      <c r="F56" s="14" t="n">
        <f aca="false">F$32</f>
        <v>27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25.15</v>
      </c>
      <c r="F57" s="14" t="n">
        <f aca="false">F$32</f>
        <v>27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25.15</v>
      </c>
      <c r="F58" s="14" t="n">
        <f aca="false">F$32</f>
        <v>27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25.15</v>
      </c>
      <c r="F59" s="14" t="n">
        <f aca="false">F$32</f>
        <v>27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1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25.15</v>
      </c>
      <c r="F62" s="14" t="n">
        <f aca="false">F$32</f>
        <v>27</v>
      </c>
      <c r="G62" s="4" t="n">
        <f aca="false">C62*(E62-F62)</f>
        <v>-4286.45</v>
      </c>
      <c r="H62" s="4" t="n">
        <f aca="false">C62*(E62-F62)*0.5895</f>
        <v>-2526.862275</v>
      </c>
      <c r="I62" s="14"/>
      <c r="J62" s="4" t="n">
        <f aca="false">C62*E62</f>
        <v>58272.55</v>
      </c>
      <c r="K62" s="4" t="n">
        <f aca="false">J62*0.614</f>
        <v>35779.3457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25.15</v>
      </c>
      <c r="F65" s="14" t="n">
        <f aca="false">F$32</f>
        <v>27</v>
      </c>
      <c r="G65" s="4" t="n">
        <f aca="false">C65*(E65-F65)</f>
        <v>-3559.4</v>
      </c>
      <c r="H65" s="4" t="n">
        <f aca="false">C65*(E65-F65)*0.5895</f>
        <v>-2098.2663</v>
      </c>
      <c r="I65" s="14"/>
      <c r="J65" s="4" t="n">
        <f aca="false">C65*E65</f>
        <v>48388.6</v>
      </c>
      <c r="K65" s="4" t="n">
        <f aca="false">J65*0.614</f>
        <v>29710.6004</v>
      </c>
      <c r="L65" s="5" t="n">
        <v>2</v>
      </c>
      <c r="M65" s="6" t="s">
        <v>0</v>
      </c>
      <c r="O65" s="4" t="s">
        <v>0</v>
      </c>
      <c r="P65" s="21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2936379.7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2936379.7</v>
      </c>
      <c r="K68" s="4" t="n">
        <f aca="false">J68</f>
        <v>2936379.7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13.25</v>
      </c>
      <c r="F69" s="14" t="n">
        <v>11.4</v>
      </c>
      <c r="G69" s="4" t="n">
        <f aca="false">(E69-F69)*C69</f>
        <v>-9250</v>
      </c>
      <c r="H69" s="4" t="n">
        <f aca="false">C69*(E69-F69)</f>
        <v>-9250</v>
      </c>
      <c r="J69" s="4" t="n">
        <f aca="false">G69</f>
        <v>-9250</v>
      </c>
      <c r="K69" s="4" t="n">
        <f aca="false">J69</f>
        <v>-9250</v>
      </c>
      <c r="L69" s="5" t="n">
        <v>1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24.85</v>
      </c>
      <c r="F70" s="14" t="n">
        <v>23</v>
      </c>
      <c r="G70" s="4" t="n">
        <f aca="false">(E70-F70)*C70</f>
        <v>-3700</v>
      </c>
      <c r="H70" s="4" t="n">
        <f aca="false">C70*(E70-F70)</f>
        <v>-3700</v>
      </c>
      <c r="J70" s="4" t="n">
        <f aca="false">G70</f>
        <v>-3700</v>
      </c>
      <c r="K70" s="4" t="n">
        <f aca="false">J70</f>
        <v>-3700</v>
      </c>
      <c r="L70" s="5" t="n">
        <v>1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0.95</v>
      </c>
      <c r="F71" s="14" t="n">
        <v>1.5</v>
      </c>
      <c r="G71" s="4" t="n">
        <f aca="false">(E71-F71)*C71</f>
        <v>8250</v>
      </c>
      <c r="H71" s="4" t="n">
        <f aca="false">C71*(E71-F71)</f>
        <v>8250</v>
      </c>
      <c r="J71" s="4" t="n">
        <f aca="false">G71</f>
        <v>8250</v>
      </c>
      <c r="K71" s="4" t="n">
        <f aca="false">J71</f>
        <v>8250</v>
      </c>
      <c r="L71" s="5" t="n">
        <v>1</v>
      </c>
      <c r="M71" s="6" t="n">
        <f aca="false">C71*E71*-1</f>
        <v>14250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0.5</v>
      </c>
      <c r="F72" s="14" t="n">
        <v>0.75</v>
      </c>
      <c r="G72" s="4" t="n">
        <f aca="false">(E72-F72)*C72</f>
        <v>625</v>
      </c>
      <c r="H72" s="4" t="n">
        <f aca="false">C72*(E72-F72)</f>
        <v>625</v>
      </c>
      <c r="J72" s="4" t="n">
        <f aca="false">G72</f>
        <v>625</v>
      </c>
      <c r="K72" s="4" t="n">
        <f aca="false">J72</f>
        <v>625</v>
      </c>
      <c r="L72" s="5" t="n">
        <v>1</v>
      </c>
      <c r="M72" s="6" t="n">
        <f aca="false">C72*E72*-1</f>
        <v>1250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0.15</v>
      </c>
      <c r="F73" s="14" t="n">
        <v>0.2</v>
      </c>
      <c r="G73" s="4" t="n">
        <f aca="false">(E73-F73)*C73</f>
        <v>250</v>
      </c>
      <c r="H73" s="4" t="n">
        <f aca="false">C73*(E73-F73)</f>
        <v>250</v>
      </c>
      <c r="J73" s="4" t="n">
        <f aca="false">G73</f>
        <v>250</v>
      </c>
      <c r="K73" s="4" t="n">
        <f aca="false">J73</f>
        <v>250</v>
      </c>
      <c r="L73" s="5" t="n">
        <v>1</v>
      </c>
      <c r="M73" s="6" t="n">
        <f aca="false">C73*E73*-1</f>
        <v>750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0.9</v>
      </c>
      <c r="F75" s="14" t="n">
        <v>1.15</v>
      </c>
      <c r="G75" s="4" t="n">
        <f aca="false">(E75-F75)*C75</f>
        <v>1250</v>
      </c>
      <c r="H75" s="4" t="n">
        <f aca="false">C75*(E75-F75)</f>
        <v>1250</v>
      </c>
      <c r="J75" s="4" t="n">
        <f aca="false">G75</f>
        <v>1250</v>
      </c>
      <c r="K75" s="4" t="n">
        <f aca="false">J75</f>
        <v>1250</v>
      </c>
      <c r="L75" s="5" t="n">
        <v>1</v>
      </c>
      <c r="M75" s="6" t="n">
        <f aca="false">C75*E75*-1</f>
        <v>4500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0.6</v>
      </c>
      <c r="F76" s="14" t="n">
        <v>0.8</v>
      </c>
      <c r="G76" s="4" t="n">
        <f aca="false">(E76-F76)*C76</f>
        <v>3000</v>
      </c>
      <c r="H76" s="4" t="n">
        <f aca="false">C76*(E76-F76)</f>
        <v>3000</v>
      </c>
      <c r="J76" s="4" t="n">
        <f aca="false">G76</f>
        <v>3000</v>
      </c>
      <c r="K76" s="4" t="n">
        <f aca="false">J76</f>
        <v>3000</v>
      </c>
      <c r="L76" s="5" t="n">
        <v>1</v>
      </c>
      <c r="M76" s="6" t="n">
        <f aca="false">C76*E76*-1</f>
        <v>9000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0.3</v>
      </c>
      <c r="F77" s="14" t="n">
        <v>0.4</v>
      </c>
      <c r="G77" s="4" t="n">
        <f aca="false">(E77-F77)*C77</f>
        <v>1500</v>
      </c>
      <c r="H77" s="4" t="n">
        <f aca="false">C77*(E77-F77)</f>
        <v>1500</v>
      </c>
      <c r="J77" s="4" t="n">
        <f aca="false">G77</f>
        <v>1500</v>
      </c>
      <c r="K77" s="4" t="n">
        <f aca="false">J77</f>
        <v>1500</v>
      </c>
      <c r="L77" s="5" t="n">
        <v>1</v>
      </c>
      <c r="M77" s="6" t="n">
        <f aca="false">C77*E77*-1</f>
        <v>4500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0.2</v>
      </c>
      <c r="F78" s="14" t="n">
        <v>0.25</v>
      </c>
      <c r="G78" s="4" t="n">
        <f aca="false">(E78-F78)*C78</f>
        <v>500</v>
      </c>
      <c r="H78" s="4" t="n">
        <f aca="false">C78*(E78-F78)</f>
        <v>500</v>
      </c>
      <c r="J78" s="4" t="n">
        <f aca="false">G78</f>
        <v>500</v>
      </c>
      <c r="K78" s="4" t="n">
        <f aca="false">J78</f>
        <v>500</v>
      </c>
      <c r="L78" s="5" t="n">
        <v>1</v>
      </c>
      <c r="M78" s="6" t="n">
        <f aca="false">C78*E78*-1</f>
        <v>2000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0.2</v>
      </c>
      <c r="F79" s="14" t="n">
        <v>0.4</v>
      </c>
      <c r="G79" s="4" t="n">
        <f aca="false">(E79-F79)*C79</f>
        <v>2000</v>
      </c>
      <c r="H79" s="4" t="n">
        <f aca="false">C79*(E79-F79)</f>
        <v>2000</v>
      </c>
      <c r="J79" s="4" t="n">
        <f aca="false">G79</f>
        <v>2000</v>
      </c>
      <c r="K79" s="4" t="n">
        <f aca="false">J79</f>
        <v>2000</v>
      </c>
      <c r="L79" s="5" t="n">
        <v>1</v>
      </c>
      <c r="M79" s="6" t="n">
        <f aca="false">C79*E79*-1</f>
        <v>2000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0.1</v>
      </c>
      <c r="F80" s="14" t="n">
        <v>0.25</v>
      </c>
      <c r="G80" s="4" t="n">
        <f aca="false">(E80-F80)*C80</f>
        <v>1500</v>
      </c>
      <c r="H80" s="4" t="n">
        <f aca="false">C80*(E80-F80)</f>
        <v>1500</v>
      </c>
      <c r="J80" s="4" t="n">
        <f aca="false">G80</f>
        <v>1500</v>
      </c>
      <c r="K80" s="4" t="n">
        <f aca="false">J80</f>
        <v>1500</v>
      </c>
      <c r="L80" s="5" t="n">
        <v>1</v>
      </c>
      <c r="M80" s="6" t="n">
        <f aca="false">C80*E80*-1</f>
        <v>1000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41500</v>
      </c>
      <c r="N83" s="6" t="n">
        <v>875</v>
      </c>
      <c r="O83" s="6" t="n">
        <v>2936379.7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5925</v>
      </c>
      <c r="O84" s="6" t="n">
        <f aca="false">SUM(K68:K82)</f>
        <v>2942304.7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18" t="n">
        <v>35.48</v>
      </c>
      <c r="F85" s="18" t="n">
        <v>35.5</v>
      </c>
      <c r="G85" s="4" t="n">
        <f aca="false">C85*(E85-F85)</f>
        <v>-7.74000000000121</v>
      </c>
      <c r="H85" s="4" t="n">
        <f aca="false">C85*(E85-F85)</f>
        <v>-7.74000000000121</v>
      </c>
      <c r="I85" s="14"/>
      <c r="J85" s="4" t="n">
        <f aca="false">C85*E85</f>
        <v>13730.76</v>
      </c>
      <c r="K85" s="4" t="n">
        <f aca="false">J85</f>
        <v>13730.76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1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45.79</v>
      </c>
      <c r="F89" s="14" t="n">
        <v>45.79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10673.60321</v>
      </c>
      <c r="K89" s="4" t="n">
        <f aca="false">J89</f>
        <v>10673.60321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7.97</v>
      </c>
      <c r="F90" s="14" t="n">
        <v>7.97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5859.81498</v>
      </c>
      <c r="K90" s="4" t="n">
        <f aca="false">J90</f>
        <v>5859.81498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18.56</v>
      </c>
      <c r="F91" s="14" t="n">
        <v>18.56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44909.20512</v>
      </c>
      <c r="K91" s="4" t="n">
        <f aca="false">J91</f>
        <v>44909.20512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7.38</v>
      </c>
      <c r="F92" s="14" t="n">
        <v>7.38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9015.5556</v>
      </c>
      <c r="K92" s="4" t="n">
        <f aca="false">J92</f>
        <v>9015.5556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33.39</v>
      </c>
      <c r="F93" s="14" t="n">
        <v>33.39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8579.25999</v>
      </c>
      <c r="K93" s="4" t="n">
        <f aca="false">J93</f>
        <v>8579.25999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23.76</v>
      </c>
      <c r="F94" s="14" t="n">
        <v>23.76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8857.728</v>
      </c>
      <c r="K94" s="4" t="n">
        <f aca="false">J94</f>
        <v>8857.728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9555</v>
      </c>
      <c r="D95" s="2" t="s">
        <v>0</v>
      </c>
      <c r="E95" s="14" t="n">
        <v>10.97</v>
      </c>
      <c r="F95" s="14" t="n">
        <v>10.97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104818.35</v>
      </c>
      <c r="K95" s="4" t="n">
        <f aca="false">J95</f>
        <v>104818.35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1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8000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8000</v>
      </c>
      <c r="K97" s="4" t="n">
        <f aca="false">J97</f>
        <v>8000</v>
      </c>
      <c r="L97" s="5" t="n">
        <v>1</v>
      </c>
    </row>
    <row r="98" customFormat="false" ht="12.75" hidden="false" customHeight="false" outlineLevel="0" collapsed="false">
      <c r="E98" s="1"/>
      <c r="F98" s="1"/>
      <c r="G98" s="21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1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-3383840</v>
      </c>
      <c r="N103" s="32" t="n">
        <f aca="false">M103/M110</f>
        <v>-0.556961750165567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388238.221511722</v>
      </c>
      <c r="N104" s="32" t="n">
        <f aca="false">M104/M110</f>
        <v>0.0639019100590855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6309295.68902</v>
      </c>
      <c r="N106" s="32" t="n">
        <f aca="false">M106/M110</f>
        <v>1.03847592358641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-207000</v>
      </c>
      <c r="D108" s="2" t="s">
        <v>0</v>
      </c>
      <c r="E108" s="20" t="s">
        <v>0</v>
      </c>
      <c r="F108" s="20" t="s">
        <v>0</v>
      </c>
      <c r="G108" s="20" t="s">
        <v>0</v>
      </c>
      <c r="H108" s="20" t="s">
        <v>0</v>
      </c>
      <c r="J108" s="4" t="n">
        <f aca="false">+C108</f>
        <v>-207000</v>
      </c>
      <c r="K108" s="4" t="n">
        <f aca="false">J108</f>
        <v>-207000</v>
      </c>
      <c r="L108" s="5" t="n">
        <v>0</v>
      </c>
      <c r="M108" s="6" t="n">
        <f aca="false">SUM(K108:K110)</f>
        <v>-622000</v>
      </c>
      <c r="N108" s="32" t="n">
        <f aca="false">+M108/M110</f>
        <v>-0.102377833645498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20" t="s">
        <v>0</v>
      </c>
      <c r="F109" s="20" t="s">
        <v>0</v>
      </c>
      <c r="G109" s="20" t="s">
        <v>0</v>
      </c>
      <c r="H109" s="20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20" t="s">
        <v>0</v>
      </c>
      <c r="F110" s="20" t="s">
        <v>0</v>
      </c>
      <c r="G110" s="20" t="s">
        <v>0</v>
      </c>
      <c r="H110" s="20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6075533.91053172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21376.1299</v>
      </c>
      <c r="D113" s="2" t="n">
        <f aca="false">SUM(D5:D108)</f>
        <v>9741.1299</v>
      </c>
      <c r="G113" s="4" t="n">
        <f aca="false">SUM(G5:G111)</f>
        <v>-33529.6703150002</v>
      </c>
      <c r="H113" s="4" t="n">
        <f aca="false">SUM(H5:H111)</f>
        <v>-24027.7447150002</v>
      </c>
      <c r="J113" s="4" t="n">
        <f aca="false">SUM(J5:J111)</f>
        <v>6534063.20631172</v>
      </c>
      <c r="K113" s="4" t="n">
        <f aca="false">SUM(K5:K111)</f>
        <v>6075533.91053172</v>
      </c>
      <c r="M113" s="29" t="n">
        <f aca="false">SUM(K45:K65)+K32+K38</f>
        <v>249274.172185</v>
      </c>
      <c r="N113" s="38" t="n">
        <f aca="false">M113/K113</f>
        <v>0.0410291796335614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16.64</v>
      </c>
      <c r="F117" s="14" t="n">
        <v>16.64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20308.65408</v>
      </c>
      <c r="K117" s="4" t="n">
        <f aca="false">J117</f>
        <v>20308.65408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35.48</v>
      </c>
      <c r="F118" s="14" t="n">
        <f aca="false">+F85</f>
        <v>35.5</v>
      </c>
      <c r="G118" s="4" t="n">
        <f aca="false">C118*(E118-F118)</f>
        <v>-7.74000000000121</v>
      </c>
      <c r="H118" s="4" t="n">
        <f aca="false">C118*(E118-F118)</f>
        <v>-7.74000000000121</v>
      </c>
      <c r="I118" s="14"/>
      <c r="J118" s="4" t="n">
        <f aca="false">C118*E118</f>
        <v>13730.76</v>
      </c>
      <c r="K118" s="4" t="n">
        <f aca="false">J118</f>
        <v>13730.76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10.57</v>
      </c>
      <c r="F122" s="14" t="n">
        <v>10.57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21140.81389</v>
      </c>
      <c r="K122" s="4" t="n">
        <f aca="false">J122</f>
        <v>21140.81389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35.48</v>
      </c>
      <c r="F123" s="14" t="n">
        <f aca="false">+F85</f>
        <v>35.5</v>
      </c>
      <c r="G123" s="4" t="n">
        <f aca="false">C123*(E123-F123)</f>
        <v>-7.74000000000121</v>
      </c>
      <c r="H123" s="4" t="n">
        <f aca="false">C123*(E123-F123)</f>
        <v>-7.74000000000121</v>
      </c>
      <c r="I123" s="14"/>
      <c r="J123" s="4" t="n">
        <f aca="false">C123*E123</f>
        <v>13730.76</v>
      </c>
      <c r="K123" s="4" t="n">
        <f aca="false">J123</f>
        <v>13730.76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35.48</v>
      </c>
      <c r="F126" s="14" t="n">
        <f aca="false">+F85</f>
        <v>35.5</v>
      </c>
      <c r="G126" s="4" t="n">
        <f aca="false">C126*(E126-F126)</f>
        <v>-7.74000000000121</v>
      </c>
      <c r="H126" s="4" t="n">
        <f aca="false">C126*(E126-F126)</f>
        <v>-7.74000000000121</v>
      </c>
      <c r="I126" s="14"/>
      <c r="J126" s="4" t="n">
        <f aca="false">C126*E126</f>
        <v>13730.76</v>
      </c>
      <c r="K126" s="4" t="n">
        <f aca="false">J126</f>
        <v>13730.76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2"/>
      <c r="F128" s="22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25.15</v>
      </c>
      <c r="F130" s="14" t="n">
        <f aca="false">F$32</f>
        <v>27</v>
      </c>
      <c r="G130" s="4" t="n">
        <f aca="false">C130*(E130-F130)</f>
        <v>-532.8</v>
      </c>
      <c r="H130" s="4" t="n">
        <f aca="false">C130*(E130-F130)*0.5895</f>
        <v>-314.0856</v>
      </c>
      <c r="I130" s="14"/>
      <c r="J130" s="4" t="n">
        <f aca="false">C130*E130</f>
        <v>7243.2</v>
      </c>
      <c r="K130" s="4" t="n">
        <f aca="false">J130*0.5995</f>
        <v>4342.2984</v>
      </c>
      <c r="L130" s="5" t="n">
        <v>2</v>
      </c>
      <c r="M130" s="6" t="n">
        <f aca="false">SUM(K113:K130)+K139</f>
        <v>6225053.84590172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25.15</v>
      </c>
      <c r="F133" s="14" t="n">
        <f aca="false">F$32</f>
        <v>27</v>
      </c>
      <c r="G133" s="4" t="n">
        <f aca="false">C133*(E133-F133)</f>
        <v>-6162.35000000001</v>
      </c>
      <c r="H133" s="4" t="n">
        <f aca="false">C133*(E133-F133)*0.5895</f>
        <v>-3632.705325</v>
      </c>
      <c r="I133" s="14"/>
      <c r="J133" s="4" t="n">
        <f aca="false">C133*E133</f>
        <v>83774.65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25.15</v>
      </c>
      <c r="F134" s="14" t="n">
        <f aca="false">F$32</f>
        <v>27</v>
      </c>
      <c r="G134" s="4" t="n">
        <f aca="false">C134*(E134-F134)</f>
        <v>-1235.8</v>
      </c>
      <c r="H134" s="4" t="n">
        <f aca="false">C134*(E134-F134)*0.5895</f>
        <v>-728.504100000001</v>
      </c>
      <c r="I134" s="14"/>
      <c r="J134" s="4" t="n">
        <f aca="false">C134*E134</f>
        <v>16800.2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25.15</v>
      </c>
      <c r="F135" s="14" t="n">
        <f aca="false">F$32</f>
        <v>27</v>
      </c>
      <c r="G135" s="4" t="n">
        <f aca="false">C135*(E135-F135)</f>
        <v>-1454.1</v>
      </c>
      <c r="H135" s="4" t="n">
        <f aca="false">C135*(E135-F135)*0.5895</f>
        <v>-857.191950000001</v>
      </c>
      <c r="I135" s="14"/>
      <c r="J135" s="4" t="n">
        <f aca="false">C135*E135</f>
        <v>19767.9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25.15</v>
      </c>
      <c r="F136" s="14" t="n">
        <f aca="false">F$32</f>
        <v>27</v>
      </c>
      <c r="G136" s="4" t="n">
        <f aca="false">C136*(E136-F136)</f>
        <v>-1596.55</v>
      </c>
      <c r="H136" s="4" t="n">
        <f aca="false">C136*(E136-F136)*0.5895</f>
        <v>-941.166225000001</v>
      </c>
      <c r="I136" s="14"/>
      <c r="J136" s="4" t="n">
        <f aca="false">C136*E136</f>
        <v>21704.45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-3383840</v>
      </c>
      <c r="N137" s="32" t="n">
        <f aca="false">M137/M144</f>
        <v>-0.543584053048434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1"/>
      <c r="H138" s="21"/>
      <c r="I138" s="1"/>
      <c r="K138" s="4" t="s">
        <v>0</v>
      </c>
      <c r="M138" s="6" t="n">
        <f aca="false">SUMIF(L117:L148,2,K117:K148)+M104</f>
        <v>537283.706881722</v>
      </c>
      <c r="N138" s="32" t="n">
        <f aca="false">M138/M144</f>
        <v>0.0863098890679386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25.15</v>
      </c>
      <c r="F139" s="14" t="n">
        <f aca="false">F$32</f>
        <v>27</v>
      </c>
      <c r="G139" s="4" t="n">
        <f aca="false">IF(E139&gt;I139,(E139-F139)*C139,0)</f>
        <v>-28268</v>
      </c>
      <c r="H139" s="4" t="n">
        <f aca="false">IF(E139&gt;I139,(E139-F139)*C139*0.5895,0)</f>
        <v>-16663.986</v>
      </c>
      <c r="I139" s="14" t="n">
        <v>18.375</v>
      </c>
      <c r="J139" s="4" t="n">
        <f aca="false">IF(C139*(E139-I139)&gt;0,C139*(E139-I139),0)</f>
        <v>103522</v>
      </c>
      <c r="K139" s="4" t="n">
        <f aca="false">J139*0.5995</f>
        <v>62061.439</v>
      </c>
      <c r="L139" s="5" t="n">
        <v>2</v>
      </c>
      <c r="M139" s="6" t="s">
        <v>102</v>
      </c>
      <c r="N139" s="32"/>
      <c r="O139" s="4" t="s">
        <v>0</v>
      </c>
      <c r="P139" s="21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25.15</v>
      </c>
      <c r="F140" s="14" t="n">
        <f aca="false">F$32</f>
        <v>27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6309770.13902</v>
      </c>
      <c r="N140" s="32" t="n">
        <f aca="false">M140/M144</f>
        <v>1.01360892535477</v>
      </c>
      <c r="O140" s="4" t="s">
        <v>0</v>
      </c>
      <c r="P140" s="21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25.15</v>
      </c>
      <c r="F141" s="14" t="n">
        <f aca="false">F$32</f>
        <v>27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25.15</v>
      </c>
      <c r="F142" s="14" t="n">
        <f aca="false">F$32</f>
        <v>27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-622000</v>
      </c>
      <c r="N142" s="32" t="n">
        <f aca="false">+M142/M144</f>
        <v>-0.099918814422705</v>
      </c>
      <c r="P142" s="21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25.15</v>
      </c>
      <c r="F143" s="14" t="n">
        <f aca="false">F$32</f>
        <v>27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25.15</v>
      </c>
      <c r="F144" s="14" t="n">
        <f aca="false">F$32</f>
        <v>27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6225053.84590172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25.15</v>
      </c>
      <c r="F145" s="14" t="n">
        <f aca="false">F$32</f>
        <v>27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25.15</v>
      </c>
      <c r="F146" s="14" t="n">
        <f aca="false">F$32</f>
        <v>27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25.15</v>
      </c>
      <c r="F147" s="14" t="n">
        <f aca="false">F$32</f>
        <v>27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65715.1299</v>
      </c>
      <c r="D150" s="2" t="n">
        <f aca="false">SUM(D130:D147)+D113</f>
        <v>25021.1299</v>
      </c>
      <c r="G150" s="4" t="n">
        <f aca="false">SUM(G113:G148)</f>
        <v>-72802.4903150002</v>
      </c>
      <c r="H150" s="4" t="n">
        <f aca="false">SUM(H113:H148)</f>
        <v>-47188.6039150002</v>
      </c>
      <c r="J150" s="4" t="n">
        <f aca="false">SUM(J113:J148)</f>
        <v>6869991.80428172</v>
      </c>
      <c r="K150" s="4" t="n">
        <f aca="false">SUM(K113:K148)</f>
        <v>6225053.84590172</v>
      </c>
      <c r="M150" s="29" t="n">
        <f aca="false">SUM(K130:K147)+M113</f>
        <v>315677.909585</v>
      </c>
      <c r="N150" s="38" t="n">
        <f aca="false">M150/K150</f>
        <v>0.0507108721305001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425287.373737221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435753.769213121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1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1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1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1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1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1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1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1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1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1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1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1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1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1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1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1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1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1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1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1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1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1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1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1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1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1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1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1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1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1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1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1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1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1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1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1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1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1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1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1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1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1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1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1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1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1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1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1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1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1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1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1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1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1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1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1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1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1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1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1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1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1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1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1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1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1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1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1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1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1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18" t="e">
        <f aca="false">+G14+G22+#REF!</f>
        <v>#REF!</v>
      </c>
      <c r="C3" s="18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18" t="n">
        <f aca="false">+G16+G19+G23+G27+G28</f>
        <v>0</v>
      </c>
      <c r="C4" s="18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18" t="e">
        <f aca="false">+G17+G20+#REF!+G25+G29+G30</f>
        <v>#REF!</v>
      </c>
      <c r="C5" s="18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18" t="n">
        <f aca="false">G31</f>
        <v>0</v>
      </c>
      <c r="C6" s="18" t="n">
        <f aca="false">H31</f>
        <v>0</v>
      </c>
    </row>
    <row r="7" customFormat="false" ht="12.75" hidden="false" customHeight="false" outlineLevel="0" collapsed="false">
      <c r="A7" s="10" t="n">
        <v>2005</v>
      </c>
      <c r="B7" s="18" t="n">
        <f aca="false">G33</f>
        <v>83774.65</v>
      </c>
      <c r="C7" s="18" t="n">
        <f aca="false">H33</f>
        <v>50222.902675</v>
      </c>
    </row>
    <row r="8" customFormat="false" ht="12.75" hidden="false" customHeight="false" outlineLevel="0" collapsed="false">
      <c r="B8" s="18"/>
      <c r="C8" s="18"/>
    </row>
    <row r="9" customFormat="false" ht="12.75" hidden="false" customHeight="false" outlineLevel="0" collapsed="false">
      <c r="A9" s="10" t="s">
        <v>108</v>
      </c>
      <c r="B9" s="18" t="e">
        <f aca="false">SUM(B3:B8)</f>
        <v>#REF!</v>
      </c>
      <c r="C9" s="18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103522</v>
      </c>
      <c r="H14" s="7" t="n">
        <f aca="false">G14*0.5995</f>
        <v>62061.439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7243.2</v>
      </c>
      <c r="H25" s="7" t="n">
        <f aca="false">G25*0.5995</f>
        <v>4342.2984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83774.65</v>
      </c>
      <c r="H33" s="7" t="n">
        <f aca="false">G33*0.5995</f>
        <v>50222.902675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5608.45</v>
      </c>
      <c r="H47" s="7" t="n">
        <f aca="false">G47*0.5995</f>
        <v>3362.265775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5608.45</v>
      </c>
      <c r="H48" s="7" t="n">
        <f aca="false">G48*0.5995</f>
        <v>3362.265775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5583.3</v>
      </c>
      <c r="H49" s="7" t="n">
        <f aca="false">G49*0.5995</f>
        <v>3347.18835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6589.3</v>
      </c>
      <c r="H58" s="7" t="n">
        <f aca="false">G58*0.5995</f>
        <v>3950.28535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6589.3</v>
      </c>
      <c r="H59" s="7" t="n">
        <f aca="false">G59*0.5995</f>
        <v>3950.28535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6589.3</v>
      </c>
      <c r="H60" s="7" t="n">
        <f aca="false">G60*0.5995</f>
        <v>3950.28535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7243.2</v>
      </c>
      <c r="H69" s="7" t="n">
        <f aca="false">G69*0.5995</f>
        <v>4342.2984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7243.2</v>
      </c>
      <c r="H70" s="7" t="n">
        <f aca="false">G70*0.5995</f>
        <v>4342.2984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7218.05</v>
      </c>
      <c r="H71" s="7" t="n">
        <f aca="false">G71*0.5995</f>
        <v>4327.220975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1" t="n">
        <f aca="false">SUM(G14:G74)</f>
        <v>252812.4</v>
      </c>
      <c r="H76" s="21" t="n">
        <f aca="false">SUM(H14:H74)</f>
        <v>151561.0338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1"/>
      <c r="H78" s="21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1"/>
      <c r="H79" s="21"/>
    </row>
    <row r="80" customFormat="false" ht="12.75" hidden="false" customHeight="false" outlineLevel="0" collapsed="false">
      <c r="C80" s="47" t="s">
        <v>0</v>
      </c>
      <c r="G80" s="21"/>
      <c r="H80" s="21"/>
    </row>
    <row r="81" customFormat="false" ht="12.75" hidden="false" customHeight="false" outlineLevel="0" collapsed="false">
      <c r="C81" s="47" t="s">
        <v>0</v>
      </c>
      <c r="G81" s="21"/>
      <c r="H81" s="21"/>
    </row>
    <row r="82" customFormat="false" ht="12.75" hidden="false" customHeight="false" outlineLevel="0" collapsed="false">
      <c r="C82" s="47" t="s">
        <v>0</v>
      </c>
      <c r="G82" s="21"/>
      <c r="H82" s="21"/>
    </row>
    <row r="83" customFormat="false" ht="12.75" hidden="false" customHeight="false" outlineLevel="0" collapsed="false">
      <c r="C83" s="47" t="s">
        <v>0</v>
      </c>
      <c r="G83" s="21"/>
      <c r="H83" s="21"/>
    </row>
    <row r="84" customFormat="false" ht="12.75" hidden="false" customHeight="false" outlineLevel="0" collapsed="false">
      <c r="B84" s="92" t="s">
        <v>153</v>
      </c>
      <c r="C84" s="47" t="s">
        <v>0</v>
      </c>
      <c r="G84" s="21"/>
      <c r="H84" s="21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1"/>
      <c r="H85" s="21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1"/>
      <c r="H86" s="21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1"/>
      <c r="H87" s="21"/>
    </row>
    <row r="88" customFormat="false" ht="12.75" hidden="false" customHeight="false" outlineLevel="0" collapsed="false">
      <c r="B88" s="93"/>
      <c r="C88" s="47" t="s">
        <v>0</v>
      </c>
      <c r="G88" s="21"/>
      <c r="H88" s="21"/>
    </row>
    <row r="89" customFormat="false" ht="12.75" hidden="false" customHeight="false" outlineLevel="0" collapsed="false">
      <c r="B89" s="93"/>
      <c r="C89" s="47" t="s">
        <v>0</v>
      </c>
      <c r="G89" s="21"/>
      <c r="H89" s="21"/>
    </row>
    <row r="90" customFormat="false" ht="12.75" hidden="false" customHeight="false" outlineLevel="0" collapsed="false">
      <c r="B90" s="93"/>
      <c r="C90" s="47" t="s">
        <v>0</v>
      </c>
      <c r="G90" s="21"/>
      <c r="H90" s="21"/>
    </row>
    <row r="91" customFormat="false" ht="13.5" hidden="false" customHeight="false" outlineLevel="0" collapsed="false">
      <c r="B91" s="94"/>
      <c r="C91" s="47" t="s">
        <v>0</v>
      </c>
      <c r="G91" s="21"/>
      <c r="H91" s="21"/>
    </row>
    <row r="92" customFormat="false" ht="12.75" hidden="false" customHeight="false" outlineLevel="0" collapsed="false">
      <c r="B92" s="93"/>
      <c r="C92" s="47" t="s">
        <v>0</v>
      </c>
      <c r="G92" s="21"/>
      <c r="H92" s="21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1"/>
      <c r="H93" s="21"/>
    </row>
    <row r="94" customFormat="false" ht="13.5" hidden="false" customHeight="false" outlineLevel="0" collapsed="false">
      <c r="B94" s="94" t="n">
        <v>0.396</v>
      </c>
      <c r="C94" s="95" t="s">
        <v>158</v>
      </c>
      <c r="G94" s="21"/>
      <c r="H94" s="21"/>
    </row>
    <row r="95" customFormat="false" ht="12.75" hidden="false" customHeight="false" outlineLevel="0" collapsed="false">
      <c r="B95" s="93"/>
      <c r="C95" s="48" t="s">
        <v>159</v>
      </c>
      <c r="G95" s="21"/>
      <c r="H95" s="21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1"/>
      <c r="H96" s="21"/>
    </row>
    <row r="97" customFormat="false" ht="12.75" hidden="false" customHeight="false" outlineLevel="0" collapsed="false">
      <c r="B97" s="93"/>
      <c r="G97" s="21"/>
      <c r="H97" s="21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1"/>
      <c r="H98" s="21"/>
    </row>
    <row r="99" customFormat="false" ht="12.75" hidden="false" customHeight="false" outlineLevel="0" collapsed="false">
      <c r="B99" s="93"/>
      <c r="G99" s="21"/>
      <c r="H99" s="21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1"/>
      <c r="H100" s="21"/>
    </row>
    <row r="101" customFormat="false" ht="12.75" hidden="false" customHeight="false" outlineLevel="0" collapsed="false">
      <c r="B101" s="93"/>
      <c r="C101" s="48" t="s">
        <v>163</v>
      </c>
      <c r="G101" s="21"/>
      <c r="H101" s="21"/>
    </row>
    <row r="102" customFormat="false" ht="12.75" hidden="false" customHeight="false" outlineLevel="0" collapsed="false">
      <c r="B102" s="93"/>
      <c r="G102" s="21"/>
      <c r="H102" s="21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1"/>
      <c r="H103" s="21"/>
    </row>
    <row r="104" customFormat="false" ht="13.5" hidden="false" customHeight="false" outlineLevel="0" collapsed="false">
      <c r="B104" s="94"/>
      <c r="C104" s="48" t="s">
        <v>165</v>
      </c>
      <c r="G104" s="21"/>
      <c r="H104" s="21"/>
    </row>
    <row r="105" customFormat="false" ht="12.75" hidden="false" customHeight="false" outlineLevel="0" collapsed="false">
      <c r="B105" s="93"/>
      <c r="G105" s="21"/>
      <c r="H105" s="21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1"/>
      <c r="H106" s="21"/>
    </row>
    <row r="107" customFormat="false" ht="13.5" hidden="false" customHeight="false" outlineLevel="0" collapsed="false">
      <c r="B107" s="94"/>
      <c r="C107" s="48" t="s">
        <v>167</v>
      </c>
      <c r="G107" s="21"/>
      <c r="H107" s="21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2001-09-24T18:17:41Z</cp:lastPrinted>
  <dcterms:modified xsi:type="dcterms:W3CDTF">2001-09-26T19:57:03Z</dcterms:modified>
  <cp:revision>0</cp:revision>
  <dc:subject/>
  <dc:title/>
</cp:coreProperties>
</file>