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Titles" vbProcedure="false">Sheet1!$4:$4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<sst xmlns="http://schemas.openxmlformats.org/spreadsheetml/2006/main" count="112" uniqueCount="63">
  <si>
    <t xml:space="preserve">Balance Sheet Reconciliation Status Report</t>
  </si>
  <si>
    <t xml:space="preserve">As of:  May 26, 2000</t>
  </si>
  <si>
    <t xml:space="preserve">Responsible Party</t>
  </si>
  <si>
    <t xml:space="preserve">Enron Entity</t>
  </si>
  <si>
    <t xml:space="preserve">Account Name</t>
  </si>
  <si>
    <t xml:space="preserve">Number of Counterparties</t>
  </si>
  <si>
    <t xml:space="preserve">Balance Per GL 4/30/00</t>
  </si>
  <si>
    <t xml:space="preserve">Balance Per Subledger 4/30/00</t>
  </si>
  <si>
    <t xml:space="preserve">Difference between G/L and Subledger</t>
  </si>
  <si>
    <t xml:space="preserve">Balance &gt; 90 Days</t>
  </si>
  <si>
    <t xml:space="preserve">Proposed Write-offs as of 5/26/00</t>
  </si>
  <si>
    <t xml:space="preserve">Account Balance Remaining as of 5/26/00</t>
  </si>
  <si>
    <t xml:space="preserve">$$ Change</t>
  </si>
  <si>
    <t xml:space="preserve">Item Count Change</t>
  </si>
  <si>
    <t xml:space="preserve">Item Count &gt; 90 Days</t>
  </si>
  <si>
    <t xml:space="preserve">Comments</t>
  </si>
  <si>
    <t xml:space="preserve">Co. 12 - HPLC</t>
  </si>
  <si>
    <t xml:space="preserve">Rita Wynne</t>
  </si>
  <si>
    <t xml:space="preserve">1420-100-21774     </t>
  </si>
  <si>
    <t xml:space="preserve">Bob Fisher/Demi Adeshola (Contractors)</t>
  </si>
  <si>
    <t xml:space="preserve">1420-100-0000      </t>
  </si>
  <si>
    <t xml:space="preserve">Acct. balances being reconciled by Gen. Acct. and Eng. Ops</t>
  </si>
  <si>
    <t xml:space="preserve">Melissa Ratnala</t>
  </si>
  <si>
    <t xml:space="preserve">1420-201-2177      </t>
  </si>
  <si>
    <t xml:space="preserve">Lisa Csikos</t>
  </si>
  <si>
    <t xml:space="preserve">1420-100-21771     </t>
  </si>
  <si>
    <t xml:space="preserve">2320-600-0000      </t>
  </si>
  <si>
    <t xml:space="preserve">2320-600-2177      </t>
  </si>
  <si>
    <t xml:space="preserve">2320-100-0000      </t>
  </si>
  <si>
    <t xml:space="preserve">2320-100-2177      </t>
  </si>
  <si>
    <t xml:space="preserve">2320-100-21772     </t>
  </si>
  <si>
    <t xml:space="preserve">2320-150-2177      </t>
  </si>
  <si>
    <t xml:space="preserve">Totals for Co. 12</t>
  </si>
  <si>
    <t xml:space="preserve">Co. 16 - ENA</t>
  </si>
  <si>
    <t xml:space="preserve">Bryce Baxter</t>
  </si>
  <si>
    <t xml:space="preserve">2320-100-000088888 </t>
  </si>
  <si>
    <t xml:space="preserve">2320-100-000099999 </t>
  </si>
  <si>
    <t xml:space="preserve">2320-444-2177      </t>
  </si>
  <si>
    <t xml:space="preserve">Gary Nelson</t>
  </si>
  <si>
    <t xml:space="preserve">2320-600-00004     </t>
  </si>
  <si>
    <t xml:space="preserve">2320-601-00004     </t>
  </si>
  <si>
    <t xml:space="preserve">Total for Co. 16</t>
  </si>
  <si>
    <t xml:space="preserve">Co. 51 - Panhandle</t>
  </si>
  <si>
    <t xml:space="preserve">Totals for Co.51</t>
  </si>
  <si>
    <t xml:space="preserve">Co.54- Enron Industrial</t>
  </si>
  <si>
    <t xml:space="preserve">Totals for Co. 54</t>
  </si>
  <si>
    <t xml:space="preserve">Co. 78 - HPLR</t>
  </si>
  <si>
    <t xml:space="preserve">1420-400-21771     </t>
  </si>
  <si>
    <t xml:space="preserve">1420-606-2177      </t>
  </si>
  <si>
    <t xml:space="preserve">2320-100-21772</t>
  </si>
  <si>
    <t xml:space="preserve">2320-400-2177</t>
  </si>
  <si>
    <t xml:space="preserve">2320-400-21772     </t>
  </si>
  <si>
    <t xml:space="preserve">2320-400-21774     </t>
  </si>
  <si>
    <t xml:space="preserve">Totals for Co. 78</t>
  </si>
  <si>
    <t xml:space="preserve">Co. 488 - Louisiana Gas Mktg.</t>
  </si>
  <si>
    <t xml:space="preserve">Totals for Co. 488</t>
  </si>
  <si>
    <t xml:space="preserve">Co. 495 - Louisiana Gas P/L</t>
  </si>
  <si>
    <t xml:space="preserve">Totals for Co. 495</t>
  </si>
  <si>
    <t xml:space="preserve">Co. 496 - Louisiana Resources P/L</t>
  </si>
  <si>
    <t xml:space="preserve">1420-100-21771</t>
  </si>
  <si>
    <t xml:space="preserve">2320-100-2177     </t>
  </si>
  <si>
    <t xml:space="preserve">Totals for Co. 496</t>
  </si>
  <si>
    <t xml:space="preserve">Grand totals for All Companies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</si>
</sst>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\(#,##0\)"/>
    <numFmt numFmtId="166" formatCode="[$-409]#,##0.00_);[RED]\(#,##0.00\)"/>
    <numFmt numFmtId="167" formatCode="[$-409]#,##0_);[RED]\(#,##0\)"/>
    <numFmt numFmtId="168" formatCode="#,##0"/>
    <numFmt numFmtId="169" formatCode="[$-409]d\-mmm\-yy"/>
    <numFmt numFmtId="170" formatCode="_(\$* #,##0.00_);_(\$* \(#,##0.00\);_(\$* \-??_);_(@_)"/>
    <numFmt numFmtId="171" formatCode="[$-409]#,##0.00_);\(#,##0.00\)"/>
    <numFmt numFmtId="172" formatCode="\$#,##0.00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AP%20Data%20Cleanup%20Status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3"/>
      <sheetName val="004"/>
      <sheetName val="012"/>
      <sheetName val="016"/>
      <sheetName val="051"/>
      <sheetName val="054"/>
      <sheetName val="078"/>
      <sheetName val="103"/>
      <sheetName val="104"/>
      <sheetName val="112"/>
      <sheetName val="165"/>
      <sheetName val="1Y2"/>
      <sheetName val="1Y3"/>
      <sheetName val="29K"/>
      <sheetName val="29L"/>
      <sheetName val="33Q"/>
      <sheetName val="362"/>
      <sheetName val="364"/>
      <sheetName val="367"/>
      <sheetName val="416"/>
      <sheetName val="460"/>
      <sheetName val="463"/>
      <sheetName val="488"/>
      <sheetName val="494"/>
      <sheetName val="495"/>
      <sheetName val="496"/>
      <sheetName val="505"/>
      <sheetName val="54N"/>
      <sheetName val="553"/>
      <sheetName val="63K"/>
      <sheetName val="71K"/>
      <sheetName val="71L"/>
      <sheetName val="739"/>
      <sheetName val="842"/>
      <sheetName val="930"/>
      <sheetName val="949"/>
    </sheetNames>
    <sheetDataSet>
      <sheetData sheetId="0"/>
      <sheetData sheetId="1"/>
      <sheetData sheetId="2">
        <row r="8">
          <cell r="A8" t="str">
            <v>1420-100-21774     </v>
          </cell>
          <cell r="B8" t="str">
            <v>3rd Party A/R - Transport - Unify</v>
          </cell>
          <cell r="C8">
            <v>801260.98</v>
          </cell>
          <cell r="D8">
            <v>801260.98</v>
          </cell>
          <cell r="E8">
            <v>0</v>
          </cell>
          <cell r="F8" t="str">
            <v>1420-100-21774     </v>
          </cell>
          <cell r="G8">
            <v>872148.04</v>
          </cell>
        </row>
        <row r="8">
          <cell r="I8">
            <v>872148.04</v>
          </cell>
          <cell r="J8">
            <v>724248.17</v>
          </cell>
          <cell r="K8">
            <v>724248.17</v>
          </cell>
          <cell r="L8">
            <v>1510861.75</v>
          </cell>
          <cell r="M8">
            <v>1510861.75</v>
          </cell>
        </row>
        <row r="9">
          <cell r="A9" t="str">
            <v>1420-100-0000      </v>
          </cell>
          <cell r="B9" t="str">
            <v>3rd Party A/R - Gas - Synergi</v>
          </cell>
          <cell r="C9">
            <v>-1378523.64</v>
          </cell>
        </row>
        <row r="9">
          <cell r="E9">
            <v>-1378523.64</v>
          </cell>
          <cell r="F9" t="str">
            <v>1420-100-0000      </v>
          </cell>
          <cell r="G9">
            <v>-791145.82</v>
          </cell>
        </row>
        <row r="9">
          <cell r="I9">
            <v>-791145.82</v>
          </cell>
          <cell r="J9">
            <v>-3799386.28</v>
          </cell>
          <cell r="K9">
            <v>-3799386.28</v>
          </cell>
          <cell r="L9">
            <v>-3291903.09</v>
          </cell>
          <cell r="M9">
            <v>-3291903.09</v>
          </cell>
        </row>
        <row r="10">
          <cell r="A10" t="str">
            <v>1420-201-2177      </v>
          </cell>
          <cell r="B10" t="str">
            <v>Unapplied Cash - Unify</v>
          </cell>
          <cell r="C10">
            <v>-17766182.75</v>
          </cell>
          <cell r="D10">
            <v>-17472650.38</v>
          </cell>
          <cell r="E10">
            <v>-293532.370000001</v>
          </cell>
          <cell r="F10" t="str">
            <v>1420-201-2177      </v>
          </cell>
          <cell r="G10">
            <v>-25447477.89</v>
          </cell>
          <cell r="H10">
            <v>-25447504.89</v>
          </cell>
          <cell r="I10">
            <v>27</v>
          </cell>
          <cell r="J10">
            <v>-23396653.92</v>
          </cell>
          <cell r="K10">
            <v>-25753121.55</v>
          </cell>
          <cell r="L10">
            <v>-5108089.28</v>
          </cell>
          <cell r="M10">
            <v>-5108089.28</v>
          </cell>
        </row>
        <row r="11">
          <cell r="A11" t="str">
            <v>1420-100-21771     </v>
          </cell>
          <cell r="B11" t="str">
            <v>3rd Party A/R - Unify</v>
          </cell>
          <cell r="C11">
            <v>7680635.93</v>
          </cell>
          <cell r="D11">
            <v>7680635.93</v>
          </cell>
          <cell r="E11">
            <v>0</v>
          </cell>
          <cell r="F11" t="str">
            <v>1420-100-21771     </v>
          </cell>
          <cell r="G11">
            <v>13968193.21</v>
          </cell>
        </row>
        <row r="11">
          <cell r="I11">
            <v>13968193.21</v>
          </cell>
          <cell r="J11">
            <v>6446612.65</v>
          </cell>
          <cell r="K11">
            <v>4299187.65</v>
          </cell>
          <cell r="L11">
            <v>6872624.13</v>
          </cell>
          <cell r="M11">
            <v>6872624.13</v>
          </cell>
        </row>
        <row r="12">
          <cell r="A12" t="str">
            <v>1460-016-00001     </v>
          </cell>
          <cell r="B12" t="str">
            <v>ACCTS REC-ASSOC CO-EGMI</v>
          </cell>
          <cell r="C12">
            <v>8099513.14</v>
          </cell>
        </row>
        <row r="12">
          <cell r="E12">
            <v>8099513.14</v>
          </cell>
          <cell r="F12" t="str">
            <v>1460-016-00001     </v>
          </cell>
          <cell r="G12">
            <v>8089513.14</v>
          </cell>
        </row>
        <row r="12">
          <cell r="I12">
            <v>8089513.14</v>
          </cell>
          <cell r="J12">
            <v>8089513.14</v>
          </cell>
          <cell r="K12">
            <v>8089513.14</v>
          </cell>
          <cell r="L12">
            <v>676958.1</v>
          </cell>
          <cell r="M12">
            <v>676958.1</v>
          </cell>
        </row>
        <row r="13">
          <cell r="A13" t="str">
            <v>1460-016-21771     </v>
          </cell>
          <cell r="B13" t="str">
            <v>ACCTS REC-ASSOC CO-EGMI</v>
          </cell>
          <cell r="C13">
            <v>28044653.34</v>
          </cell>
        </row>
        <row r="13">
          <cell r="E13">
            <v>28044653.34</v>
          </cell>
          <cell r="F13" t="str">
            <v>1460-016-21771     </v>
          </cell>
          <cell r="G13">
            <v>84255557.28</v>
          </cell>
        </row>
        <row r="13">
          <cell r="I13">
            <v>84255557.28</v>
          </cell>
          <cell r="J13">
            <v>29642551.93</v>
          </cell>
          <cell r="K13">
            <v>30638019.79</v>
          </cell>
          <cell r="L13">
            <v>56027112.52</v>
          </cell>
          <cell r="M13">
            <v>56027112.52</v>
          </cell>
        </row>
        <row r="14">
          <cell r="A14" t="str">
            <v>1460-078-00001     </v>
          </cell>
          <cell r="B14" t="str">
            <v>ACCTS REC-ASSOC CO-NGM</v>
          </cell>
          <cell r="C14">
            <v>8835320.36</v>
          </cell>
        </row>
        <row r="14">
          <cell r="E14">
            <v>8835320.36</v>
          </cell>
          <cell r="F14" t="str">
            <v>1460-078-00001     </v>
          </cell>
          <cell r="G14">
            <v>8835317.18</v>
          </cell>
        </row>
        <row r="14">
          <cell r="I14">
            <v>8835317.18</v>
          </cell>
          <cell r="J14">
            <v>7798170.1</v>
          </cell>
          <cell r="K14">
            <v>7798170.1</v>
          </cell>
          <cell r="L14">
            <v>7793412.91</v>
          </cell>
          <cell r="M14">
            <v>7793412.91</v>
          </cell>
        </row>
        <row r="15">
          <cell r="A15" t="str">
            <v>1460-078-21771     </v>
          </cell>
          <cell r="B15" t="str">
            <v>ACCTS REC-ASSOC CO-NGM</v>
          </cell>
          <cell r="C15">
            <v>-263916.79</v>
          </cell>
        </row>
        <row r="15">
          <cell r="E15">
            <v>-263916.79</v>
          </cell>
          <cell r="F15" t="str">
            <v>1460-078-21771     </v>
          </cell>
          <cell r="G15">
            <v>132326.39</v>
          </cell>
        </row>
        <row r="15">
          <cell r="I15">
            <v>132326.39</v>
          </cell>
          <cell r="J15">
            <v>920780.32</v>
          </cell>
          <cell r="K15">
            <v>896772.79</v>
          </cell>
          <cell r="L15">
            <v>1051538.5</v>
          </cell>
          <cell r="M15">
            <v>1051538.5</v>
          </cell>
        </row>
        <row r="16">
          <cell r="A16" t="str">
            <v>1460-20Q-21771     </v>
          </cell>
          <cell r="B16" t="str">
            <v>ENRON ENERGY SVCS POWER</v>
          </cell>
          <cell r="C16">
            <v>0</v>
          </cell>
        </row>
        <row r="16">
          <cell r="E16">
            <v>0</v>
          </cell>
          <cell r="F16" t="str">
            <v>1460-20Q-21771     </v>
          </cell>
          <cell r="G16">
            <v>0</v>
          </cell>
        </row>
        <row r="16">
          <cell r="I16">
            <v>0</v>
          </cell>
          <cell r="J16">
            <v>0</v>
          </cell>
        </row>
        <row r="16">
          <cell r="L16">
            <v>8220.3</v>
          </cell>
        </row>
        <row r="17">
          <cell r="A17" t="str">
            <v>1460-404-21771     </v>
          </cell>
          <cell r="B17" t="str">
            <v>ACCTS REC-ASSOC CO-EMCO</v>
          </cell>
          <cell r="C17">
            <v>2478902.81</v>
          </cell>
        </row>
        <row r="17">
          <cell r="E17">
            <v>2478902.81</v>
          </cell>
          <cell r="F17" t="str">
            <v>1460-404-21771     </v>
          </cell>
          <cell r="G17">
            <v>2107202.81</v>
          </cell>
        </row>
        <row r="17">
          <cell r="I17">
            <v>2107202.81</v>
          </cell>
          <cell r="J17">
            <v>2464972.59</v>
          </cell>
          <cell r="K17">
            <v>2333817.74</v>
          </cell>
          <cell r="L17">
            <v>5770125.23</v>
          </cell>
        </row>
        <row r="18">
          <cell r="A18" t="str">
            <v>1460-436-21771     </v>
          </cell>
          <cell r="B18" t="str">
            <v>ACCTS REC-ASSOC CO-EGPF</v>
          </cell>
          <cell r="C18">
            <v>2938511.88</v>
          </cell>
        </row>
        <row r="18">
          <cell r="E18">
            <v>2938511.88</v>
          </cell>
          <cell r="F18" t="str">
            <v>1460-436-21771     </v>
          </cell>
          <cell r="G18">
            <v>3025483.26</v>
          </cell>
        </row>
        <row r="18">
          <cell r="I18">
            <v>3025483.26</v>
          </cell>
          <cell r="J18">
            <v>1224427.64</v>
          </cell>
          <cell r="K18">
            <v>1224427.64</v>
          </cell>
          <cell r="L18">
            <v>1273641.25</v>
          </cell>
          <cell r="M18">
            <v>1273641.25</v>
          </cell>
        </row>
        <row r="19">
          <cell r="A19" t="str">
            <v>1460-692-00001     </v>
          </cell>
          <cell r="B19" t="str">
            <v>ACCTS REC-ASSOC CO-HRLD</v>
          </cell>
          <cell r="C19">
            <v>5960825.64</v>
          </cell>
        </row>
        <row r="19">
          <cell r="E19">
            <v>5960825.64</v>
          </cell>
          <cell r="F19" t="str">
            <v>1460-692-00001     </v>
          </cell>
          <cell r="G19">
            <v>2189583.2</v>
          </cell>
        </row>
        <row r="19">
          <cell r="I19">
            <v>2189583.2</v>
          </cell>
          <cell r="J19">
            <v>2189583.2</v>
          </cell>
        </row>
        <row r="19">
          <cell r="L19">
            <v>2429944.3</v>
          </cell>
        </row>
        <row r="20">
          <cell r="A20" t="str">
            <v>1460-692-21771     </v>
          </cell>
          <cell r="B20" t="str">
            <v>ACCTS REC-ASSOC CO-HRLD</v>
          </cell>
          <cell r="C20">
            <v>487904.79</v>
          </cell>
        </row>
        <row r="20">
          <cell r="E20">
            <v>487904.79</v>
          </cell>
          <cell r="F20" t="str">
            <v>1460-692-21771     </v>
          </cell>
          <cell r="G20">
            <v>3411687.62</v>
          </cell>
        </row>
        <row r="20">
          <cell r="I20">
            <v>3411687.62</v>
          </cell>
          <cell r="J20">
            <v>3411687.62</v>
          </cell>
        </row>
        <row r="20">
          <cell r="L20">
            <v>3745028.28</v>
          </cell>
        </row>
        <row r="21">
          <cell r="A21" t="str">
            <v>Total AR</v>
          </cell>
        </row>
        <row r="21">
          <cell r="L21">
            <v>78759474.9</v>
          </cell>
          <cell r="M21">
            <v>66806156.79</v>
          </cell>
        </row>
        <row r="24">
          <cell r="A24" t="str">
            <v>2320-600-0000      </v>
          </cell>
          <cell r="B24" t="str">
            <v>A/P COMPR,TRANSP,STOR</v>
          </cell>
          <cell r="C24">
            <v>25061.9</v>
          </cell>
          <cell r="D24">
            <v>25061.9</v>
          </cell>
          <cell r="E24">
            <v>0</v>
          </cell>
          <cell r="F24" t="str">
            <v>2320-600-0000      </v>
          </cell>
          <cell r="G24">
            <v>25061.9</v>
          </cell>
        </row>
        <row r="24">
          <cell r="I24">
            <v>25061.9</v>
          </cell>
          <cell r="J24">
            <v>10931.75</v>
          </cell>
          <cell r="K24">
            <v>10931.75</v>
          </cell>
          <cell r="L24">
            <v>202.79</v>
          </cell>
          <cell r="M24">
            <v>202.79</v>
          </cell>
        </row>
        <row r="25">
          <cell r="A25" t="str">
            <v>2320-600-2177      </v>
          </cell>
          <cell r="B25" t="str">
            <v>A/P COMPR,TRANSP,STOR</v>
          </cell>
          <cell r="C25">
            <v>155203.35</v>
          </cell>
          <cell r="D25">
            <v>155203.35</v>
          </cell>
          <cell r="E25">
            <v>0</v>
          </cell>
          <cell r="F25" t="str">
            <v>2320-600-2177      </v>
          </cell>
          <cell r="G25">
            <v>121607.4</v>
          </cell>
        </row>
        <row r="25">
          <cell r="I25">
            <v>121607.4</v>
          </cell>
          <cell r="J25">
            <v>122611.39</v>
          </cell>
          <cell r="K25">
            <v>122611.39</v>
          </cell>
          <cell r="L25">
            <v>116061.41</v>
          </cell>
          <cell r="M25">
            <v>116061.41</v>
          </cell>
        </row>
        <row r="26">
          <cell r="A26" t="str">
            <v>1460-016-21774     </v>
          </cell>
          <cell r="B26" t="str">
            <v>ACCTS REC-ASSOC CO-EGMI</v>
          </cell>
          <cell r="C26">
            <v>459099.39</v>
          </cell>
          <cell r="D26">
            <v>247455.68</v>
          </cell>
          <cell r="E26">
            <v>211643.71</v>
          </cell>
          <cell r="F26" t="str">
            <v>1460-016-21774     </v>
          </cell>
          <cell r="G26">
            <v>34483.07</v>
          </cell>
        </row>
        <row r="26">
          <cell r="I26">
            <v>34483.07</v>
          </cell>
          <cell r="J26">
            <v>34483.07</v>
          </cell>
          <cell r="K26">
            <v>34483.07</v>
          </cell>
          <cell r="L26">
            <v>39199.31</v>
          </cell>
          <cell r="M26">
            <v>39199.31</v>
          </cell>
        </row>
        <row r="27">
          <cell r="A27" t="str">
            <v>1460-078-00004     </v>
          </cell>
          <cell r="B27" t="str">
            <v>ACCTS REC-ASSOC CO-NGM</v>
          </cell>
          <cell r="C27">
            <v>-9612.62</v>
          </cell>
        </row>
        <row r="27">
          <cell r="E27">
            <v>-9612.62</v>
          </cell>
          <cell r="F27" t="str">
            <v>1460-078-00004     </v>
          </cell>
          <cell r="G27">
            <v>-9612.62</v>
          </cell>
        </row>
        <row r="27">
          <cell r="I27">
            <v>-9612.62</v>
          </cell>
          <cell r="J27">
            <v>-9612.62</v>
          </cell>
          <cell r="K27">
            <v>-9612.62</v>
          </cell>
          <cell r="L27">
            <v>-9612.62</v>
          </cell>
          <cell r="M27">
            <v>-9612.62</v>
          </cell>
        </row>
        <row r="28">
          <cell r="A28" t="str">
            <v>1460-078-21774     </v>
          </cell>
          <cell r="B28" t="str">
            <v>ACCTS REC-ASSOC CO-NGM</v>
          </cell>
          <cell r="C28">
            <v>-49718</v>
          </cell>
          <cell r="D28">
            <v>-54175.76</v>
          </cell>
          <cell r="E28">
            <v>4457.76</v>
          </cell>
          <cell r="F28" t="str">
            <v>1460-078-21774     </v>
          </cell>
          <cell r="G28">
            <v>-49568.46</v>
          </cell>
        </row>
        <row r="28">
          <cell r="I28">
            <v>-49568.46</v>
          </cell>
          <cell r="J28">
            <v>-49568.46</v>
          </cell>
          <cell r="K28">
            <v>-49568.46</v>
          </cell>
          <cell r="L28">
            <v>-55836.92</v>
          </cell>
          <cell r="M28">
            <v>-55836.92</v>
          </cell>
        </row>
        <row r="29">
          <cell r="A29" t="str">
            <v>1460-739-21774     </v>
          </cell>
          <cell r="B29" t="str">
            <v>MID TEXAS PIPELINE CO.</v>
          </cell>
          <cell r="C29">
            <v>-630888.75</v>
          </cell>
          <cell r="D29">
            <v>-630888.75</v>
          </cell>
          <cell r="E29">
            <v>0</v>
          </cell>
          <cell r="F29" t="str">
            <v>1460-739-21774     </v>
          </cell>
          <cell r="G29">
            <v>-1221075</v>
          </cell>
        </row>
        <row r="29">
          <cell r="I29">
            <v>-1221075</v>
          </cell>
          <cell r="J29">
            <v>-1221075</v>
          </cell>
          <cell r="K29">
            <v>-1221075</v>
          </cell>
          <cell r="L29">
            <v>-2462501.25</v>
          </cell>
          <cell r="M29">
            <v>-2462501.25</v>
          </cell>
        </row>
        <row r="30">
          <cell r="A30" t="str">
            <v>1460-930-21774     </v>
          </cell>
          <cell r="B30" t="str">
            <v>HPL COMPRESSION CO., LTD</v>
          </cell>
          <cell r="C30">
            <v>-412678.16</v>
          </cell>
          <cell r="D30">
            <v>-412678.16</v>
          </cell>
          <cell r="E30">
            <v>0</v>
          </cell>
          <cell r="F30" t="str">
            <v>1460-930-21774     </v>
          </cell>
          <cell r="G30">
            <v>-1473950.97</v>
          </cell>
        </row>
        <row r="30">
          <cell r="I30">
            <v>-1473950.97</v>
          </cell>
          <cell r="J30">
            <v>-1473950.97</v>
          </cell>
          <cell r="K30">
            <v>-1473950.97</v>
          </cell>
          <cell r="L30">
            <v>-2947901.91</v>
          </cell>
          <cell r="M30">
            <v>-2947901.91</v>
          </cell>
        </row>
        <row r="31">
          <cell r="A31" t="str">
            <v>2320-100-0000      </v>
          </cell>
          <cell r="B31" t="str">
            <v>3rd Party A/P - Synergi</v>
          </cell>
          <cell r="C31">
            <v>3797733.69</v>
          </cell>
        </row>
        <row r="31">
          <cell r="E31">
            <v>3797733.69</v>
          </cell>
          <cell r="F31" t="str">
            <v>2320-100-0000      </v>
          </cell>
          <cell r="G31">
            <v>2346429.61</v>
          </cell>
        </row>
        <row r="31">
          <cell r="I31">
            <v>2346429.61</v>
          </cell>
          <cell r="J31">
            <v>1108794.51</v>
          </cell>
          <cell r="K31">
            <v>1108794.51</v>
          </cell>
          <cell r="L31">
            <v>2086667.81</v>
          </cell>
          <cell r="M31">
            <v>2086667.81</v>
          </cell>
        </row>
        <row r="32">
          <cell r="A32" t="str">
            <v>2320-100-2177      </v>
          </cell>
          <cell r="B32" t="str">
            <v>3rd Party A/P - Unify</v>
          </cell>
          <cell r="C32">
            <v>-21772354.62</v>
          </cell>
          <cell r="D32">
            <v>-15336678.17</v>
          </cell>
          <cell r="E32">
            <v>-6435676.45</v>
          </cell>
          <cell r="F32" t="str">
            <v>2320-100-2177      </v>
          </cell>
          <cell r="G32">
            <v>-10983181.48</v>
          </cell>
        </row>
        <row r="32">
          <cell r="I32">
            <v>-10983181.48</v>
          </cell>
          <cell r="J32">
            <v>3176162.56</v>
          </cell>
          <cell r="K32">
            <v>3176162.56</v>
          </cell>
          <cell r="L32">
            <v>324312.6</v>
          </cell>
          <cell r="M32">
            <v>324312.6</v>
          </cell>
        </row>
        <row r="33">
          <cell r="A33" t="str">
            <v>2320-100-21772     </v>
          </cell>
          <cell r="B33" t="str">
            <v>3rd Party A/P - Unify</v>
          </cell>
          <cell r="C33">
            <v>7416349.09</v>
          </cell>
        </row>
        <row r="33">
          <cell r="E33">
            <v>7416349.09</v>
          </cell>
          <cell r="F33" t="str">
            <v>2320-100-21772     </v>
          </cell>
          <cell r="G33">
            <v>7416349.09</v>
          </cell>
        </row>
        <row r="33">
          <cell r="I33">
            <v>7416349.09</v>
          </cell>
          <cell r="J33">
            <v>0</v>
          </cell>
        </row>
        <row r="33">
          <cell r="L33">
            <v>-757962.64</v>
          </cell>
          <cell r="M33">
            <v>-757962.64</v>
          </cell>
        </row>
        <row r="34">
          <cell r="A34" t="str">
            <v>2320-150-2177      </v>
          </cell>
          <cell r="B34" t="str">
            <v>Pay the lessor of</v>
          </cell>
          <cell r="C34">
            <v>-980672.64</v>
          </cell>
          <cell r="D34">
            <v>-980672.64</v>
          </cell>
          <cell r="E34">
            <v>0</v>
          </cell>
          <cell r="F34" t="str">
            <v>2320-150-2177      </v>
          </cell>
          <cell r="G34">
            <v>-1401952.51</v>
          </cell>
        </row>
        <row r="34">
          <cell r="I34">
            <v>-1401952.51</v>
          </cell>
          <cell r="J34">
            <v>-1542227.73</v>
          </cell>
          <cell r="K34">
            <v>-1542227.73</v>
          </cell>
          <cell r="L34">
            <v>-3070834.32</v>
          </cell>
          <cell r="M34">
            <v>-3070834.32</v>
          </cell>
        </row>
        <row r="35">
          <cell r="A35" t="str">
            <v>1460-003-21772     </v>
          </cell>
          <cell r="B35" t="str">
            <v>ACCTS REC-ASSOC CO</v>
          </cell>
          <cell r="C35">
            <v>-943107.83</v>
          </cell>
          <cell r="D35">
            <v>-943107.83</v>
          </cell>
          <cell r="E35">
            <v>0</v>
          </cell>
          <cell r="F35" t="str">
            <v>1460-003-21772     </v>
          </cell>
          <cell r="G35">
            <v>0</v>
          </cell>
        </row>
        <row r="35">
          <cell r="I35">
            <v>0</v>
          </cell>
          <cell r="J35">
            <v>-174693.68</v>
          </cell>
          <cell r="K35">
            <v>0</v>
          </cell>
          <cell r="L35">
            <v>0</v>
          </cell>
        </row>
        <row r="36">
          <cell r="A36" t="str">
            <v>1460-016-00002     </v>
          </cell>
          <cell r="B36" t="str">
            <v>ACCTS REC-ASSOC CO-EGMI</v>
          </cell>
          <cell r="C36">
            <v>-192507.75</v>
          </cell>
        </row>
        <row r="36">
          <cell r="E36">
            <v>-192507.75</v>
          </cell>
          <cell r="F36" t="str">
            <v>1460-016-00002     </v>
          </cell>
          <cell r="G36">
            <v>-192507.75</v>
          </cell>
        </row>
        <row r="36">
          <cell r="I36">
            <v>-192507.75</v>
          </cell>
          <cell r="J36">
            <v>-192507.75</v>
          </cell>
          <cell r="K36">
            <v>-192507.75</v>
          </cell>
          <cell r="L36">
            <v>-119307.75</v>
          </cell>
          <cell r="M36">
            <v>-119307.75</v>
          </cell>
        </row>
        <row r="37">
          <cell r="A37" t="str">
            <v>1460-016-21772     </v>
          </cell>
          <cell r="B37" t="str">
            <v>ACCTS REC-ASSOC CO-EGMI</v>
          </cell>
          <cell r="C37">
            <v>-19428448.51</v>
          </cell>
        </row>
        <row r="37">
          <cell r="E37">
            <v>-19428448.51</v>
          </cell>
          <cell r="F37" t="str">
            <v>1460-016-21772     </v>
          </cell>
          <cell r="G37">
            <v>-20612828.78</v>
          </cell>
        </row>
        <row r="37">
          <cell r="I37">
            <v>-20612828.78</v>
          </cell>
          <cell r="J37">
            <v>-33071749.31</v>
          </cell>
          <cell r="K37">
            <v>-33071749.31</v>
          </cell>
          <cell r="L37">
            <v>-59934322.82</v>
          </cell>
          <cell r="M37">
            <v>-59934322.82</v>
          </cell>
        </row>
        <row r="38">
          <cell r="A38" t="str">
            <v>1460-078-00002     </v>
          </cell>
          <cell r="B38" t="str">
            <v>ACCTS REC-ASSOC CO-NGM</v>
          </cell>
          <cell r="C38">
            <v>-331768.34</v>
          </cell>
        </row>
        <row r="38">
          <cell r="E38">
            <v>-331768.34</v>
          </cell>
          <cell r="F38" t="str">
            <v>1460-078-00002     </v>
          </cell>
          <cell r="G38">
            <v>-3839122.92</v>
          </cell>
        </row>
        <row r="38">
          <cell r="I38">
            <v>-3839122.92</v>
          </cell>
          <cell r="J38">
            <v>-576725.32</v>
          </cell>
          <cell r="K38">
            <v>-576725.32</v>
          </cell>
          <cell r="L38">
            <v>-331768.34</v>
          </cell>
          <cell r="M38">
            <v>-331768.34</v>
          </cell>
        </row>
        <row r="39">
          <cell r="A39" t="str">
            <v>1460-078-21772</v>
          </cell>
          <cell r="B39" t="str">
            <v>ACCTS REC-ASSOC CO-NGM</v>
          </cell>
          <cell r="C39">
            <v>-263916.79</v>
          </cell>
        </row>
        <row r="39">
          <cell r="E39">
            <v>-263916.79</v>
          </cell>
          <cell r="F39" t="str">
            <v>1460-078-21771     </v>
          </cell>
          <cell r="G39">
            <v>132326.39</v>
          </cell>
        </row>
        <row r="39">
          <cell r="I39">
            <v>132326.39</v>
          </cell>
          <cell r="J39">
            <v>-129607.52</v>
          </cell>
          <cell r="K39">
            <v>-129607.52</v>
          </cell>
          <cell r="L39">
            <v>-52409.28</v>
          </cell>
          <cell r="M39">
            <v>-52409.28</v>
          </cell>
        </row>
        <row r="40">
          <cell r="A40" t="str">
            <v>1460-404-21772     </v>
          </cell>
          <cell r="B40" t="str">
            <v>ACCTS REC-ASSOC CO-EMCO</v>
          </cell>
          <cell r="C40">
            <v>-211372.83</v>
          </cell>
        </row>
        <row r="40">
          <cell r="E40">
            <v>-211372.83</v>
          </cell>
          <cell r="F40" t="str">
            <v>1460-404-21772     </v>
          </cell>
          <cell r="G40">
            <v>-403492.83</v>
          </cell>
        </row>
        <row r="40">
          <cell r="I40">
            <v>-403492.83</v>
          </cell>
          <cell r="J40">
            <v>-564203.25</v>
          </cell>
          <cell r="K40">
            <v>-564203.25</v>
          </cell>
          <cell r="L40">
            <v>-211310.27</v>
          </cell>
          <cell r="M40">
            <v>-211310.27</v>
          </cell>
        </row>
        <row r="41">
          <cell r="A41" t="str">
            <v>1460-436-21772     </v>
          </cell>
          <cell r="B41" t="str">
            <v>ACCTS REC-ASSOC CO-EGPF</v>
          </cell>
          <cell r="C41">
            <v>-315303.25</v>
          </cell>
        </row>
        <row r="41">
          <cell r="E41">
            <v>-315303.25</v>
          </cell>
          <cell r="F41" t="str">
            <v>1460-436-21772     </v>
          </cell>
          <cell r="G41">
            <v>-382746.29</v>
          </cell>
        </row>
        <row r="41">
          <cell r="I41">
            <v>-382746.29</v>
          </cell>
          <cell r="J41">
            <v>-406189.17</v>
          </cell>
          <cell r="K41">
            <v>-406189.17</v>
          </cell>
          <cell r="L41">
            <v>-383695.3</v>
          </cell>
          <cell r="M41">
            <v>-383695.3</v>
          </cell>
        </row>
        <row r="42">
          <cell r="A42" t="str">
            <v>1460-692-21772     </v>
          </cell>
          <cell r="B42" t="str">
            <v>ACCTS REC-ASSOC CO-HRLD</v>
          </cell>
          <cell r="C42">
            <v>-979433.02</v>
          </cell>
        </row>
        <row r="42">
          <cell r="E42">
            <v>-979433.02</v>
          </cell>
          <cell r="F42" t="str">
            <v>1460-692-21772     </v>
          </cell>
          <cell r="G42">
            <v>-4907580.74</v>
          </cell>
        </row>
        <row r="42">
          <cell r="I42">
            <v>-4907580.74</v>
          </cell>
          <cell r="J42">
            <v>-4907580.74</v>
          </cell>
        </row>
        <row r="42">
          <cell r="L42">
            <v>-4549674.76</v>
          </cell>
        </row>
        <row r="43">
          <cell r="A43" t="str">
            <v>1460-739-00002     </v>
          </cell>
          <cell r="B43" t="str">
            <v>MID TEXAS PIPELINE CO.</v>
          </cell>
          <cell r="C43">
            <v>0</v>
          </cell>
          <cell r="D43">
            <v>0</v>
          </cell>
          <cell r="E43">
            <v>0</v>
          </cell>
        </row>
        <row r="43">
          <cell r="G43">
            <v>0</v>
          </cell>
        </row>
        <row r="43">
          <cell r="I43">
            <v>0</v>
          </cell>
          <cell r="J43">
            <v>0</v>
          </cell>
        </row>
        <row r="43">
          <cell r="L43">
            <v>1851963.75</v>
          </cell>
          <cell r="M43">
            <v>1851963.75</v>
          </cell>
        </row>
        <row r="44">
          <cell r="A44" t="str">
            <v>1460-930-00002     </v>
          </cell>
          <cell r="B44" t="str">
            <v>HPL COMPRESSION CO., LTD</v>
          </cell>
          <cell r="C44">
            <v>-324297.33</v>
          </cell>
          <cell r="D44">
            <v>-324297.33</v>
          </cell>
          <cell r="E44">
            <v>0</v>
          </cell>
          <cell r="F44" t="str">
            <v>1460-930-00002     </v>
          </cell>
          <cell r="G44">
            <v>0</v>
          </cell>
        </row>
        <row r="44">
          <cell r="I44">
            <v>0</v>
          </cell>
          <cell r="J44">
            <v>0</v>
          </cell>
        </row>
        <row r="44">
          <cell r="L44">
            <v>0</v>
          </cell>
        </row>
      </sheetData>
      <sheetData sheetId="3">
        <row r="8">
          <cell r="A8" t="str">
            <v>1420-100-0000      </v>
          </cell>
          <cell r="B8" t="str">
            <v>3rd Party A/R - Gas - Synergi</v>
          </cell>
          <cell r="C8">
            <v>-28523657</v>
          </cell>
        </row>
        <row r="8">
          <cell r="E8">
            <v>-28523657</v>
          </cell>
          <cell r="F8" t="str">
            <v>1420-100-0000      </v>
          </cell>
          <cell r="G8">
            <v>-41558887.37</v>
          </cell>
        </row>
        <row r="8">
          <cell r="I8">
            <v>-41558887.37</v>
          </cell>
          <cell r="J8">
            <v>-32946278.97</v>
          </cell>
        </row>
        <row r="8">
          <cell r="L8">
            <v>-32946278.97</v>
          </cell>
          <cell r="M8">
            <v>-28298662.36</v>
          </cell>
          <cell r="N8">
            <v>-24809791</v>
          </cell>
        </row>
        <row r="9">
          <cell r="A9" t="str">
            <v>1420-100-21771     </v>
          </cell>
          <cell r="B9" t="str">
            <v>3rd Party A/R - Unify</v>
          </cell>
          <cell r="C9">
            <v>68568826.73</v>
          </cell>
        </row>
        <row r="9">
          <cell r="E9">
            <v>68568826.73</v>
          </cell>
          <cell r="F9" t="str">
            <v>1420-100-21771     </v>
          </cell>
          <cell r="G9">
            <v>129872929.65</v>
          </cell>
        </row>
        <row r="9">
          <cell r="I9">
            <v>129872929.65</v>
          </cell>
          <cell r="J9">
            <v>112259022.23</v>
          </cell>
          <cell r="K9">
            <v>119580804.3</v>
          </cell>
          <cell r="L9">
            <v>-7321782.06999998</v>
          </cell>
          <cell r="M9">
            <v>160027292.59</v>
          </cell>
          <cell r="N9">
            <v>142115191.77</v>
          </cell>
        </row>
        <row r="10">
          <cell r="A10" t="str">
            <v>1420-201-2177      </v>
          </cell>
          <cell r="B10" t="str">
            <v>Unapplied Cash - Unify</v>
          </cell>
          <cell r="C10">
            <v>-88734935.46</v>
          </cell>
        </row>
        <row r="10">
          <cell r="E10">
            <v>-88734935.46</v>
          </cell>
          <cell r="F10" t="str">
            <v>1420-201-2177      </v>
          </cell>
          <cell r="G10">
            <v>-60968407.8</v>
          </cell>
        </row>
        <row r="10">
          <cell r="I10">
            <v>-60968407.8</v>
          </cell>
          <cell r="J10">
            <v>-71303647.91</v>
          </cell>
          <cell r="K10">
            <v>-70034335.83</v>
          </cell>
          <cell r="L10">
            <v>-1269312.08</v>
          </cell>
          <cell r="M10">
            <v>-65900943.89</v>
          </cell>
          <cell r="N10">
            <v>-65900944</v>
          </cell>
        </row>
        <row r="11">
          <cell r="A11" t="str">
            <v>1460-012-00001     </v>
          </cell>
          <cell r="B11" t="str">
            <v>ACCTS REC-ASSOC CO-HPL</v>
          </cell>
          <cell r="C11">
            <v>283075.54</v>
          </cell>
        </row>
        <row r="11">
          <cell r="E11">
            <v>283075.54</v>
          </cell>
          <cell r="F11" t="str">
            <v>1460-012-00001     </v>
          </cell>
          <cell r="G11">
            <v>283075.54</v>
          </cell>
        </row>
        <row r="11">
          <cell r="I11">
            <v>283075.54</v>
          </cell>
          <cell r="J11">
            <v>283075.54</v>
          </cell>
          <cell r="K11">
            <v>283075.54</v>
          </cell>
          <cell r="L11">
            <v>0</v>
          </cell>
          <cell r="M11">
            <v>283075.54</v>
          </cell>
          <cell r="N11">
            <v>283075.54</v>
          </cell>
        </row>
        <row r="12">
          <cell r="A12" t="str">
            <v>1460-012-21771     </v>
          </cell>
          <cell r="B12" t="str">
            <v>ACCTS REC-ASSOC CO-HPL</v>
          </cell>
          <cell r="C12">
            <v>19451077.48</v>
          </cell>
        </row>
        <row r="12">
          <cell r="E12">
            <v>19451077.48</v>
          </cell>
          <cell r="F12" t="str">
            <v>1460-012-21771     </v>
          </cell>
          <cell r="G12">
            <v>20357150.28</v>
          </cell>
        </row>
        <row r="12">
          <cell r="I12">
            <v>20357150.28</v>
          </cell>
          <cell r="J12">
            <v>33108684.39</v>
          </cell>
          <cell r="K12">
            <v>33108684.39</v>
          </cell>
          <cell r="L12">
            <v>0</v>
          </cell>
          <cell r="M12">
            <v>59904895.06</v>
          </cell>
        </row>
        <row r="13">
          <cell r="A13" t="str">
            <v>1460-054-00001     </v>
          </cell>
          <cell r="B13" t="str">
            <v>ACCTS REC-ASSOC CO-ING</v>
          </cell>
          <cell r="C13">
            <v>-2981064.26</v>
          </cell>
        </row>
        <row r="13">
          <cell r="E13">
            <v>-2981064.26</v>
          </cell>
          <cell r="F13" t="str">
            <v>1460-054-00001     </v>
          </cell>
          <cell r="G13">
            <v>-2981064.26</v>
          </cell>
        </row>
        <row r="13">
          <cell r="I13">
            <v>-2981064.26</v>
          </cell>
          <cell r="J13">
            <v>-2981064.26</v>
          </cell>
          <cell r="K13">
            <v>-2981064.26</v>
          </cell>
          <cell r="L13">
            <v>0</v>
          </cell>
          <cell r="M13">
            <v>0</v>
          </cell>
        </row>
        <row r="14">
          <cell r="A14" t="str">
            <v>1460-062-00001     </v>
          </cell>
          <cell r="B14" t="str">
            <v>ACCTS REC-ASSOC CO-FGT</v>
          </cell>
          <cell r="C14">
            <v>17060.78</v>
          </cell>
        </row>
        <row r="14">
          <cell r="E14">
            <v>17060.78</v>
          </cell>
          <cell r="F14" t="str">
            <v>1460-062-00001     </v>
          </cell>
          <cell r="G14">
            <v>17060.78</v>
          </cell>
        </row>
        <row r="14">
          <cell r="I14">
            <v>17060.78</v>
          </cell>
          <cell r="J14">
            <v>127481.8</v>
          </cell>
          <cell r="K14">
            <v>-375208.3</v>
          </cell>
          <cell r="L14">
            <v>502690.1</v>
          </cell>
          <cell r="M14">
            <v>0</v>
          </cell>
          <cell r="N14">
            <v>0</v>
          </cell>
        </row>
        <row r="15">
          <cell r="A15" t="str">
            <v>1460-062-21771     </v>
          </cell>
          <cell r="B15" t="str">
            <v>ACCTS REC-ASSOC CO-FGT</v>
          </cell>
          <cell r="C15">
            <v>142921.02</v>
          </cell>
        </row>
        <row r="15">
          <cell r="E15">
            <v>142921.02</v>
          </cell>
          <cell r="F15" t="str">
            <v>1460-062-21771     </v>
          </cell>
          <cell r="G15">
            <v>349421.02</v>
          </cell>
        </row>
        <row r="15">
          <cell r="I15">
            <v>349421.02</v>
          </cell>
          <cell r="J15" t="str">
            <v>incl in 1460-062-00001</v>
          </cell>
        </row>
        <row r="15">
          <cell r="M15">
            <v>216231.85</v>
          </cell>
          <cell r="N15">
            <v>779212.73</v>
          </cell>
        </row>
        <row r="16">
          <cell r="A16" t="str">
            <v>1460-078-00001     </v>
          </cell>
          <cell r="B16" t="str">
            <v>ACCTS REC-ASSOC CO-NGM</v>
          </cell>
          <cell r="C16">
            <v>2102875.65</v>
          </cell>
        </row>
        <row r="16">
          <cell r="E16">
            <v>2102875.65</v>
          </cell>
          <cell r="F16" t="str">
            <v>1460-078-00001     </v>
          </cell>
          <cell r="G16">
            <v>2102875.65</v>
          </cell>
        </row>
        <row r="16">
          <cell r="I16">
            <v>2102875.65</v>
          </cell>
          <cell r="J16">
            <v>2102875.65</v>
          </cell>
          <cell r="K16">
            <v>2102875.65</v>
          </cell>
          <cell r="L16">
            <v>0</v>
          </cell>
          <cell r="M16">
            <v>2102875.65</v>
          </cell>
          <cell r="N16">
            <v>2102875.65</v>
          </cell>
        </row>
        <row r="17">
          <cell r="A17" t="str">
            <v>1460-078-21771     </v>
          </cell>
          <cell r="B17" t="str">
            <v>ACCTS REC-ASSOC CO-NGM</v>
          </cell>
          <cell r="C17">
            <v>-1092929.88</v>
          </cell>
        </row>
        <row r="17">
          <cell r="E17">
            <v>-1092929.88</v>
          </cell>
          <cell r="F17" t="str">
            <v>1460-078-21771     </v>
          </cell>
          <cell r="G17">
            <v>-268645.06</v>
          </cell>
        </row>
        <row r="17">
          <cell r="I17">
            <v>-268645.06</v>
          </cell>
          <cell r="J17">
            <v>526830.33</v>
          </cell>
          <cell r="K17">
            <v>526830.33</v>
          </cell>
          <cell r="L17">
            <v>0</v>
          </cell>
          <cell r="M17">
            <v>526830.33</v>
          </cell>
          <cell r="N17">
            <v>526830.33</v>
          </cell>
        </row>
        <row r="18">
          <cell r="A18" t="str">
            <v>1460-103-21771     </v>
          </cell>
          <cell r="B18" t="str">
            <v>ACCTS REC - ASSOC CO ECC1</v>
          </cell>
          <cell r="C18">
            <v>4345305.27</v>
          </cell>
        </row>
        <row r="18">
          <cell r="E18">
            <v>4345305.27</v>
          </cell>
          <cell r="F18" t="str">
            <v>1460-103-21771     </v>
          </cell>
          <cell r="G18">
            <v>4345305.27</v>
          </cell>
          <cell r="H18">
            <v>4345305.27</v>
          </cell>
          <cell r="I18">
            <v>0</v>
          </cell>
          <cell r="J18">
            <v>4345305.27</v>
          </cell>
        </row>
        <row r="18">
          <cell r="L18">
            <v>4345305.27</v>
          </cell>
          <cell r="M18">
            <v>4345305.27</v>
          </cell>
        </row>
        <row r="19">
          <cell r="A19" t="str">
            <v>1460-165-21771     </v>
          </cell>
          <cell r="B19" t="str">
            <v>ASSOC ACCTS REC.-ENGM</v>
          </cell>
          <cell r="C19">
            <v>30066980</v>
          </cell>
        </row>
        <row r="19">
          <cell r="E19">
            <v>30066980</v>
          </cell>
          <cell r="F19" t="str">
            <v>1460-165-21771     </v>
          </cell>
          <cell r="G19">
            <v>30621687.53</v>
          </cell>
          <cell r="H19">
            <v>30621687.53</v>
          </cell>
          <cell r="I19">
            <v>0</v>
          </cell>
          <cell r="J19">
            <v>33382442.5</v>
          </cell>
          <cell r="K19">
            <v>33382442.5</v>
          </cell>
          <cell r="L19">
            <v>0</v>
          </cell>
          <cell r="M19">
            <v>35782905</v>
          </cell>
          <cell r="N19">
            <v>-25095</v>
          </cell>
        </row>
        <row r="20">
          <cell r="A20" t="str">
            <v>1460-179-00001     </v>
          </cell>
          <cell r="B20" t="str">
            <v>ACCTS REC-ASSOC CO-NNG</v>
          </cell>
          <cell r="C20">
            <v>0</v>
          </cell>
        </row>
        <row r="20">
          <cell r="E20">
            <v>0</v>
          </cell>
        </row>
        <row r="20">
          <cell r="H20">
            <v>0</v>
          </cell>
          <cell r="I20">
            <v>0</v>
          </cell>
          <cell r="J20">
            <v>1173375.51</v>
          </cell>
          <cell r="K20">
            <v>-28551.82</v>
          </cell>
          <cell r="L20">
            <v>1201927.33</v>
          </cell>
          <cell r="M20">
            <v>0</v>
          </cell>
          <cell r="N20">
            <v>0</v>
          </cell>
        </row>
        <row r="21">
          <cell r="A21" t="str">
            <v>1460-179-21771     </v>
          </cell>
          <cell r="B21" t="str">
            <v>ACCTS REC-ASSOC CO-NNG</v>
          </cell>
          <cell r="C21">
            <v>0</v>
          </cell>
        </row>
        <row r="21">
          <cell r="E21">
            <v>0</v>
          </cell>
          <cell r="F21" t="str">
            <v>1460-179-21771     </v>
          </cell>
          <cell r="G21">
            <v>0</v>
          </cell>
          <cell r="H21">
            <v>0</v>
          </cell>
          <cell r="I21">
            <v>0</v>
          </cell>
          <cell r="J21" t="str">
            <v>incl in 1460-179-00001</v>
          </cell>
        </row>
        <row r="21">
          <cell r="M21">
            <v>0</v>
          </cell>
          <cell r="N21">
            <v>0</v>
          </cell>
        </row>
        <row r="22">
          <cell r="A22" t="str">
            <v>1460-1J2-00001     </v>
          </cell>
          <cell r="B22" t="str">
            <v>CLINTON GAS MARKETING, IN</v>
          </cell>
          <cell r="C22">
            <v>6087.5</v>
          </cell>
        </row>
        <row r="22">
          <cell r="E22">
            <v>6087.5</v>
          </cell>
          <cell r="F22" t="str">
            <v>1460-1J2-00001     </v>
          </cell>
          <cell r="G22">
            <v>6087.5</v>
          </cell>
          <cell r="H22">
            <v>6087.5</v>
          </cell>
          <cell r="I22">
            <v>0</v>
          </cell>
          <cell r="J22">
            <v>3571035.9</v>
          </cell>
          <cell r="K22">
            <v>-1164.63</v>
          </cell>
          <cell r="L22">
            <v>3572200.53</v>
          </cell>
          <cell r="M22">
            <v>6087.5</v>
          </cell>
          <cell r="N22">
            <v>6087.5</v>
          </cell>
        </row>
        <row r="23">
          <cell r="A23" t="str">
            <v>1460-1J2-21771     </v>
          </cell>
          <cell r="B23" t="str">
            <v>CLINTON GAS MARKETING, IN</v>
          </cell>
          <cell r="C23">
            <v>2170309.57</v>
          </cell>
        </row>
        <row r="23">
          <cell r="E23">
            <v>2170309.57</v>
          </cell>
          <cell r="F23" t="str">
            <v>1460-1J2-21771     </v>
          </cell>
          <cell r="G23">
            <v>3678558.38</v>
          </cell>
          <cell r="H23">
            <v>3678558.38</v>
          </cell>
          <cell r="I23">
            <v>0</v>
          </cell>
          <cell r="J23" t="str">
            <v>incl in 1460-1J2-00001</v>
          </cell>
        </row>
        <row r="23">
          <cell r="M23">
            <v>2421005.63</v>
          </cell>
          <cell r="N23">
            <v>0</v>
          </cell>
        </row>
        <row r="24">
          <cell r="A24" t="str">
            <v>1460-20Q-00001     </v>
          </cell>
          <cell r="B24" t="str">
            <v>EES INC DUBLIN</v>
          </cell>
          <cell r="C24">
            <v>8820.03</v>
          </cell>
        </row>
        <row r="24">
          <cell r="E24">
            <v>8820.03</v>
          </cell>
          <cell r="F24" t="str">
            <v>1460-20Q-00001     </v>
          </cell>
          <cell r="G24">
            <v>8820.03</v>
          </cell>
          <cell r="H24">
            <v>8820.03</v>
          </cell>
          <cell r="I24">
            <v>0</v>
          </cell>
          <cell r="J24">
            <v>12417513.4</v>
          </cell>
          <cell r="K24">
            <v>-406986.63</v>
          </cell>
          <cell r="L24">
            <v>12824500.03</v>
          </cell>
          <cell r="M24">
            <v>178347.3</v>
          </cell>
          <cell r="N24">
            <v>178347.3</v>
          </cell>
        </row>
        <row r="25">
          <cell r="A25" t="str">
            <v>1460-20Q-21771     </v>
          </cell>
          <cell r="B25" t="str">
            <v>EES INC DUBLIN</v>
          </cell>
          <cell r="C25">
            <v>11235041.12</v>
          </cell>
        </row>
        <row r="25">
          <cell r="E25">
            <v>11235041.12</v>
          </cell>
          <cell r="F25" t="str">
            <v>1460-20Q-21771     </v>
          </cell>
          <cell r="G25">
            <v>10142394.26</v>
          </cell>
          <cell r="H25">
            <v>10142394.26</v>
          </cell>
          <cell r="I25">
            <v>0</v>
          </cell>
          <cell r="J25" t="str">
            <v>incl in 1460-20Q-00001</v>
          </cell>
        </row>
        <row r="25">
          <cell r="M25">
            <v>15646482.57</v>
          </cell>
          <cell r="N25">
            <v>408524.92</v>
          </cell>
        </row>
        <row r="26">
          <cell r="A26" t="str">
            <v>1460-333-00001     </v>
          </cell>
          <cell r="B26" t="str">
            <v>ACCTS REC-ASSOC CO-OGMD</v>
          </cell>
          <cell r="C26">
            <v>25250</v>
          </cell>
        </row>
        <row r="26">
          <cell r="E26">
            <v>25250</v>
          </cell>
          <cell r="F26" t="str">
            <v>1460-333-00001     </v>
          </cell>
          <cell r="G26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1460-370-00001     </v>
          </cell>
          <cell r="B27" t="str">
            <v>ACCTS REC-ASSOC CO-CTC</v>
          </cell>
          <cell r="C27">
            <v>-43155263.72</v>
          </cell>
        </row>
        <row r="27">
          <cell r="E27">
            <v>-43155263.72</v>
          </cell>
          <cell r="F27" t="str">
            <v>1460-370-00001     </v>
          </cell>
          <cell r="G27">
            <v>-50756781.23</v>
          </cell>
        </row>
        <row r="27">
          <cell r="I27">
            <v>-50756781.23</v>
          </cell>
          <cell r="J27">
            <v>11234656.95</v>
          </cell>
          <cell r="K27">
            <v>-62213484.62</v>
          </cell>
          <cell r="L27">
            <v>73448141.57</v>
          </cell>
          <cell r="M27">
            <v>11698590.3</v>
          </cell>
          <cell r="N27">
            <v>-68343654.36</v>
          </cell>
        </row>
        <row r="28">
          <cell r="A28" t="str">
            <v>1460-370-21771     </v>
          </cell>
          <cell r="B28" t="str">
            <v>ACCTS REC-ASSOC CO-CTC</v>
          </cell>
          <cell r="C28">
            <v>53465934.88</v>
          </cell>
        </row>
        <row r="28">
          <cell r="E28">
            <v>53465934.88</v>
          </cell>
          <cell r="F28" t="str">
            <v>1460-370-21771     </v>
          </cell>
          <cell r="G28">
            <v>61292325.86</v>
          </cell>
        </row>
        <row r="28">
          <cell r="I28">
            <v>61292325.86</v>
          </cell>
          <cell r="J28" t="str">
            <v>incl in 1460-370-00001</v>
          </cell>
        </row>
        <row r="28">
          <cell r="M28">
            <v>0</v>
          </cell>
          <cell r="N28" t="str">
            <v>incl in 1460-370-00001</v>
          </cell>
        </row>
        <row r="29">
          <cell r="A29" t="str">
            <v>1460-404-00001     </v>
          </cell>
          <cell r="B29" t="str">
            <v>ACCTS REC-ASSOC CO-EMCO</v>
          </cell>
          <cell r="C29">
            <v>-44.28</v>
          </cell>
        </row>
        <row r="29">
          <cell r="E29">
            <v>-44.28</v>
          </cell>
          <cell r="F29" t="str">
            <v>1460-404-00001     </v>
          </cell>
          <cell r="G29">
            <v>-44.28</v>
          </cell>
        </row>
        <row r="29">
          <cell r="I29">
            <v>-44.28</v>
          </cell>
          <cell r="J29">
            <v>-44.28</v>
          </cell>
        </row>
        <row r="29">
          <cell r="L29">
            <v>-44.28</v>
          </cell>
          <cell r="M29">
            <v>-44.28</v>
          </cell>
        </row>
        <row r="30">
          <cell r="A30" t="str">
            <v>1460-404-21771     </v>
          </cell>
          <cell r="B30" t="str">
            <v>ACCTS REC-ASSOC CO-EMCO</v>
          </cell>
          <cell r="C30">
            <v>172525.26</v>
          </cell>
        </row>
        <row r="30">
          <cell r="E30">
            <v>172525.26</v>
          </cell>
          <cell r="F30" t="str">
            <v>1460-404-21771     </v>
          </cell>
          <cell r="G30">
            <v>172525.26</v>
          </cell>
        </row>
        <row r="30">
          <cell r="I30">
            <v>172525.26</v>
          </cell>
          <cell r="J30">
            <v>172525.26</v>
          </cell>
          <cell r="K30">
            <v>172525.26</v>
          </cell>
          <cell r="L30">
            <v>0</v>
          </cell>
          <cell r="M30">
            <v>172525.26</v>
          </cell>
          <cell r="N30">
            <v>172525.26</v>
          </cell>
        </row>
        <row r="31">
          <cell r="A31" t="str">
            <v>1460-436-21771     </v>
          </cell>
          <cell r="B31" t="str">
            <v>EGP FUELS COMPANY</v>
          </cell>
          <cell r="C31">
            <v>1963637.61</v>
          </cell>
        </row>
        <row r="31">
          <cell r="E31">
            <v>1963637.61</v>
          </cell>
          <cell r="F31" t="str">
            <v>1460-436-21771     </v>
          </cell>
          <cell r="G31">
            <v>1963637.61</v>
          </cell>
          <cell r="H31">
            <v>1963637.61</v>
          </cell>
          <cell r="I31">
            <v>0</v>
          </cell>
          <cell r="J31">
            <v>109416.82</v>
          </cell>
          <cell r="K31">
            <v>109416.82</v>
          </cell>
          <cell r="L31">
            <v>0</v>
          </cell>
          <cell r="M31">
            <v>109416.82</v>
          </cell>
          <cell r="N31">
            <v>109416.82</v>
          </cell>
        </row>
        <row r="32">
          <cell r="A32" t="str">
            <v>1460-444-00001     </v>
          </cell>
          <cell r="B32" t="str">
            <v>ACCTS REC-ASSOC CO-GSMC</v>
          </cell>
          <cell r="C32">
            <v>2125876.1</v>
          </cell>
        </row>
        <row r="32">
          <cell r="E32">
            <v>2125876.1</v>
          </cell>
          <cell r="F32" t="str">
            <v>1460-444-00001     </v>
          </cell>
          <cell r="G32">
            <v>2125876.1</v>
          </cell>
          <cell r="H32">
            <v>2125876.1</v>
          </cell>
          <cell r="I32">
            <v>0</v>
          </cell>
          <cell r="J32">
            <v>15306983.2</v>
          </cell>
          <cell r="K32">
            <v>2173683.03</v>
          </cell>
          <cell r="L32">
            <v>13133300.17</v>
          </cell>
          <cell r="M32">
            <v>2125876.1</v>
          </cell>
          <cell r="N32">
            <v>2125876.1</v>
          </cell>
        </row>
        <row r="33">
          <cell r="A33" t="str">
            <v>1460-444-21771     </v>
          </cell>
          <cell r="B33" t="str">
            <v>ACCTS REC-ASSOC CO-GSMC</v>
          </cell>
          <cell r="C33">
            <v>13843159.55</v>
          </cell>
        </row>
        <row r="33">
          <cell r="E33">
            <v>13843159.55</v>
          </cell>
          <cell r="F33" t="str">
            <v>1460-444-21771     </v>
          </cell>
          <cell r="G33">
            <v>12405474.49</v>
          </cell>
          <cell r="H33">
            <v>12405474.49</v>
          </cell>
          <cell r="I33">
            <v>0</v>
          </cell>
          <cell r="J33" t="str">
            <v>incl in 1460-444-00001</v>
          </cell>
        </row>
        <row r="33">
          <cell r="M33">
            <v>12289837.44</v>
          </cell>
          <cell r="N33">
            <v>12191402.87</v>
          </cell>
        </row>
        <row r="34">
          <cell r="A34" t="str">
            <v>1460-463-00001     </v>
          </cell>
          <cell r="B34" t="str">
            <v>ACCTS REC ASSOC CO-ELFI</v>
          </cell>
          <cell r="C34">
            <v>39908.4</v>
          </cell>
        </row>
        <row r="34">
          <cell r="E34">
            <v>39908.4</v>
          </cell>
          <cell r="F34" t="str">
            <v>1460-463-00001     </v>
          </cell>
          <cell r="G34">
            <v>39908.4</v>
          </cell>
        </row>
        <row r="34">
          <cell r="I34">
            <v>39908.4</v>
          </cell>
        </row>
        <row r="34">
          <cell r="L34">
            <v>0</v>
          </cell>
          <cell r="M34">
            <v>39908.4</v>
          </cell>
        </row>
        <row r="35">
          <cell r="A35" t="str">
            <v>1460-488-00001     </v>
          </cell>
          <cell r="B35" t="str">
            <v>ACCT REC ASSOC CO-LGM</v>
          </cell>
          <cell r="C35">
            <v>-73523.9</v>
          </cell>
        </row>
        <row r="35">
          <cell r="E35">
            <v>-73523.9</v>
          </cell>
          <cell r="F35" t="str">
            <v>1460-488-00001     </v>
          </cell>
          <cell r="G35">
            <v>-73523.9</v>
          </cell>
          <cell r="H35">
            <v>-73523.9</v>
          </cell>
          <cell r="I35">
            <v>0</v>
          </cell>
          <cell r="J35">
            <v>34455592.94</v>
          </cell>
          <cell r="K35">
            <v>-73523.9</v>
          </cell>
          <cell r="L35">
            <v>34529116.84</v>
          </cell>
          <cell r="M35">
            <v>-73523.9</v>
          </cell>
          <cell r="N35">
            <v>-73523.9</v>
          </cell>
        </row>
        <row r="36">
          <cell r="A36" t="str">
            <v>1460-488-21771     </v>
          </cell>
          <cell r="B36" t="str">
            <v>ACCT REC ASSOC CO-LGM</v>
          </cell>
          <cell r="C36">
            <v>70629290.2</v>
          </cell>
        </row>
        <row r="36">
          <cell r="E36">
            <v>70629290.2</v>
          </cell>
          <cell r="F36" t="str">
            <v>1460-488-21771     </v>
          </cell>
          <cell r="G36">
            <v>105205790.23</v>
          </cell>
          <cell r="H36">
            <v>105205790.23</v>
          </cell>
          <cell r="I36">
            <v>0</v>
          </cell>
          <cell r="J36" t="str">
            <v>incl in 1460-488-00001</v>
          </cell>
        </row>
        <row r="36">
          <cell r="M36">
            <v>34802606.45</v>
          </cell>
          <cell r="N36">
            <v>34529116.84</v>
          </cell>
        </row>
        <row r="37">
          <cell r="A37" t="str">
            <v>1460-553-00001     </v>
          </cell>
          <cell r="B37" t="str">
            <v>ACCTS REC-ASSOC CO-EPMI</v>
          </cell>
          <cell r="C37">
            <v>433291.3</v>
          </cell>
        </row>
        <row r="37">
          <cell r="E37">
            <v>433291.3</v>
          </cell>
          <cell r="F37" t="str">
            <v>1460-553-00001     </v>
          </cell>
          <cell r="G37">
            <v>433291.3</v>
          </cell>
          <cell r="H37">
            <v>433291.3</v>
          </cell>
          <cell r="I37">
            <v>0</v>
          </cell>
          <cell r="J37">
            <v>470357.63</v>
          </cell>
          <cell r="K37">
            <v>433291.3</v>
          </cell>
          <cell r="L37">
            <v>37066.33</v>
          </cell>
          <cell r="M37">
            <v>320084.53</v>
          </cell>
          <cell r="N37">
            <v>320084.53</v>
          </cell>
        </row>
        <row r="38">
          <cell r="A38" t="str">
            <v>1460-553-21771     </v>
          </cell>
          <cell r="B38" t="str">
            <v>ACCTS REC-ASSOC CO-EPMI</v>
          </cell>
          <cell r="C38">
            <v>2008886.55</v>
          </cell>
        </row>
        <row r="38">
          <cell r="E38">
            <v>2008886.55</v>
          </cell>
          <cell r="F38" t="str">
            <v>1460-553-21771     </v>
          </cell>
          <cell r="G38">
            <v>484138.47</v>
          </cell>
          <cell r="H38">
            <v>484138.47</v>
          </cell>
          <cell r="I38">
            <v>0</v>
          </cell>
          <cell r="J38" t="str">
            <v>incl in 1460-553-00001</v>
          </cell>
        </row>
        <row r="38">
          <cell r="M38">
            <v>727306.57</v>
          </cell>
          <cell r="N38">
            <v>2155</v>
          </cell>
        </row>
        <row r="39">
          <cell r="A39" t="str">
            <v>1460-600-00001     </v>
          </cell>
          <cell r="B39" t="str">
            <v>ACCTS REC-ASSOC CO-EPTM</v>
          </cell>
          <cell r="C39">
            <v>0</v>
          </cell>
        </row>
        <row r="39">
          <cell r="E39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1460-63K-21771     </v>
          </cell>
          <cell r="B40" t="str">
            <v>ACCTS REC-ASSOC CO'S</v>
          </cell>
          <cell r="C40">
            <v>92982.2</v>
          </cell>
        </row>
        <row r="40">
          <cell r="E40">
            <v>92982.2</v>
          </cell>
          <cell r="F40" t="str">
            <v>1460-63K-21771     </v>
          </cell>
          <cell r="G40">
            <v>78493.54</v>
          </cell>
        </row>
        <row r="40">
          <cell r="I40">
            <v>78493.54</v>
          </cell>
        </row>
        <row r="40">
          <cell r="L40">
            <v>0</v>
          </cell>
          <cell r="M40">
            <v>144463.08</v>
          </cell>
        </row>
        <row r="41">
          <cell r="A41" t="str">
            <v>1460-692-00001     </v>
          </cell>
          <cell r="B41" t="str">
            <v>ACCTS REC-ASSOC CO-HRLD</v>
          </cell>
          <cell r="C41">
            <v>-72.89</v>
          </cell>
        </row>
        <row r="41">
          <cell r="E41">
            <v>-72.89</v>
          </cell>
          <cell r="F41" t="str">
            <v>1460-692-00001     </v>
          </cell>
          <cell r="G41">
            <v>-72.89</v>
          </cell>
          <cell r="H41">
            <v>-72.89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1460-692-21771     </v>
          </cell>
          <cell r="B42" t="str">
            <v>ACCTS REC-ASSOC CO-HRLD</v>
          </cell>
          <cell r="C42">
            <v>12203.16</v>
          </cell>
        </row>
        <row r="42">
          <cell r="E42">
            <v>12203.16</v>
          </cell>
          <cell r="F42" t="str">
            <v>1460-692-21771     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Total AR</v>
          </cell>
        </row>
        <row r="43">
          <cell r="J43">
            <v>157816139.9</v>
          </cell>
          <cell r="K43">
            <v>55759309.13</v>
          </cell>
          <cell r="L43">
            <v>102056830.77</v>
          </cell>
          <cell r="M43">
            <v>249598774.81</v>
          </cell>
          <cell r="N43">
            <v>36697714.9</v>
          </cell>
        </row>
        <row r="46">
          <cell r="A46" t="str">
            <v>2320-100-000088888 </v>
          </cell>
          <cell r="B46" t="str">
            <v>3rd Party A/P - Synergi</v>
          </cell>
          <cell r="C46">
            <v>-31645490.79</v>
          </cell>
        </row>
        <row r="46">
          <cell r="E46">
            <v>-31645490.79</v>
          </cell>
          <cell r="F46" t="str">
            <v>2320-100-000088888 </v>
          </cell>
          <cell r="G46">
            <v>-30473292.67</v>
          </cell>
          <cell r="H46">
            <v>-30473292.67</v>
          </cell>
          <cell r="I46">
            <v>0</v>
          </cell>
          <cell r="J46">
            <v>-36008970.76</v>
          </cell>
          <cell r="K46">
            <v>-36008970.76</v>
          </cell>
          <cell r="L46">
            <v>0</v>
          </cell>
          <cell r="M46">
            <v>-33180936.87</v>
          </cell>
          <cell r="N46">
            <v>-33093230.55</v>
          </cell>
        </row>
        <row r="47">
          <cell r="A47" t="str">
            <v>2320-100-000099999 </v>
          </cell>
          <cell r="B47" t="str">
            <v>3rd Party A/P - Synergi</v>
          </cell>
          <cell r="C47">
            <v>0</v>
          </cell>
        </row>
        <row r="47">
          <cell r="E47">
            <v>0</v>
          </cell>
          <cell r="F47" t="str">
            <v>2320-100-000099999 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2320-100-2177      </v>
          </cell>
          <cell r="B48" t="str">
            <v>3rd Party A/P - Unify</v>
          </cell>
          <cell r="C48">
            <v>32248534.95</v>
          </cell>
        </row>
        <row r="48">
          <cell r="E48">
            <v>32248534.95</v>
          </cell>
          <cell r="F48" t="str">
            <v>2320-100-2177      </v>
          </cell>
          <cell r="G48">
            <v>78977270.21</v>
          </cell>
          <cell r="H48">
            <v>78977270.21</v>
          </cell>
          <cell r="I48">
            <v>0</v>
          </cell>
          <cell r="J48">
            <v>79701990.33</v>
          </cell>
          <cell r="K48">
            <v>79701990.33</v>
          </cell>
          <cell r="L48">
            <v>0</v>
          </cell>
          <cell r="M48">
            <v>43423819.87</v>
          </cell>
          <cell r="N48">
            <v>43423819.87</v>
          </cell>
        </row>
        <row r="49">
          <cell r="A49" t="str">
            <v>2320-100-21772     </v>
          </cell>
          <cell r="B49" t="str">
            <v>3rd Party A/P - Unify</v>
          </cell>
          <cell r="C49">
            <v>5042156.31</v>
          </cell>
        </row>
        <row r="49">
          <cell r="E49">
            <v>5042156.31</v>
          </cell>
          <cell r="F49" t="str">
            <v>2320-100-21772     </v>
          </cell>
          <cell r="G49">
            <v>5042156.31</v>
          </cell>
          <cell r="H49">
            <v>5042156.31</v>
          </cell>
          <cell r="I49">
            <v>0</v>
          </cell>
          <cell r="J49">
            <v>5042156.31</v>
          </cell>
          <cell r="K49">
            <v>5042156.31</v>
          </cell>
          <cell r="L49">
            <v>0</v>
          </cell>
          <cell r="M49">
            <v>7954392.67</v>
          </cell>
          <cell r="N49">
            <v>7954392.67</v>
          </cell>
        </row>
        <row r="50">
          <cell r="A50" t="str">
            <v>2320-150-2177      </v>
          </cell>
          <cell r="B50" t="str">
            <v>Pay the lessor of</v>
          </cell>
          <cell r="C50">
            <v>-24870189.42</v>
          </cell>
        </row>
        <row r="50">
          <cell r="E50">
            <v>-24870189.42</v>
          </cell>
          <cell r="F50" t="str">
            <v>2320-150-2177      </v>
          </cell>
          <cell r="G50">
            <v>-20248957.22</v>
          </cell>
          <cell r="H50">
            <v>-20248957.22</v>
          </cell>
          <cell r="I50">
            <v>0</v>
          </cell>
          <cell r="J50">
            <v>-21048298.2</v>
          </cell>
          <cell r="K50">
            <v>-21048298.2</v>
          </cell>
          <cell r="L50">
            <v>0</v>
          </cell>
          <cell r="M50">
            <v>-22480411.18</v>
          </cell>
          <cell r="N50">
            <v>-22480411.18</v>
          </cell>
        </row>
        <row r="51">
          <cell r="A51" t="str">
            <v>2320-410-0000      </v>
          </cell>
          <cell r="B51" t="str">
            <v>ACCOUNTS PAYABLE</v>
          </cell>
          <cell r="C51">
            <v>3471084.68</v>
          </cell>
        </row>
        <row r="51">
          <cell r="E51">
            <v>3471084.68</v>
          </cell>
          <cell r="F51" t="str">
            <v>2320-410-0000      </v>
          </cell>
          <cell r="G51">
            <v>3471084.68</v>
          </cell>
        </row>
        <row r="51">
          <cell r="I51">
            <v>3471084.68</v>
          </cell>
        </row>
        <row r="51">
          <cell r="L51">
            <v>0</v>
          </cell>
        </row>
        <row r="52">
          <cell r="A52" t="str">
            <v>2320-410-000005590 </v>
          </cell>
          <cell r="B52" t="str">
            <v>ACCOUNTS PAYABLE</v>
          </cell>
          <cell r="C52">
            <v>-130548.2</v>
          </cell>
        </row>
        <row r="52">
          <cell r="E52">
            <v>-130548.2</v>
          </cell>
          <cell r="F52" t="str">
            <v>2320-410-000005590 </v>
          </cell>
          <cell r="G52">
            <v>-130548.2</v>
          </cell>
        </row>
        <row r="52">
          <cell r="I52">
            <v>-130548.2</v>
          </cell>
        </row>
        <row r="52">
          <cell r="L52">
            <v>0</v>
          </cell>
        </row>
        <row r="53">
          <cell r="A53" t="str">
            <v>2320-410-000019410 </v>
          </cell>
          <cell r="B53" t="str">
            <v>ACCOUNTS PAYABLE</v>
          </cell>
          <cell r="C53">
            <v>150681.13</v>
          </cell>
        </row>
        <row r="53">
          <cell r="E53">
            <v>150681.13</v>
          </cell>
          <cell r="F53" t="str">
            <v>2320-410-000019410 </v>
          </cell>
          <cell r="G53">
            <v>150681.13</v>
          </cell>
        </row>
        <row r="53">
          <cell r="I53">
            <v>150681.13</v>
          </cell>
        </row>
        <row r="53">
          <cell r="L53">
            <v>0</v>
          </cell>
        </row>
        <row r="54">
          <cell r="A54" t="str">
            <v>2320-410-000047764 </v>
          </cell>
          <cell r="B54" t="str">
            <v>ACCOUNTS PAYABLE</v>
          </cell>
          <cell r="C54">
            <v>-892800</v>
          </cell>
        </row>
        <row r="54">
          <cell r="E54">
            <v>-892800</v>
          </cell>
          <cell r="F54" t="str">
            <v>2320-410-000047764 </v>
          </cell>
          <cell r="G54">
            <v>-892800</v>
          </cell>
        </row>
        <row r="54">
          <cell r="I54">
            <v>-892800</v>
          </cell>
        </row>
        <row r="54">
          <cell r="L54">
            <v>0</v>
          </cell>
        </row>
        <row r="55">
          <cell r="A55" t="str">
            <v>2320-410-000054380 </v>
          </cell>
          <cell r="B55" t="str">
            <v>ACCOUNTS PAYABLE</v>
          </cell>
          <cell r="C55">
            <v>-2582747.61</v>
          </cell>
        </row>
        <row r="55">
          <cell r="E55">
            <v>-2582747.61</v>
          </cell>
          <cell r="F55" t="str">
            <v>2320-410-000054380 </v>
          </cell>
          <cell r="G55">
            <v>-2582747.61</v>
          </cell>
        </row>
        <row r="55">
          <cell r="I55">
            <v>-2582747.61</v>
          </cell>
        </row>
        <row r="55">
          <cell r="L55">
            <v>0</v>
          </cell>
        </row>
        <row r="56">
          <cell r="A56" t="str">
            <v>2320-410-000065603 </v>
          </cell>
          <cell r="B56" t="str">
            <v>ACCOUNTS PAYABLE</v>
          </cell>
          <cell r="C56">
            <v>-4340</v>
          </cell>
        </row>
        <row r="56">
          <cell r="E56">
            <v>-4340</v>
          </cell>
          <cell r="F56" t="str">
            <v>2320-410-000065603 </v>
          </cell>
          <cell r="G56">
            <v>-4340</v>
          </cell>
        </row>
        <row r="56">
          <cell r="I56">
            <v>-4340</v>
          </cell>
        </row>
        <row r="56">
          <cell r="L56">
            <v>0</v>
          </cell>
        </row>
        <row r="57">
          <cell r="A57" t="str">
            <v>2320-410-000089558 </v>
          </cell>
          <cell r="B57" t="str">
            <v>ACCOUNTS PAYABLE</v>
          </cell>
          <cell r="C57">
            <v>16970</v>
          </cell>
        </row>
        <row r="57">
          <cell r="E57">
            <v>16970</v>
          </cell>
          <cell r="F57" t="str">
            <v>2320-410-000089558 </v>
          </cell>
          <cell r="G57">
            <v>16970</v>
          </cell>
        </row>
        <row r="57">
          <cell r="I57">
            <v>16970</v>
          </cell>
        </row>
        <row r="57">
          <cell r="L57">
            <v>0</v>
          </cell>
        </row>
        <row r="58">
          <cell r="A58" t="str">
            <v>2320-410-000091080 </v>
          </cell>
          <cell r="B58" t="str">
            <v>ACCOUNTS PAYABLE</v>
          </cell>
          <cell r="C58">
            <v>-28300</v>
          </cell>
        </row>
        <row r="58">
          <cell r="E58">
            <v>-28300</v>
          </cell>
          <cell r="F58" t="str">
            <v>2320-410-000091080 </v>
          </cell>
          <cell r="G58">
            <v>-28300</v>
          </cell>
        </row>
        <row r="58">
          <cell r="I58">
            <v>-28300</v>
          </cell>
        </row>
        <row r="58">
          <cell r="L58">
            <v>0</v>
          </cell>
        </row>
        <row r="59">
          <cell r="A59" t="str">
            <v>2320-444-2177      </v>
          </cell>
          <cell r="B59" t="str">
            <v>GAS PAYABLE</v>
          </cell>
          <cell r="C59">
            <v>-43538.49</v>
          </cell>
        </row>
        <row r="59">
          <cell r="E59">
            <v>-43538.49</v>
          </cell>
          <cell r="F59" t="str">
            <v>2320-444-2177      </v>
          </cell>
          <cell r="G59">
            <v>-43538.49</v>
          </cell>
          <cell r="H59">
            <v>0</v>
          </cell>
          <cell r="I59">
            <v>-43538.49</v>
          </cell>
          <cell r="J59">
            <v>0</v>
          </cell>
        </row>
        <row r="59">
          <cell r="L59">
            <v>0</v>
          </cell>
          <cell r="M59">
            <v>0</v>
          </cell>
        </row>
        <row r="60">
          <cell r="A60" t="str">
            <v>2320-600-00004     </v>
          </cell>
          <cell r="B60" t="str">
            <v>A/P COMPR,TRANSP,STOR</v>
          </cell>
          <cell r="C60">
            <v>19341.32</v>
          </cell>
        </row>
        <row r="60">
          <cell r="E60">
            <v>19341.32</v>
          </cell>
          <cell r="F60" t="str">
            <v>2320-600-00004     </v>
          </cell>
          <cell r="G60">
            <v>31741.32</v>
          </cell>
          <cell r="H60">
            <v>0</v>
          </cell>
          <cell r="I60">
            <v>31741.32</v>
          </cell>
        </row>
        <row r="60">
          <cell r="L60">
            <v>0</v>
          </cell>
          <cell r="M60">
            <v>0</v>
          </cell>
        </row>
        <row r="61">
          <cell r="A61" t="str">
            <v>2320-600-2177      </v>
          </cell>
          <cell r="B61" t="str">
            <v>A/P COMPR,TRANSP,STOR</v>
          </cell>
          <cell r="C61">
            <v>-470082.73</v>
          </cell>
        </row>
        <row r="61">
          <cell r="E61">
            <v>-470082.73</v>
          </cell>
          <cell r="F61" t="str">
            <v>2320-600-2177      </v>
          </cell>
          <cell r="G61">
            <v>1662680.01</v>
          </cell>
          <cell r="H61">
            <v>1662680.01</v>
          </cell>
          <cell r="I61">
            <v>0</v>
          </cell>
        </row>
        <row r="61">
          <cell r="L61">
            <v>0</v>
          </cell>
          <cell r="M61">
            <v>1210874.42</v>
          </cell>
          <cell r="N61">
            <v>1210874.42</v>
          </cell>
        </row>
        <row r="62">
          <cell r="A62" t="str">
            <v>2320-601-00004     </v>
          </cell>
          <cell r="B62" t="str">
            <v>A/P COMPR,TRANSP,STOR</v>
          </cell>
          <cell r="C62">
            <v>6050.25</v>
          </cell>
        </row>
        <row r="62">
          <cell r="E62">
            <v>6050.25</v>
          </cell>
          <cell r="F62" t="str">
            <v>2320-601-00004     </v>
          </cell>
          <cell r="G62">
            <v>6050.25</v>
          </cell>
          <cell r="H62">
            <v>0</v>
          </cell>
          <cell r="I62">
            <v>6050.25</v>
          </cell>
        </row>
        <row r="62">
          <cell r="L62">
            <v>0</v>
          </cell>
          <cell r="M62">
            <v>0</v>
          </cell>
        </row>
        <row r="63">
          <cell r="A63" t="str">
            <v>1460-003-00002     </v>
          </cell>
          <cell r="B63" t="str">
            <v>ACCTS REC-ASSOC CO-ERAF</v>
          </cell>
          <cell r="C63">
            <v>-1141087.53</v>
          </cell>
        </row>
        <row r="63">
          <cell r="E63">
            <v>-1141087.53</v>
          </cell>
          <cell r="F63" t="str">
            <v>1460-003-00002     </v>
          </cell>
          <cell r="G63">
            <v>-1141087.53</v>
          </cell>
        </row>
        <row r="63">
          <cell r="I63">
            <v>-1141087.53</v>
          </cell>
          <cell r="J63">
            <v>-462968.19</v>
          </cell>
        </row>
        <row r="63">
          <cell r="L63">
            <v>-462968.19</v>
          </cell>
          <cell r="M63">
            <v>-1141087.53</v>
          </cell>
        </row>
        <row r="64">
          <cell r="A64" t="str">
            <v>1460-003-21772     </v>
          </cell>
          <cell r="B64" t="str">
            <v>ACCTS REC-ASSOC CO-ERAF</v>
          </cell>
          <cell r="C64">
            <v>390970.77</v>
          </cell>
        </row>
        <row r="64">
          <cell r="E64">
            <v>390970.77</v>
          </cell>
          <cell r="F64" t="str">
            <v>1460-003-21772     </v>
          </cell>
          <cell r="G64">
            <v>390970.77</v>
          </cell>
        </row>
        <row r="64">
          <cell r="I64">
            <v>390970.77</v>
          </cell>
          <cell r="J64" t="str">
            <v>incl in 1460-003-00002</v>
          </cell>
        </row>
        <row r="64">
          <cell r="M64">
            <v>493435.76</v>
          </cell>
        </row>
        <row r="65">
          <cell r="A65" t="str">
            <v>1460-012-00002     </v>
          </cell>
          <cell r="B65" t="str">
            <v>ACCTS REC-ASSOC CO-HPL</v>
          </cell>
          <cell r="C65">
            <v>-7452851</v>
          </cell>
        </row>
        <row r="65">
          <cell r="E65">
            <v>-7452851</v>
          </cell>
          <cell r="F65" t="str">
            <v>1460-012-00002     </v>
          </cell>
          <cell r="G65">
            <v>-7452851</v>
          </cell>
        </row>
        <row r="65">
          <cell r="I65">
            <v>-7452851</v>
          </cell>
          <cell r="J65">
            <v>-7452851</v>
          </cell>
          <cell r="K65">
            <v>-7452851</v>
          </cell>
          <cell r="L65">
            <v>0</v>
          </cell>
          <cell r="M65">
            <v>-71286</v>
          </cell>
          <cell r="N65">
            <v>-71286</v>
          </cell>
        </row>
        <row r="66">
          <cell r="A66" t="str">
            <v>1460-012-00004     </v>
          </cell>
          <cell r="B66" t="str">
            <v>ACCTS REC-ASSOC CO-HPL</v>
          </cell>
          <cell r="C66">
            <v>-209435.95</v>
          </cell>
        </row>
        <row r="66">
          <cell r="E66">
            <v>-209435.95</v>
          </cell>
          <cell r="F66" t="str">
            <v>1460-012-00004     </v>
          </cell>
          <cell r="G66">
            <v>-209435.95</v>
          </cell>
        </row>
        <row r="66">
          <cell r="I66">
            <v>-209435.95</v>
          </cell>
        </row>
        <row r="66">
          <cell r="L66">
            <v>0</v>
          </cell>
          <cell r="M66">
            <v>-209435.95</v>
          </cell>
          <cell r="N66">
            <v>-209435.95</v>
          </cell>
        </row>
        <row r="67">
          <cell r="A67" t="str">
            <v>1460-012-21772     </v>
          </cell>
          <cell r="B67" t="str">
            <v>ACCTS REC-ASSOC CO-HPL</v>
          </cell>
          <cell r="C67">
            <v>-28109925.62</v>
          </cell>
        </row>
        <row r="67">
          <cell r="E67">
            <v>-28109925.62</v>
          </cell>
          <cell r="F67" t="str">
            <v>1460-012-21772     </v>
          </cell>
          <cell r="G67">
            <v>-84519778.89</v>
          </cell>
        </row>
        <row r="67">
          <cell r="I67">
            <v>-84519778.89</v>
          </cell>
          <cell r="J67">
            <v>-28974542.49</v>
          </cell>
          <cell r="K67">
            <v>-28974542.49</v>
          </cell>
          <cell r="L67">
            <v>0</v>
          </cell>
          <cell r="M67">
            <v>-56118921.84</v>
          </cell>
          <cell r="N67">
            <v>-56118921.84</v>
          </cell>
        </row>
        <row r="68">
          <cell r="A68" t="str">
            <v>1460-012-21774     </v>
          </cell>
          <cell r="B68" t="str">
            <v>ACCTS REC-ASSOC CO-HPL</v>
          </cell>
          <cell r="C68">
            <v>-38019.73</v>
          </cell>
        </row>
        <row r="68">
          <cell r="E68">
            <v>-38019.73</v>
          </cell>
          <cell r="F68" t="str">
            <v>1460-012-21774     </v>
          </cell>
          <cell r="G68">
            <v>-13460.9</v>
          </cell>
        </row>
        <row r="68">
          <cell r="I68">
            <v>-13460.9</v>
          </cell>
        </row>
        <row r="68">
          <cell r="L68">
            <v>0</v>
          </cell>
          <cell r="M68">
            <v>7984.39</v>
          </cell>
          <cell r="N68">
            <v>7984.39</v>
          </cell>
        </row>
        <row r="69">
          <cell r="A69" t="str">
            <v>1460-054-00002     </v>
          </cell>
          <cell r="B69" t="str">
            <v>ACCTS REC-ASSOC CO-ING</v>
          </cell>
          <cell r="C69">
            <v>1314940.49</v>
          </cell>
        </row>
        <row r="69">
          <cell r="E69">
            <v>1314940.49</v>
          </cell>
          <cell r="F69" t="str">
            <v>1460-054-00002     </v>
          </cell>
          <cell r="G69">
            <v>1314940.49</v>
          </cell>
        </row>
        <row r="69">
          <cell r="I69">
            <v>1314940.49</v>
          </cell>
          <cell r="J69">
            <v>1314940.49</v>
          </cell>
          <cell r="K69">
            <v>1314940.49</v>
          </cell>
          <cell r="L69">
            <v>0</v>
          </cell>
          <cell r="M69">
            <v>0</v>
          </cell>
        </row>
        <row r="70">
          <cell r="A70" t="str">
            <v>1460-060-00002     </v>
          </cell>
          <cell r="B70" t="str">
            <v>ACCTS REC-ASSOC CO-TPC</v>
          </cell>
          <cell r="C70">
            <v>-16997.18</v>
          </cell>
        </row>
        <row r="70">
          <cell r="E70">
            <v>-16997.18</v>
          </cell>
          <cell r="F70" t="str">
            <v>1460-060-00002     </v>
          </cell>
          <cell r="G70">
            <v>-16997.18</v>
          </cell>
          <cell r="H70">
            <v>-16997.18</v>
          </cell>
          <cell r="I70">
            <v>0</v>
          </cell>
          <cell r="J70">
            <v>-16997.18</v>
          </cell>
          <cell r="K70">
            <v>-16997.18</v>
          </cell>
          <cell r="L70">
            <v>0</v>
          </cell>
          <cell r="M70">
            <v>-57433.21</v>
          </cell>
          <cell r="N70">
            <v>-57433.21</v>
          </cell>
        </row>
        <row r="71">
          <cell r="A71" t="str">
            <v>1460-060-00004     </v>
          </cell>
          <cell r="B71" t="str">
            <v>ACCTS REC-ASSOC CO-TPC</v>
          </cell>
          <cell r="C71">
            <v>16997.18</v>
          </cell>
        </row>
        <row r="71">
          <cell r="E71">
            <v>16997.18</v>
          </cell>
          <cell r="F71" t="str">
            <v>1460-060-00004     </v>
          </cell>
          <cell r="G71">
            <v>219130.25</v>
          </cell>
          <cell r="H71">
            <v>219130.25</v>
          </cell>
          <cell r="I71">
            <v>0</v>
          </cell>
        </row>
        <row r="71">
          <cell r="L71">
            <v>0</v>
          </cell>
          <cell r="M71">
            <v>219130.25</v>
          </cell>
          <cell r="N71">
            <v>219130.25</v>
          </cell>
        </row>
        <row r="72">
          <cell r="A72" t="str">
            <v>1460-060-21774     </v>
          </cell>
          <cell r="B72" t="str">
            <v>ACCTS REC-ASSOC CO-TPC</v>
          </cell>
          <cell r="C72">
            <v>-786541.1</v>
          </cell>
        </row>
        <row r="72">
          <cell r="E72">
            <v>-786541.1</v>
          </cell>
          <cell r="F72" t="str">
            <v>1460-060-21774     </v>
          </cell>
          <cell r="G72">
            <v>-750677.95</v>
          </cell>
          <cell r="H72">
            <v>-750677.95</v>
          </cell>
          <cell r="I72">
            <v>0</v>
          </cell>
        </row>
        <row r="72">
          <cell r="L72">
            <v>0</v>
          </cell>
          <cell r="M72">
            <v>-764274.15</v>
          </cell>
          <cell r="N72">
            <v>-764274.15</v>
          </cell>
        </row>
        <row r="73">
          <cell r="A73" t="str">
            <v>1460-062-00002     </v>
          </cell>
          <cell r="B73" t="str">
            <v>ACCTS REC-ASSOC CO-FGT</v>
          </cell>
          <cell r="C73">
            <v>-500766.49</v>
          </cell>
        </row>
        <row r="73">
          <cell r="E73">
            <v>-500766.49</v>
          </cell>
          <cell r="F73" t="str">
            <v>1460-062-00002     </v>
          </cell>
          <cell r="G73">
            <v>-500766.49</v>
          </cell>
        </row>
        <row r="73">
          <cell r="I73">
            <v>-500766.49</v>
          </cell>
          <cell r="J73">
            <v>-4690.99</v>
          </cell>
          <cell r="K73">
            <v>-4690.99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1460-062-00004     </v>
          </cell>
          <cell r="B74" t="str">
            <v>ACCTS REC-ASSOC CO-FGT</v>
          </cell>
          <cell r="C74">
            <v>197601.7</v>
          </cell>
        </row>
        <row r="74">
          <cell r="E74">
            <v>197601.7</v>
          </cell>
          <cell r="F74" t="str">
            <v>1460-062-00004     </v>
          </cell>
          <cell r="G74">
            <v>197601.7</v>
          </cell>
          <cell r="H74">
            <v>197601.7</v>
          </cell>
          <cell r="I74">
            <v>0</v>
          </cell>
          <cell r="J74">
            <v>-296155.91</v>
          </cell>
        </row>
        <row r="74">
          <cell r="L74">
            <v>-296155.91</v>
          </cell>
          <cell r="M74">
            <v>0</v>
          </cell>
        </row>
        <row r="75">
          <cell r="A75" t="str">
            <v>1460-062-21772     </v>
          </cell>
          <cell r="B75" t="str">
            <v>ACCTS REC-ASSOC CO-FGT</v>
          </cell>
          <cell r="C75">
            <v>500766.5</v>
          </cell>
        </row>
        <row r="75">
          <cell r="E75">
            <v>500766.5</v>
          </cell>
          <cell r="F75" t="str">
            <v>1460-062-21772     </v>
          </cell>
          <cell r="G75">
            <v>497218.33</v>
          </cell>
        </row>
        <row r="75">
          <cell r="I75">
            <v>497218.33</v>
          </cell>
          <cell r="J75" t="str">
            <v>incl in 1460-062-00002</v>
          </cell>
        </row>
        <row r="75">
          <cell r="M75">
            <v>0</v>
          </cell>
          <cell r="N75">
            <v>0</v>
          </cell>
        </row>
        <row r="76">
          <cell r="A76" t="str">
            <v>1460-062-21774     </v>
          </cell>
          <cell r="B76" t="str">
            <v>ACCTS REC-ASSOC CO-FGT</v>
          </cell>
          <cell r="C76">
            <v>-387362.45</v>
          </cell>
        </row>
        <row r="76">
          <cell r="E76">
            <v>-387362.45</v>
          </cell>
          <cell r="F76" t="str">
            <v>1460-062-21774     </v>
          </cell>
          <cell r="G76">
            <v>-413525.1</v>
          </cell>
          <cell r="H76">
            <v>-413525.1</v>
          </cell>
          <cell r="I76">
            <v>0</v>
          </cell>
          <cell r="J76" t="str">
            <v>incl in 1460-062-00004</v>
          </cell>
        </row>
        <row r="76">
          <cell r="M76">
            <v>-283710.6</v>
          </cell>
        </row>
        <row r="77">
          <cell r="A77" t="str">
            <v>1460-078-00002     </v>
          </cell>
          <cell r="B77" t="str">
            <v>ACCTS REC-ASSOC CO-NGM</v>
          </cell>
          <cell r="C77">
            <v>-1681189.76</v>
          </cell>
        </row>
        <row r="77">
          <cell r="E77">
            <v>-1681189.76</v>
          </cell>
          <cell r="F77" t="str">
            <v>1460-078-00002     </v>
          </cell>
          <cell r="G77">
            <v>-1681189.76</v>
          </cell>
        </row>
        <row r="77">
          <cell r="I77">
            <v>-1681189.76</v>
          </cell>
          <cell r="J77">
            <v>-1681189.76</v>
          </cell>
          <cell r="K77">
            <v>-1681189.76</v>
          </cell>
          <cell r="L77">
            <v>0</v>
          </cell>
          <cell r="M77">
            <v>-1681189.76</v>
          </cell>
          <cell r="N77">
            <v>-1681189.76</v>
          </cell>
        </row>
        <row r="78">
          <cell r="A78" t="str">
            <v>1460-078-21772     </v>
          </cell>
          <cell r="B78" t="str">
            <v>ACCTS REC-ASSOC CO-NGM</v>
          </cell>
          <cell r="C78">
            <v>490553.59</v>
          </cell>
        </row>
        <row r="78">
          <cell r="E78">
            <v>490553.59</v>
          </cell>
          <cell r="F78" t="str">
            <v>1460-078-21772     </v>
          </cell>
          <cell r="G78">
            <v>2190038.01</v>
          </cell>
        </row>
        <row r="78">
          <cell r="I78">
            <v>2190038.01</v>
          </cell>
          <cell r="J78">
            <v>546899.39</v>
          </cell>
          <cell r="K78">
            <v>546899.39</v>
          </cell>
          <cell r="L78">
            <v>0</v>
          </cell>
          <cell r="M78">
            <v>552031.13</v>
          </cell>
          <cell r="N78">
            <v>552031.13</v>
          </cell>
        </row>
        <row r="79">
          <cell r="A79" t="str">
            <v>1460-165-21772     </v>
          </cell>
          <cell r="B79" t="str">
            <v>ASSOC ACCTS REC.-ENGM</v>
          </cell>
          <cell r="C79">
            <v>-3226255.25</v>
          </cell>
        </row>
        <row r="79">
          <cell r="E79">
            <v>-3226255.25</v>
          </cell>
          <cell r="F79" t="str">
            <v>1460-165-21772     </v>
          </cell>
          <cell r="G79">
            <v>-3018109.75</v>
          </cell>
          <cell r="H79">
            <v>-3018109.75</v>
          </cell>
          <cell r="I79">
            <v>0</v>
          </cell>
          <cell r="J79">
            <v>-3226255.25</v>
          </cell>
          <cell r="K79">
            <v>-3226255.25</v>
          </cell>
          <cell r="L79">
            <v>0</v>
          </cell>
          <cell r="M79">
            <v>-3122182.5</v>
          </cell>
          <cell r="N79">
            <v>-3122182.5</v>
          </cell>
        </row>
        <row r="80">
          <cell r="A80" t="str">
            <v>1460-179-21772     </v>
          </cell>
          <cell r="B80" t="str">
            <v>ACCTS REC-ASSOC CO-NNG</v>
          </cell>
          <cell r="C80">
            <v>0</v>
          </cell>
        </row>
        <row r="80">
          <cell r="E80">
            <v>0</v>
          </cell>
          <cell r="F80" t="str">
            <v>1460-179-21772     </v>
          </cell>
          <cell r="G80">
            <v>0</v>
          </cell>
          <cell r="H80">
            <v>0</v>
          </cell>
          <cell r="I80">
            <v>0</v>
          </cell>
          <cell r="J80">
            <v>959.15</v>
          </cell>
        </row>
        <row r="80">
          <cell r="L80">
            <v>959.15</v>
          </cell>
          <cell r="M80">
            <v>0</v>
          </cell>
          <cell r="N80">
            <v>0</v>
          </cell>
        </row>
        <row r="81">
          <cell r="A81" t="str">
            <v>1460-179-21774     </v>
          </cell>
          <cell r="B81" t="str">
            <v>ACCTS REC-ASSOC CO-NNG</v>
          </cell>
          <cell r="C81">
            <v>-446220.12</v>
          </cell>
        </row>
        <row r="81">
          <cell r="E81">
            <v>-446220.12</v>
          </cell>
          <cell r="F81" t="str">
            <v>1460-179-21774     </v>
          </cell>
          <cell r="G81">
            <v>-485963.51</v>
          </cell>
          <cell r="H81">
            <v>-485963.51</v>
          </cell>
          <cell r="I81">
            <v>0</v>
          </cell>
          <cell r="J81">
            <v>-491854.53</v>
          </cell>
        </row>
        <row r="81">
          <cell r="L81">
            <v>-491854.53</v>
          </cell>
          <cell r="M81">
            <v>-101189.27</v>
          </cell>
          <cell r="N81">
            <v>-101189.27</v>
          </cell>
        </row>
        <row r="82">
          <cell r="A82" t="str">
            <v>1460-1J2-21772     </v>
          </cell>
          <cell r="B82" t="str">
            <v>CLINTON GAS MARKETING, IN</v>
          </cell>
          <cell r="C82">
            <v>-6199.05</v>
          </cell>
        </row>
        <row r="82">
          <cell r="E82">
            <v>-6199.05</v>
          </cell>
          <cell r="F82" t="str">
            <v>1460-1J2-21772     </v>
          </cell>
          <cell r="G82">
            <v>-68186.55</v>
          </cell>
          <cell r="H82">
            <v>-68186.55</v>
          </cell>
          <cell r="I82">
            <v>0</v>
          </cell>
          <cell r="J82">
            <v>-6199.05</v>
          </cell>
          <cell r="K82">
            <v>-6199.05</v>
          </cell>
          <cell r="L82">
            <v>0</v>
          </cell>
          <cell r="M82">
            <v>-78186.05</v>
          </cell>
          <cell r="N82">
            <v>-78186.05</v>
          </cell>
        </row>
        <row r="83">
          <cell r="A83" t="str">
            <v>1460-20Q-00002     </v>
          </cell>
          <cell r="B83" t="str">
            <v>EES INC DUBLIN</v>
          </cell>
          <cell r="C83">
            <v>0</v>
          </cell>
        </row>
        <row r="83">
          <cell r="E83">
            <v>0</v>
          </cell>
          <cell r="F83" t="str">
            <v>1460-20Q-00002     </v>
          </cell>
          <cell r="G83">
            <v>0</v>
          </cell>
          <cell r="H83">
            <v>0</v>
          </cell>
          <cell r="I83">
            <v>0</v>
          </cell>
          <cell r="J83">
            <v>-5132956.28</v>
          </cell>
          <cell r="K83">
            <v>-5132956.28</v>
          </cell>
          <cell r="L83">
            <v>0</v>
          </cell>
          <cell r="M83">
            <v>0</v>
          </cell>
          <cell r="N83">
            <v>0</v>
          </cell>
        </row>
        <row r="84">
          <cell r="A84" t="str">
            <v>1460-20Q-21772     </v>
          </cell>
          <cell r="B84" t="str">
            <v>EES INC DUBLIN</v>
          </cell>
          <cell r="C84">
            <v>-2213546.58</v>
          </cell>
        </row>
        <row r="84">
          <cell r="E84">
            <v>-2213546.58</v>
          </cell>
          <cell r="F84" t="str">
            <v>1460-20Q-21772     </v>
          </cell>
          <cell r="G84">
            <v>-2365679.48</v>
          </cell>
          <cell r="H84">
            <v>-2365679.48</v>
          </cell>
          <cell r="I84">
            <v>0</v>
          </cell>
          <cell r="J84" t="str">
            <v>incl in 1460-20Q-00002</v>
          </cell>
        </row>
        <row r="84">
          <cell r="M84">
            <v>-2267764.7</v>
          </cell>
          <cell r="N84">
            <v>-2267764.7</v>
          </cell>
        </row>
        <row r="85">
          <cell r="A85" t="str">
            <v>1460-311-00002     </v>
          </cell>
          <cell r="B85" t="str">
            <v>ENRON FIELD SERVICES CORP</v>
          </cell>
          <cell r="C85">
            <v>-338461.65</v>
          </cell>
        </row>
        <row r="85">
          <cell r="E85">
            <v>-338461.65</v>
          </cell>
          <cell r="F85" t="str">
            <v>1460-311-00002     </v>
          </cell>
          <cell r="G85">
            <v>-338461.65</v>
          </cell>
        </row>
        <row r="85">
          <cell r="I85">
            <v>-338461.65</v>
          </cell>
          <cell r="J85">
            <v>-338461.65</v>
          </cell>
        </row>
        <row r="85">
          <cell r="L85">
            <v>-338461.65</v>
          </cell>
          <cell r="M85">
            <v>-346746.15</v>
          </cell>
          <cell r="N85">
            <v>-346746.15</v>
          </cell>
        </row>
        <row r="86">
          <cell r="A86" t="str">
            <v>1460-311-21772     </v>
          </cell>
          <cell r="B86" t="str">
            <v>ENRON FIELD SERVICES CORP</v>
          </cell>
          <cell r="C86">
            <v>-1853913.93</v>
          </cell>
        </row>
        <row r="86">
          <cell r="E86">
            <v>-1853913.93</v>
          </cell>
          <cell r="F86" t="str">
            <v>1460-311-21772     </v>
          </cell>
          <cell r="G86">
            <v>-1853913.93</v>
          </cell>
        </row>
        <row r="86">
          <cell r="I86">
            <v>-1853913.93</v>
          </cell>
          <cell r="J86">
            <v>-1853913.93</v>
          </cell>
          <cell r="K86">
            <v>-1853913.93</v>
          </cell>
          <cell r="L86">
            <v>0</v>
          </cell>
          <cell r="M86">
            <v>-1853913.93</v>
          </cell>
        </row>
        <row r="87">
          <cell r="A87" t="str">
            <v>1460-333-00002     </v>
          </cell>
          <cell r="B87" t="str">
            <v>ACCTS REC-ASSOC CO-OGMD</v>
          </cell>
          <cell r="C87">
            <v>-25250</v>
          </cell>
        </row>
        <row r="87">
          <cell r="E87">
            <v>-25250</v>
          </cell>
          <cell r="F87" t="str">
            <v>1460-333-00002     </v>
          </cell>
          <cell r="G87">
            <v>25250</v>
          </cell>
        </row>
        <row r="87">
          <cell r="I87">
            <v>25250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1460-370-00002     </v>
          </cell>
          <cell r="B88" t="str">
            <v>ACCTS REC-ASSOC CO-CTC</v>
          </cell>
          <cell r="C88">
            <v>21428951.95</v>
          </cell>
        </row>
        <row r="88">
          <cell r="E88">
            <v>21428951.95</v>
          </cell>
          <cell r="F88" t="str">
            <v>1460-370-00002     </v>
          </cell>
          <cell r="G88">
            <v>21428951.95</v>
          </cell>
        </row>
        <row r="88">
          <cell r="I88">
            <v>21428951.95</v>
          </cell>
          <cell r="J88">
            <v>-19043933.61</v>
          </cell>
          <cell r="K88">
            <v>-19043933.61</v>
          </cell>
          <cell r="L88">
            <v>0</v>
          </cell>
          <cell r="M88">
            <v>21247481.61</v>
          </cell>
          <cell r="N88">
            <v>0</v>
          </cell>
        </row>
        <row r="89">
          <cell r="A89" t="str">
            <v>1460-370-21772     </v>
          </cell>
          <cell r="B89" t="str">
            <v>ACCTS REC-ASSOC CO-CTC</v>
          </cell>
          <cell r="C89">
            <v>-37873079.2</v>
          </cell>
        </row>
        <row r="89">
          <cell r="E89">
            <v>-37873079.2</v>
          </cell>
          <cell r="F89" t="str">
            <v>1460-370-21772     </v>
          </cell>
          <cell r="G89">
            <v>-38579282.09</v>
          </cell>
        </row>
        <row r="89">
          <cell r="I89">
            <v>-38579282.09</v>
          </cell>
          <cell r="J89" t="str">
            <v>incl in 1460-370-00002</v>
          </cell>
        </row>
        <row r="89">
          <cell r="M89">
            <v>-40336538.2</v>
          </cell>
          <cell r="N89">
            <v>-19089056.59</v>
          </cell>
        </row>
        <row r="90">
          <cell r="A90" t="str">
            <v>1460-404-21772     </v>
          </cell>
          <cell r="B90" t="str">
            <v>ACCTS REC-ASSOC CO-EMCO</v>
          </cell>
          <cell r="C90">
            <v>6665.68</v>
          </cell>
        </row>
        <row r="90">
          <cell r="E90">
            <v>6665.68</v>
          </cell>
          <cell r="F90" t="str">
            <v>1460-404-21772     </v>
          </cell>
          <cell r="G90">
            <v>6665.68</v>
          </cell>
        </row>
        <row r="90">
          <cell r="I90">
            <v>6665.68</v>
          </cell>
          <cell r="J90">
            <v>6665.68</v>
          </cell>
          <cell r="K90">
            <v>6665.68</v>
          </cell>
          <cell r="L90">
            <v>0</v>
          </cell>
          <cell r="M90">
            <v>6665.68</v>
          </cell>
          <cell r="N90">
            <v>6665.68</v>
          </cell>
        </row>
        <row r="91">
          <cell r="A91" t="str">
            <v>1460-413-00006     </v>
          </cell>
          <cell r="B91" t="str">
            <v>ACCTS REC-ASSOC CO-ECTR</v>
          </cell>
          <cell r="C91">
            <v>-1464511.07</v>
          </cell>
        </row>
        <row r="91">
          <cell r="E91">
            <v>-1464511.07</v>
          </cell>
          <cell r="F91" t="str">
            <v>1460-413-00006     </v>
          </cell>
          <cell r="G91">
            <v>-1464511.07</v>
          </cell>
        </row>
        <row r="91">
          <cell r="I91">
            <v>-1464511.07</v>
          </cell>
        </row>
        <row r="91">
          <cell r="L91">
            <v>0</v>
          </cell>
          <cell r="M91">
            <v>-1464511.07</v>
          </cell>
        </row>
        <row r="92">
          <cell r="A92" t="str">
            <v>1460-436-21772     </v>
          </cell>
          <cell r="B92" t="str">
            <v>EGP FUELS COMPANY</v>
          </cell>
          <cell r="C92">
            <v>-130145.22</v>
          </cell>
        </row>
        <row r="92">
          <cell r="E92">
            <v>-130145.22</v>
          </cell>
          <cell r="F92" t="str">
            <v>1460-436-21772     </v>
          </cell>
          <cell r="G92">
            <v>-130145.22</v>
          </cell>
          <cell r="H92">
            <v>-130145.22</v>
          </cell>
          <cell r="I92">
            <v>0</v>
          </cell>
          <cell r="J92">
            <v>-110714.08</v>
          </cell>
          <cell r="K92">
            <v>-110714.08</v>
          </cell>
          <cell r="L92">
            <v>0</v>
          </cell>
          <cell r="M92">
            <v>-110714.08</v>
          </cell>
          <cell r="N92">
            <v>-110714.08</v>
          </cell>
        </row>
        <row r="93">
          <cell r="A93" t="str">
            <v>1460-444-00002     </v>
          </cell>
          <cell r="B93" t="str">
            <v>ACCTS REC-ASSOC CO-GSMC</v>
          </cell>
          <cell r="C93">
            <v>8857479.52</v>
          </cell>
        </row>
        <row r="93">
          <cell r="E93">
            <v>8857479.52</v>
          </cell>
          <cell r="F93" t="str">
            <v>1460-444-00002     </v>
          </cell>
          <cell r="G93">
            <v>10784543.43</v>
          </cell>
          <cell r="H93">
            <v>10784543.43</v>
          </cell>
          <cell r="I93">
            <v>0</v>
          </cell>
          <cell r="J93">
            <v>-39574058.62</v>
          </cell>
        </row>
        <row r="93">
          <cell r="L93">
            <v>-39574058.62</v>
          </cell>
          <cell r="M93">
            <v>0</v>
          </cell>
          <cell r="N93">
            <v>0</v>
          </cell>
        </row>
        <row r="94">
          <cell r="A94" t="str">
            <v>1460-444-00004     </v>
          </cell>
          <cell r="B94" t="str">
            <v>ACCTS REC-ASSOC CO-GSMC</v>
          </cell>
          <cell r="C94">
            <v>-1697003.28</v>
          </cell>
        </row>
        <row r="94">
          <cell r="E94">
            <v>-1697003.28</v>
          </cell>
          <cell r="F94" t="str">
            <v>1460-444-00004     </v>
          </cell>
          <cell r="G94">
            <v>-1697003.28</v>
          </cell>
          <cell r="H94">
            <v>-1697003.28</v>
          </cell>
          <cell r="I94">
            <v>0</v>
          </cell>
          <cell r="J94">
            <v>0</v>
          </cell>
        </row>
        <row r="94">
          <cell r="L94">
            <v>0</v>
          </cell>
          <cell r="M94">
            <v>0</v>
          </cell>
          <cell r="N94">
            <v>0</v>
          </cell>
        </row>
        <row r="95">
          <cell r="A95" t="str">
            <v>1460-444-21772     </v>
          </cell>
          <cell r="B95" t="str">
            <v>ACCTS REC-ASSOC CO-GSMC</v>
          </cell>
          <cell r="C95">
            <v>-43962889.98</v>
          </cell>
        </row>
        <row r="95">
          <cell r="E95">
            <v>-43962889.98</v>
          </cell>
          <cell r="F95" t="str">
            <v>1460-444-21772     </v>
          </cell>
          <cell r="G95">
            <v>-43081960.78</v>
          </cell>
          <cell r="H95">
            <v>-43081960.78</v>
          </cell>
          <cell r="I95">
            <v>0</v>
          </cell>
          <cell r="J95" t="str">
            <v>incl in 1460-444-00002</v>
          </cell>
        </row>
        <row r="95">
          <cell r="M95">
            <v>-37440797.37</v>
          </cell>
          <cell r="N95">
            <v>-37440797.37</v>
          </cell>
        </row>
        <row r="96">
          <cell r="A96" t="str">
            <v>1460-488-00002     </v>
          </cell>
          <cell r="B96" t="str">
            <v>ACCT REC ASSOC CO-LGM</v>
          </cell>
          <cell r="C96">
            <v>7401.61</v>
          </cell>
        </row>
        <row r="96">
          <cell r="E96">
            <v>7401.61</v>
          </cell>
          <cell r="F96" t="str">
            <v>1460-488-00002     </v>
          </cell>
          <cell r="G96">
            <v>7401.61</v>
          </cell>
          <cell r="H96">
            <v>7401.61</v>
          </cell>
          <cell r="I96">
            <v>0</v>
          </cell>
          <cell r="J96">
            <v>-29619297.86</v>
          </cell>
        </row>
        <row r="96">
          <cell r="L96">
            <v>-29619297.86</v>
          </cell>
          <cell r="M96">
            <v>7401.61</v>
          </cell>
          <cell r="N96">
            <v>0</v>
          </cell>
        </row>
        <row r="97">
          <cell r="A97" t="str">
            <v>1460-488-21772     </v>
          </cell>
          <cell r="B97" t="str">
            <v>ACCT REC ASSOC CO-LGM</v>
          </cell>
          <cell r="C97">
            <v>-42586287.04</v>
          </cell>
        </row>
        <row r="97">
          <cell r="E97">
            <v>-42586287.04</v>
          </cell>
          <cell r="F97" t="str">
            <v>1460-488-21772     </v>
          </cell>
          <cell r="G97">
            <v>-58359869.27</v>
          </cell>
          <cell r="H97">
            <v>-58359869.27</v>
          </cell>
          <cell r="I97">
            <v>0</v>
          </cell>
          <cell r="J97" t="str">
            <v>incl in 1460-488-00002</v>
          </cell>
        </row>
        <row r="97">
          <cell r="M97">
            <v>-15047731.91</v>
          </cell>
          <cell r="N97">
            <v>-15040330.3</v>
          </cell>
        </row>
        <row r="98">
          <cell r="A98" t="str">
            <v>1460-553-00002     </v>
          </cell>
          <cell r="B98" t="str">
            <v>ACCTS REC-ASSOC CO-EPMI</v>
          </cell>
          <cell r="C98">
            <v>-155924.2</v>
          </cell>
        </row>
        <row r="98">
          <cell r="E98">
            <v>-155924.2</v>
          </cell>
          <cell r="F98" t="str">
            <v>1460-553-00002     </v>
          </cell>
          <cell r="G98">
            <v>-155924.2</v>
          </cell>
          <cell r="H98">
            <v>-155924.2</v>
          </cell>
          <cell r="I98">
            <v>0</v>
          </cell>
          <cell r="J98">
            <v>-155924.2</v>
          </cell>
          <cell r="K98">
            <v>-155924.2</v>
          </cell>
          <cell r="L98">
            <v>0</v>
          </cell>
          <cell r="M98">
            <v>-155924.2</v>
          </cell>
          <cell r="N98">
            <v>-155924.2</v>
          </cell>
        </row>
        <row r="99">
          <cell r="A99" t="str">
            <v>1460-553-21772     </v>
          </cell>
          <cell r="B99" t="str">
            <v>ACCTS REC-ASSOC CO-EPMI</v>
          </cell>
          <cell r="C99">
            <v>0</v>
          </cell>
        </row>
        <row r="99">
          <cell r="E99">
            <v>0</v>
          </cell>
          <cell r="F99" t="str">
            <v>1460-553-21772     </v>
          </cell>
          <cell r="G99">
            <v>-6150</v>
          </cell>
          <cell r="H99">
            <v>-6150</v>
          </cell>
          <cell r="I99">
            <v>0</v>
          </cell>
          <cell r="J99" t="str">
            <v>incl in 1460-553-00002</v>
          </cell>
        </row>
        <row r="99">
          <cell r="M99">
            <v>0</v>
          </cell>
          <cell r="N99">
            <v>0</v>
          </cell>
        </row>
        <row r="100">
          <cell r="A100" t="str">
            <v>1460-580-00002     </v>
          </cell>
          <cell r="B100" t="str">
            <v>ACCTS REC-ASSOC CO-EFS</v>
          </cell>
          <cell r="C100">
            <v>-8284.5</v>
          </cell>
        </row>
        <row r="100">
          <cell r="E100">
            <v>-8284.5</v>
          </cell>
          <cell r="F100" t="str">
            <v>1460-580-00002     </v>
          </cell>
          <cell r="G100">
            <v>-8284.5</v>
          </cell>
        </row>
        <row r="100">
          <cell r="I100">
            <v>-8284.5</v>
          </cell>
        </row>
        <row r="100">
          <cell r="L100">
            <v>0</v>
          </cell>
          <cell r="M100">
            <v>0</v>
          </cell>
        </row>
        <row r="101">
          <cell r="A101" t="str">
            <v>1460-63K-21772     </v>
          </cell>
          <cell r="B101" t="str">
            <v>ACCTS REC-ASSOC CO'S</v>
          </cell>
          <cell r="C101">
            <v>-3529.6</v>
          </cell>
        </row>
        <row r="101">
          <cell r="E101">
            <v>-3529.6</v>
          </cell>
          <cell r="F101" t="str">
            <v>1460-63K-21772     </v>
          </cell>
          <cell r="G101">
            <v>-936.24</v>
          </cell>
        </row>
        <row r="101">
          <cell r="I101">
            <v>-936.24</v>
          </cell>
        </row>
        <row r="101">
          <cell r="L101">
            <v>0</v>
          </cell>
          <cell r="M101">
            <v>0</v>
          </cell>
        </row>
        <row r="102">
          <cell r="A102" t="str">
            <v>1460-63K-21774     </v>
          </cell>
          <cell r="B102" t="str">
            <v>ACCTS REC-ASSOC CO'S</v>
          </cell>
          <cell r="C102">
            <v>-79680.2</v>
          </cell>
        </row>
        <row r="102">
          <cell r="E102">
            <v>-79680.2</v>
          </cell>
          <cell r="F102" t="str">
            <v>1460-63K-21774     </v>
          </cell>
          <cell r="G102">
            <v>-134696.49</v>
          </cell>
        </row>
        <row r="102">
          <cell r="I102">
            <v>-134696.49</v>
          </cell>
        </row>
        <row r="102">
          <cell r="L102">
            <v>0</v>
          </cell>
          <cell r="M102">
            <v>18815.52</v>
          </cell>
          <cell r="N102">
            <v>18815.52</v>
          </cell>
        </row>
        <row r="103">
          <cell r="A103" t="str">
            <v>1460-68J-21772     </v>
          </cell>
          <cell r="B103" t="str">
            <v>ENRON GLOBAL LNG</v>
          </cell>
          <cell r="C103">
            <v>7689221</v>
          </cell>
        </row>
        <row r="103">
          <cell r="E103">
            <v>7689221</v>
          </cell>
          <cell r="F103" t="str">
            <v>1460-68J-21772     </v>
          </cell>
          <cell r="G103">
            <v>0.4</v>
          </cell>
          <cell r="H103">
            <v>0</v>
          </cell>
          <cell r="I103">
            <v>0.4</v>
          </cell>
          <cell r="J103">
            <v>0.4</v>
          </cell>
          <cell r="K103">
            <v>0</v>
          </cell>
          <cell r="L103">
            <v>0.4</v>
          </cell>
          <cell r="M103">
            <v>0.4</v>
          </cell>
          <cell r="N103">
            <v>0</v>
          </cell>
        </row>
        <row r="104">
          <cell r="A104" t="str">
            <v>1460-703-00002     </v>
          </cell>
          <cell r="B104" t="str">
            <v>ENRON COMPRESSOR SERVICES</v>
          </cell>
          <cell r="C104">
            <v>-7335306.09</v>
          </cell>
        </row>
        <row r="104">
          <cell r="E104">
            <v>-7335306.09</v>
          </cell>
          <cell r="F104" t="str">
            <v>1460-703-00002     </v>
          </cell>
          <cell r="G104">
            <v>-7320403.48</v>
          </cell>
          <cell r="H104">
            <v>-7320403.48</v>
          </cell>
          <cell r="I104">
            <v>0</v>
          </cell>
          <cell r="J104">
            <v>-7315710.12</v>
          </cell>
          <cell r="K104">
            <v>-7315710.12</v>
          </cell>
          <cell r="L104">
            <v>0</v>
          </cell>
          <cell r="M104">
            <v>49441.82</v>
          </cell>
        </row>
        <row r="105">
          <cell r="A105" t="str">
            <v>1460-71K-21772     </v>
          </cell>
          <cell r="B105" t="str">
            <v>ACCTS REC-ASSOC CO'S</v>
          </cell>
          <cell r="C105">
            <v>-44740626.12</v>
          </cell>
        </row>
        <row r="105">
          <cell r="E105">
            <v>-44740626.12</v>
          </cell>
          <cell r="F105" t="str">
            <v>1460-71K-21772     </v>
          </cell>
          <cell r="G105">
            <v>-58624302.19</v>
          </cell>
          <cell r="H105">
            <v>-58624302.19</v>
          </cell>
          <cell r="I105">
            <v>0</v>
          </cell>
          <cell r="J105">
            <v>-73427266.99</v>
          </cell>
          <cell r="K105">
            <v>-73427266.99</v>
          </cell>
          <cell r="L105">
            <v>0</v>
          </cell>
          <cell r="M105">
            <v>-81707480.55</v>
          </cell>
          <cell r="N105">
            <v>-81707480.55</v>
          </cell>
        </row>
        <row r="106">
          <cell r="A106" t="str">
            <v>1460-71L-21772     </v>
          </cell>
          <cell r="B106" t="str">
            <v>ACCTS REC-ASSOC CO'S</v>
          </cell>
          <cell r="C106">
            <v>-13186484.64</v>
          </cell>
        </row>
        <row r="106">
          <cell r="E106">
            <v>-13186484.64</v>
          </cell>
          <cell r="F106" t="str">
            <v>1460-71L-21772     </v>
          </cell>
          <cell r="G106">
            <v>-17436975.94</v>
          </cell>
          <cell r="H106">
            <v>-17436975.94</v>
          </cell>
          <cell r="I106">
            <v>0</v>
          </cell>
          <cell r="J106">
            <v>-21974374.43</v>
          </cell>
          <cell r="K106">
            <v>-21974374.43</v>
          </cell>
          <cell r="L106">
            <v>0</v>
          </cell>
          <cell r="M106">
            <v>-23722999.43</v>
          </cell>
          <cell r="N106">
            <v>-23722999.43</v>
          </cell>
        </row>
        <row r="107">
          <cell r="A107" t="str">
            <v>Total AP</v>
          </cell>
        </row>
        <row r="107">
          <cell r="M107">
            <v>-248553891.37</v>
          </cell>
        </row>
        <row r="108">
          <cell r="G108">
            <v>-30434307.6700001</v>
          </cell>
          <cell r="H108">
            <v>23584124.13</v>
          </cell>
          <cell r="I108">
            <v>-54018431.8</v>
          </cell>
        </row>
        <row r="115">
          <cell r="A115" t="str">
            <v>1420-400-0000      </v>
          </cell>
          <cell r="B115" t="str">
            <v>3rd Party A/R Accrual - Synergi</v>
          </cell>
          <cell r="C115">
            <v>1335760.7</v>
          </cell>
        </row>
        <row r="115">
          <cell r="E115">
            <v>1335760.7</v>
          </cell>
          <cell r="F115" t="str">
            <v>1420-400-0000      </v>
          </cell>
          <cell r="G115">
            <v>2532335.9</v>
          </cell>
        </row>
        <row r="115">
          <cell r="I115">
            <v>2532335.9</v>
          </cell>
          <cell r="J115">
            <v>95803.34</v>
          </cell>
          <cell r="K115">
            <v>95803.34</v>
          </cell>
          <cell r="L115">
            <v>0</v>
          </cell>
          <cell r="M115">
            <v>95803.34</v>
          </cell>
        </row>
        <row r="116">
          <cell r="A116" t="str">
            <v>1420-400-21771     </v>
          </cell>
          <cell r="B116" t="str">
            <v>3rd Party A/R Accrual - Unify</v>
          </cell>
          <cell r="C116">
            <v>997346367.9</v>
          </cell>
        </row>
        <row r="116">
          <cell r="E116">
            <v>997346367.9</v>
          </cell>
          <cell r="F116" t="str">
            <v>1420-400-21771     </v>
          </cell>
          <cell r="G116">
            <v>1042294771.46</v>
          </cell>
        </row>
        <row r="116">
          <cell r="I116">
            <v>1042294771.46</v>
          </cell>
          <cell r="J116">
            <v>1182282747.35</v>
          </cell>
          <cell r="K116">
            <v>1182282747.35</v>
          </cell>
          <cell r="L116">
            <v>0</v>
          </cell>
          <cell r="M116">
            <v>1037923438.24</v>
          </cell>
        </row>
        <row r="117">
          <cell r="A117" t="str">
            <v>1420-606-2177      </v>
          </cell>
          <cell r="B117" t="str">
            <v>ACCT REC-UNIFY-TEXAS REG</v>
          </cell>
          <cell r="C117">
            <v>-665</v>
          </cell>
        </row>
        <row r="117">
          <cell r="E117">
            <v>-665</v>
          </cell>
          <cell r="F117" t="str">
            <v>1420-606-2177      </v>
          </cell>
          <cell r="G117">
            <v>-44160.59</v>
          </cell>
        </row>
        <row r="117">
          <cell r="I117">
            <v>-44160.59</v>
          </cell>
          <cell r="J117">
            <v>0</v>
          </cell>
          <cell r="K117">
            <v>0</v>
          </cell>
          <cell r="L117">
            <v>0</v>
          </cell>
          <cell r="M117">
            <v>-16061.48</v>
          </cell>
        </row>
        <row r="118">
          <cell r="A118" t="str">
            <v>1460-103-21779     </v>
          </cell>
          <cell r="B118" t="str">
            <v>ACCTS REC - ASSOC CO ECC1</v>
          </cell>
          <cell r="C118">
            <v>36197508.96</v>
          </cell>
        </row>
        <row r="118">
          <cell r="E118">
            <v>36197508.96</v>
          </cell>
          <cell r="F118" t="str">
            <v>1460-103-21779     </v>
          </cell>
          <cell r="G118">
            <v>30917572.19</v>
          </cell>
          <cell r="H118">
            <v>30917572.19</v>
          </cell>
          <cell r="I118">
            <v>0</v>
          </cell>
          <cell r="J118">
            <v>-6640164.71</v>
          </cell>
        </row>
        <row r="118">
          <cell r="L118">
            <v>-6640164.71</v>
          </cell>
          <cell r="M118">
            <v>39586231.15</v>
          </cell>
        </row>
        <row r="119">
          <cell r="A119" t="str">
            <v>1460-949-21779     </v>
          </cell>
          <cell r="B119" t="str">
            <v>ENRON CASH COMPANY N0.2</v>
          </cell>
          <cell r="C119">
            <v>-13118637.5</v>
          </cell>
        </row>
        <row r="119">
          <cell r="E119">
            <v>-13118637.5</v>
          </cell>
          <cell r="F119" t="str">
            <v>1460-949-21779     </v>
          </cell>
          <cell r="G119">
            <v>-26482022.08</v>
          </cell>
          <cell r="H119">
            <v>-26482022.08</v>
          </cell>
          <cell r="I119">
            <v>0</v>
          </cell>
          <cell r="J119">
            <v>9787855.28</v>
          </cell>
        </row>
        <row r="119">
          <cell r="L119">
            <v>9787855.28</v>
          </cell>
          <cell r="M119">
            <v>-26482022.08</v>
          </cell>
        </row>
        <row r="120">
          <cell r="A120" t="str">
            <v>1460-413-00006     </v>
          </cell>
          <cell r="B120" t="str">
            <v>ACCTS REC-ASSOC CO-ECTR</v>
          </cell>
          <cell r="C120">
            <v>-1464511.07</v>
          </cell>
        </row>
        <row r="120">
          <cell r="E120">
            <v>-1464511.07</v>
          </cell>
          <cell r="F120" t="str">
            <v>1460-413-00006     </v>
          </cell>
          <cell r="G120">
            <v>-1464511.07</v>
          </cell>
        </row>
        <row r="120">
          <cell r="I120">
            <v>-1464511.07</v>
          </cell>
        </row>
        <row r="120">
          <cell r="L120">
            <v>0</v>
          </cell>
          <cell r="M120">
            <v>-1464511.07</v>
          </cell>
        </row>
        <row r="121">
          <cell r="A121" t="str">
            <v>2320-400-21772     </v>
          </cell>
          <cell r="B121" t="str">
            <v>3rd Party A/P Accrual - Unfiy</v>
          </cell>
          <cell r="C121">
            <v>-870766621.46</v>
          </cell>
        </row>
        <row r="121">
          <cell r="E121">
            <v>-870766621.46</v>
          </cell>
          <cell r="F121" t="str">
            <v>2320-400-21772     </v>
          </cell>
          <cell r="G121">
            <v>-986733516.76</v>
          </cell>
          <cell r="H121">
            <v>-986733516.76</v>
          </cell>
          <cell r="I121">
            <v>0</v>
          </cell>
          <cell r="J121">
            <v>-1104115461.48</v>
          </cell>
          <cell r="K121">
            <v>-1104115461.48</v>
          </cell>
          <cell r="L121">
            <v>0</v>
          </cell>
        </row>
        <row r="122">
          <cell r="A122" t="str">
            <v>2320-400-21774     </v>
          </cell>
          <cell r="B122" t="str">
            <v>3rd Party A/P Accrual - Transport - Unify</v>
          </cell>
          <cell r="C122">
            <v>-25616405.95</v>
          </cell>
        </row>
        <row r="122">
          <cell r="E122">
            <v>-25616405.95</v>
          </cell>
          <cell r="F122" t="str">
            <v>2320-400-21774     </v>
          </cell>
          <cell r="G122">
            <v>-25982565.22</v>
          </cell>
          <cell r="H122">
            <v>-25982565.22</v>
          </cell>
          <cell r="I122">
            <v>0</v>
          </cell>
          <cell r="J122">
            <v>-30214176.8</v>
          </cell>
          <cell r="K122">
            <v>-30214176.8</v>
          </cell>
          <cell r="L122">
            <v>0</v>
          </cell>
        </row>
      </sheetData>
      <sheetData sheetId="4">
        <row r="8">
          <cell r="A8" t="str">
            <v>2320-100-0000      </v>
          </cell>
          <cell r="B8" t="str">
            <v>3rd Party A/R - Synergi</v>
          </cell>
          <cell r="C8">
            <v>178479.1</v>
          </cell>
        </row>
        <row r="8">
          <cell r="F8" t="str">
            <v>2320-100-0000      </v>
          </cell>
          <cell r="G8">
            <v>178479.1</v>
          </cell>
        </row>
        <row r="8">
          <cell r="I8">
            <v>178479.1</v>
          </cell>
          <cell r="J8">
            <v>178479.1</v>
          </cell>
          <cell r="K8">
            <v>0</v>
          </cell>
        </row>
      </sheetData>
      <sheetData sheetId="5">
        <row r="8">
          <cell r="A8" t="str">
            <v>1420-100-0000      </v>
          </cell>
          <cell r="B8" t="str">
            <v>3rd Party A/R - Synergi</v>
          </cell>
          <cell r="C8">
            <v>7701.5</v>
          </cell>
          <cell r="D8">
            <v>7701.5</v>
          </cell>
        </row>
        <row r="8">
          <cell r="F8">
            <v>7701.5</v>
          </cell>
          <cell r="G8">
            <v>7701.5</v>
          </cell>
          <cell r="H8">
            <v>7701.5</v>
          </cell>
          <cell r="I8">
            <v>7701.5</v>
          </cell>
          <cell r="J8">
            <v>0</v>
          </cell>
        </row>
        <row r="8">
          <cell r="L8" t="str">
            <v>Rita Wynne</v>
          </cell>
        </row>
        <row r="9">
          <cell r="A9" t="str">
            <v>1460-016-00001     </v>
          </cell>
          <cell r="B9" t="str">
            <v>ACCTS REC-ASSOC CO-EGMI</v>
          </cell>
          <cell r="C9">
            <v>-1314940.49</v>
          </cell>
        </row>
        <row r="9">
          <cell r="F9">
            <v>-1314940.49</v>
          </cell>
          <cell r="G9">
            <v>-1314940.5</v>
          </cell>
          <cell r="H9">
            <v>0</v>
          </cell>
        </row>
        <row r="9">
          <cell r="J9">
            <v>0</v>
          </cell>
          <cell r="K9" t="str">
            <v>NOTE:  APR00 BAL IS ZERO</v>
          </cell>
          <cell r="L9" t="str">
            <v>Gregg Lenart</v>
          </cell>
          <cell r="M9" t="str">
            <v>not applicable</v>
          </cell>
        </row>
        <row r="10">
          <cell r="A10" t="str">
            <v>Total AR</v>
          </cell>
        </row>
        <row r="10">
          <cell r="H10">
            <v>7701.5</v>
          </cell>
          <cell r="I10">
            <v>7701.5</v>
          </cell>
          <cell r="J10">
            <v>0</v>
          </cell>
        </row>
        <row r="13">
          <cell r="A13" t="str">
            <v>2320-100-0000      </v>
          </cell>
          <cell r="B13" t="str">
            <v>3rd Party A/R - Synergi</v>
          </cell>
          <cell r="C13">
            <v>331276.51</v>
          </cell>
        </row>
        <row r="13">
          <cell r="F13">
            <v>331276.51</v>
          </cell>
        </row>
        <row r="13">
          <cell r="H13">
            <v>331276.51</v>
          </cell>
        </row>
        <row r="13">
          <cell r="J13">
            <v>331276.51</v>
          </cell>
        </row>
        <row r="14">
          <cell r="A14" t="str">
            <v>1460-016-00002     </v>
          </cell>
          <cell r="B14" t="str">
            <v>ACCTS REC-ASSOC CO-EGMI</v>
          </cell>
          <cell r="C14">
            <v>2981064.26</v>
          </cell>
        </row>
        <row r="14">
          <cell r="F14">
            <v>2981064.26</v>
          </cell>
        </row>
        <row r="14">
          <cell r="H14">
            <v>0</v>
          </cell>
        </row>
        <row r="14">
          <cell r="J14">
            <v>0</v>
          </cell>
          <cell r="K14" t="str">
            <v>NOTE:  APR00 BAL IS ZERO</v>
          </cell>
          <cell r="L14" t="str">
            <v>Gregg Lenart</v>
          </cell>
          <cell r="M14" t="str">
            <v>not applicable</v>
          </cell>
        </row>
        <row r="15">
          <cell r="A15" t="str">
            <v>1460-078-00002     </v>
          </cell>
          <cell r="B15" t="str">
            <v>ACCTS REC-ASSOC CO-NGM</v>
          </cell>
          <cell r="C15">
            <v>4989135.61</v>
          </cell>
        </row>
        <row r="15">
          <cell r="F15">
            <v>4989135.61</v>
          </cell>
        </row>
        <row r="15">
          <cell r="H15">
            <v>0</v>
          </cell>
        </row>
        <row r="15">
          <cell r="J15">
            <v>0</v>
          </cell>
          <cell r="K15" t="str">
            <v>NOTE:  APR00 BAL IS ZERO</v>
          </cell>
          <cell r="L15" t="str">
            <v>Gregg Lenart</v>
          </cell>
          <cell r="M15" t="str">
            <v>not applicable</v>
          </cell>
        </row>
        <row r="16">
          <cell r="A16" t="str">
            <v>Total AP</v>
          </cell>
        </row>
        <row r="16">
          <cell r="H16">
            <v>331276.51</v>
          </cell>
          <cell r="I16">
            <v>0</v>
          </cell>
          <cell r="J16">
            <v>331276.51</v>
          </cell>
        </row>
      </sheetData>
      <sheetData sheetId="6">
        <row r="8">
          <cell r="A8" t="str">
            <v>1420-100-0000      </v>
          </cell>
          <cell r="B8" t="str">
            <v>3rd Party A/R - Gas - Synergi</v>
          </cell>
          <cell r="C8">
            <v>-223061.61</v>
          </cell>
        </row>
        <row r="8">
          <cell r="E8">
            <v>-223061.61</v>
          </cell>
          <cell r="F8">
            <v>65084.27</v>
          </cell>
        </row>
        <row r="8">
          <cell r="H8">
            <v>65084.27</v>
          </cell>
          <cell r="I8">
            <v>-223061.61</v>
          </cell>
          <cell r="J8">
            <v>-223061.61</v>
          </cell>
          <cell r="K8">
            <v>-335430.73</v>
          </cell>
          <cell r="L8">
            <v>-335430.73</v>
          </cell>
          <cell r="M8">
            <v>0</v>
          </cell>
        </row>
        <row r="9">
          <cell r="A9" t="str">
            <v>1420-100-21771     </v>
          </cell>
          <cell r="B9" t="str">
            <v>3rd Party A/R - Unify</v>
          </cell>
          <cell r="C9">
            <v>2087396.65</v>
          </cell>
        </row>
        <row r="9">
          <cell r="E9">
            <v>2087396.65</v>
          </cell>
          <cell r="F9">
            <v>1508616.24</v>
          </cell>
        </row>
        <row r="9">
          <cell r="H9">
            <v>1508616.24</v>
          </cell>
          <cell r="I9">
            <v>1794694.8</v>
          </cell>
          <cell r="J9">
            <v>1794694.8</v>
          </cell>
          <cell r="K9">
            <v>1848512.13</v>
          </cell>
          <cell r="L9">
            <v>1848512.13</v>
          </cell>
          <cell r="M9">
            <v>0</v>
          </cell>
        </row>
        <row r="10">
          <cell r="A10" t="str">
            <v>1420-201-2177      </v>
          </cell>
          <cell r="B10" t="str">
            <v>Unapplied Cash - Unify</v>
          </cell>
          <cell r="C10">
            <v>-3970483.99</v>
          </cell>
        </row>
        <row r="10">
          <cell r="E10">
            <v>-3970483.99</v>
          </cell>
          <cell r="F10">
            <v>-3244781.18</v>
          </cell>
          <cell r="G10">
            <v>-3704838.19</v>
          </cell>
          <cell r="H10">
            <v>460057.01</v>
          </cell>
          <cell r="I10">
            <v>-3244781.18</v>
          </cell>
          <cell r="J10">
            <v>-1971143.61</v>
          </cell>
          <cell r="K10">
            <v>-2162966.37</v>
          </cell>
          <cell r="L10">
            <v>-889328.8</v>
          </cell>
          <cell r="M10">
            <v>-1273637.57</v>
          </cell>
        </row>
        <row r="11">
          <cell r="A11" t="str">
            <v>1420-400-21771     </v>
          </cell>
          <cell r="B11" t="str">
            <v>3rd Party A/R Accrual - Unify</v>
          </cell>
          <cell r="C11">
            <v>618371.16</v>
          </cell>
        </row>
        <row r="11">
          <cell r="E11">
            <v>618371.16</v>
          </cell>
          <cell r="F11">
            <v>379727.14</v>
          </cell>
        </row>
        <row r="11">
          <cell r="H11">
            <v>379727.14</v>
          </cell>
          <cell r="I11">
            <v>361953.97</v>
          </cell>
          <cell r="J11">
            <v>361953.97</v>
          </cell>
          <cell r="K11">
            <v>405458.33</v>
          </cell>
          <cell r="L11">
            <v>405458.33</v>
          </cell>
          <cell r="M11">
            <v>0</v>
          </cell>
        </row>
        <row r="12">
          <cell r="A12" t="str">
            <v>1420-606-2177      </v>
          </cell>
          <cell r="B12" t="str">
            <v>CUSTOMER A/R-UNIFY-TX REG</v>
          </cell>
          <cell r="C12">
            <v>12041.33</v>
          </cell>
        </row>
        <row r="12">
          <cell r="E12">
            <v>12041.33</v>
          </cell>
          <cell r="F12">
            <v>12041.33</v>
          </cell>
        </row>
        <row r="12">
          <cell r="H12">
            <v>12041.33</v>
          </cell>
          <cell r="I12">
            <v>12041.33</v>
          </cell>
          <cell r="J12">
            <v>0</v>
          </cell>
          <cell r="K12">
            <v>12041.33</v>
          </cell>
        </row>
        <row r="12">
          <cell r="M12">
            <v>12041.33</v>
          </cell>
        </row>
        <row r="13">
          <cell r="A13" t="str">
            <v>1460-012-21771     </v>
          </cell>
          <cell r="B13" t="str">
            <v>ACCTS REC-ASSOC CO-HPL</v>
          </cell>
          <cell r="C13">
            <v>2595.72</v>
          </cell>
        </row>
        <row r="13">
          <cell r="E13">
            <v>2595.72</v>
          </cell>
          <cell r="F13">
            <v>0</v>
          </cell>
        </row>
        <row r="13">
          <cell r="H13">
            <v>0</v>
          </cell>
          <cell r="I13">
            <v>357086.72</v>
          </cell>
          <cell r="J13">
            <v>357086.72</v>
          </cell>
          <cell r="K13">
            <v>52409.28</v>
          </cell>
          <cell r="L13">
            <v>52409.28</v>
          </cell>
          <cell r="M13">
            <v>0</v>
          </cell>
        </row>
        <row r="14">
          <cell r="A14" t="str">
            <v>1460-012-00001     </v>
          </cell>
          <cell r="B14" t="str">
            <v>ACCTS REC-ASSOC CO-HPL</v>
          </cell>
          <cell r="C14">
            <v>-1376015.54</v>
          </cell>
        </row>
        <row r="14">
          <cell r="E14">
            <v>-1376015.54</v>
          </cell>
          <cell r="F14">
            <v>2447460.38</v>
          </cell>
        </row>
        <row r="14">
          <cell r="H14">
            <v>2447460.38</v>
          </cell>
          <cell r="I14">
            <v>-1376015.54</v>
          </cell>
          <cell r="J14">
            <v>-1376015.54</v>
          </cell>
          <cell r="K14">
            <v>-1376015.54</v>
          </cell>
          <cell r="L14">
            <v>-1376015.54</v>
          </cell>
          <cell r="M14">
            <v>0</v>
          </cell>
        </row>
        <row r="15">
          <cell r="A15" t="str">
            <v>1460-016-00001     </v>
          </cell>
          <cell r="B15" t="str">
            <v>ACCTS REC-ASSOC CO-EGMI</v>
          </cell>
          <cell r="C15">
            <v>1615901.26</v>
          </cell>
        </row>
        <row r="15">
          <cell r="E15">
            <v>1615901.26</v>
          </cell>
          <cell r="F15">
            <v>1615901.26</v>
          </cell>
        </row>
        <row r="15">
          <cell r="H15">
            <v>1615901.26</v>
          </cell>
          <cell r="I15">
            <v>1615901.26</v>
          </cell>
          <cell r="J15">
            <v>1615901.26</v>
          </cell>
          <cell r="K15">
            <v>1615901.26</v>
          </cell>
          <cell r="L15">
            <v>1615901.26</v>
          </cell>
          <cell r="M15">
            <v>0</v>
          </cell>
        </row>
        <row r="16">
          <cell r="A16" t="str">
            <v>1460-016-21771     </v>
          </cell>
          <cell r="B16" t="str">
            <v>ACCTS REC-ASSOC CO-EGMI</v>
          </cell>
          <cell r="C16">
            <v>-298167.28</v>
          </cell>
        </row>
        <row r="16">
          <cell r="E16">
            <v>-298167.28</v>
          </cell>
          <cell r="F16">
            <v>-2053332.46</v>
          </cell>
        </row>
        <row r="16">
          <cell r="H16">
            <v>-2053332.46</v>
          </cell>
          <cell r="I16">
            <v>-455861.32</v>
          </cell>
          <cell r="J16">
            <v>-455861.32</v>
          </cell>
          <cell r="K16">
            <v>-464190.52</v>
          </cell>
          <cell r="L16">
            <v>-464190.52</v>
          </cell>
          <cell r="M16">
            <v>0</v>
          </cell>
        </row>
        <row r="17">
          <cell r="A17" t="str">
            <v>1460-553-00001     </v>
          </cell>
          <cell r="B17" t="str">
            <v>ENRON POWER MARKETING INC</v>
          </cell>
          <cell r="C17">
            <v>-50019.2</v>
          </cell>
        </row>
        <row r="17">
          <cell r="E17">
            <v>-50019.2</v>
          </cell>
          <cell r="F17">
            <v>71850.8</v>
          </cell>
        </row>
        <row r="17">
          <cell r="H17">
            <v>71850.8</v>
          </cell>
          <cell r="I17">
            <v>71850.8</v>
          </cell>
        </row>
        <row r="17">
          <cell r="K17">
            <v>71850.8</v>
          </cell>
        </row>
        <row r="17">
          <cell r="M17">
            <v>71850.8</v>
          </cell>
        </row>
        <row r="18">
          <cell r="A18" t="str">
            <v>Total AR</v>
          </cell>
        </row>
        <row r="18">
          <cell r="I18">
            <v>-1086190.77</v>
          </cell>
          <cell r="J18">
            <v>103554.67</v>
          </cell>
          <cell r="K18">
            <v>-332430.03</v>
          </cell>
          <cell r="L18">
            <v>857315.41</v>
          </cell>
          <cell r="M18">
            <v>-1189745.44</v>
          </cell>
        </row>
        <row r="20">
          <cell r="A20" t="str">
            <v>2320-100-0000      </v>
          </cell>
          <cell r="B20" t="str">
            <v>3rd Party A/P - Synergi</v>
          </cell>
          <cell r="C20">
            <v>4566624.49</v>
          </cell>
        </row>
        <row r="20">
          <cell r="E20">
            <v>4566624.49</v>
          </cell>
          <cell r="F20">
            <v>3775792.71</v>
          </cell>
        </row>
        <row r="20">
          <cell r="H20">
            <v>3775792.71</v>
          </cell>
          <cell r="I20">
            <v>4566624.49</v>
          </cell>
          <cell r="J20">
            <v>0</v>
          </cell>
          <cell r="K20">
            <v>3771152.24</v>
          </cell>
          <cell r="L20">
            <v>3771152.24</v>
          </cell>
          <cell r="M20">
            <v>0</v>
          </cell>
        </row>
        <row r="21">
          <cell r="A21" t="str">
            <v>2320-100-2177      </v>
          </cell>
          <cell r="B21" t="str">
            <v>3rd Party A/P - Unify</v>
          </cell>
          <cell r="C21">
            <v>2052263.24</v>
          </cell>
        </row>
        <row r="21">
          <cell r="E21">
            <v>2052263.24</v>
          </cell>
          <cell r="F21">
            <v>2745522.11</v>
          </cell>
        </row>
        <row r="21">
          <cell r="H21">
            <v>2745522.11</v>
          </cell>
          <cell r="I21">
            <v>2052263.24</v>
          </cell>
          <cell r="J21">
            <v>2052263.24</v>
          </cell>
          <cell r="K21">
            <v>2725635.71</v>
          </cell>
          <cell r="L21">
            <v>2725635.71</v>
          </cell>
          <cell r="M21">
            <v>0</v>
          </cell>
        </row>
        <row r="22">
          <cell r="A22" t="str">
            <v>2320-100-21772</v>
          </cell>
          <cell r="B22" t="str">
            <v>3rd Party A/P - Unify</v>
          </cell>
        </row>
        <row r="22">
          <cell r="K22">
            <v>313740.34</v>
          </cell>
          <cell r="L22">
            <v>313740.34</v>
          </cell>
          <cell r="M22">
            <v>0</v>
          </cell>
        </row>
        <row r="23">
          <cell r="A23" t="str">
            <v>2320-150-2177      </v>
          </cell>
          <cell r="B23" t="str">
            <v>Pay the lessor of</v>
          </cell>
          <cell r="C23">
            <v>-13858.14</v>
          </cell>
        </row>
        <row r="23">
          <cell r="E23">
            <v>-13858.14</v>
          </cell>
          <cell r="F23">
            <v>-13858.14</v>
          </cell>
        </row>
        <row r="23">
          <cell r="H23">
            <v>-13858.14</v>
          </cell>
          <cell r="I23">
            <v>-13858.14</v>
          </cell>
          <cell r="J23">
            <v>-13858.14</v>
          </cell>
          <cell r="K23">
            <v>-19270.03</v>
          </cell>
          <cell r="L23">
            <v>-19270.03</v>
          </cell>
          <cell r="M23">
            <v>0</v>
          </cell>
        </row>
        <row r="24">
          <cell r="A24" t="str">
            <v>2320-400-2177</v>
          </cell>
          <cell r="B24" t="str">
            <v>3rd Party A/P Accrual - Unify</v>
          </cell>
        </row>
        <row r="24">
          <cell r="K24">
            <v>-488621.46</v>
          </cell>
          <cell r="L24">
            <v>-488621.46</v>
          </cell>
          <cell r="M24">
            <v>0</v>
          </cell>
        </row>
        <row r="25">
          <cell r="A25" t="str">
            <v>2320-400-21772     </v>
          </cell>
          <cell r="B25" t="str">
            <v>3rd Party A/P Accrual - Unify</v>
          </cell>
          <cell r="C25">
            <v>-264822.8</v>
          </cell>
        </row>
        <row r="25">
          <cell r="E25">
            <v>-264822.8</v>
          </cell>
          <cell r="F25">
            <v>-899126.69</v>
          </cell>
        </row>
        <row r="25">
          <cell r="H25">
            <v>-899126.69</v>
          </cell>
          <cell r="I25">
            <v>-39200.57</v>
          </cell>
        </row>
        <row r="25">
          <cell r="K25">
            <v>-1382336.26</v>
          </cell>
          <cell r="L25">
            <v>-1382336.26</v>
          </cell>
          <cell r="M25">
            <v>0</v>
          </cell>
        </row>
        <row r="26">
          <cell r="A26" t="str">
            <v>2320-400-21774     </v>
          </cell>
          <cell r="B26" t="str">
            <v>3rd Party A/P Accrual - Transport - Unify</v>
          </cell>
          <cell r="C26">
            <v>-1833.65</v>
          </cell>
        </row>
        <row r="26">
          <cell r="E26">
            <v>-1833.65</v>
          </cell>
          <cell r="F26">
            <v>-1833.65</v>
          </cell>
        </row>
        <row r="26">
          <cell r="H26">
            <v>-1833.65</v>
          </cell>
          <cell r="I26">
            <v>-1833.65</v>
          </cell>
        </row>
        <row r="26">
          <cell r="K26">
            <v>-1833.65</v>
          </cell>
          <cell r="L26">
            <v>-1833.65</v>
          </cell>
          <cell r="M26">
            <v>0</v>
          </cell>
        </row>
        <row r="27">
          <cell r="A27" t="str">
            <v>2320-600-0000      </v>
          </cell>
          <cell r="B27" t="str">
            <v>A/P COMPR,TRANSP,STOR</v>
          </cell>
          <cell r="C27">
            <v>5232.55</v>
          </cell>
          <cell r="D27">
            <v>5232.55</v>
          </cell>
          <cell r="E27">
            <v>0</v>
          </cell>
          <cell r="F27">
            <v>5232.55</v>
          </cell>
        </row>
        <row r="27">
          <cell r="H27">
            <v>5232.55</v>
          </cell>
          <cell r="I27">
            <v>5232.55</v>
          </cell>
        </row>
        <row r="27">
          <cell r="K27">
            <v>5232.55</v>
          </cell>
          <cell r="L27">
            <v>5232.55</v>
          </cell>
          <cell r="M27">
            <v>0</v>
          </cell>
        </row>
        <row r="28">
          <cell r="A28" t="str">
            <v>1460-012-00002     </v>
          </cell>
          <cell r="B28" t="str">
            <v>ACCTS REC-ASSOC CO-HPL</v>
          </cell>
          <cell r="C28">
            <v>-7145418.87</v>
          </cell>
        </row>
        <row r="28">
          <cell r="E28">
            <v>-7145418.87</v>
          </cell>
          <cell r="F28">
            <v>-7145418.87</v>
          </cell>
        </row>
        <row r="28">
          <cell r="H28">
            <v>-7145418.87</v>
          </cell>
          <cell r="I28">
            <v>-6108271.79</v>
          </cell>
          <cell r="J28">
            <v>-6108271.79</v>
          </cell>
          <cell r="K28">
            <v>-6370142.72</v>
          </cell>
          <cell r="L28">
            <v>-6370142.72</v>
          </cell>
          <cell r="M28">
            <v>0</v>
          </cell>
        </row>
        <row r="29">
          <cell r="A29" t="str">
            <v>1460-012-00004     </v>
          </cell>
          <cell r="B29" t="str">
            <v>ACCTS REC-ASSOC CO-HPL</v>
          </cell>
          <cell r="C29">
            <v>54175.76</v>
          </cell>
          <cell r="D29">
            <v>59330.62</v>
          </cell>
          <cell r="E29">
            <v>-5154.86</v>
          </cell>
          <cell r="F29">
            <v>54175.76</v>
          </cell>
        </row>
        <row r="29">
          <cell r="H29">
            <v>54175.76</v>
          </cell>
          <cell r="I29">
            <v>54175.76</v>
          </cell>
        </row>
        <row r="29">
          <cell r="K29">
            <v>54175.76</v>
          </cell>
          <cell r="L29">
            <v>54175.76</v>
          </cell>
          <cell r="M29">
            <v>0</v>
          </cell>
        </row>
        <row r="30">
          <cell r="A30" t="str">
            <v>1460-012-21772     </v>
          </cell>
          <cell r="B30" t="str">
            <v>ACCTS REC-ASSOC CO-HPL</v>
          </cell>
          <cell r="C30">
            <v>-5134.32</v>
          </cell>
        </row>
        <row r="30">
          <cell r="E30">
            <v>-5134.32</v>
          </cell>
          <cell r="F30">
            <v>-333250.87</v>
          </cell>
        </row>
        <row r="30">
          <cell r="H30">
            <v>-333250.87</v>
          </cell>
          <cell r="I30">
            <v>-281873.42</v>
          </cell>
          <cell r="J30">
            <v>-281873.42</v>
          </cell>
          <cell r="K30">
            <v>-784910.38</v>
          </cell>
          <cell r="L30">
            <v>-784910.38</v>
          </cell>
          <cell r="M30">
            <v>0</v>
          </cell>
        </row>
        <row r="31">
          <cell r="A31" t="str">
            <v>1460-012-21774     </v>
          </cell>
          <cell r="B31" t="str">
            <v>ACCTS REC-ASSOC CO-HPL</v>
          </cell>
          <cell r="C31">
            <v>0</v>
          </cell>
          <cell r="D31">
            <v>0</v>
          </cell>
          <cell r="E31">
            <v>0</v>
          </cell>
          <cell r="F31">
            <v>-148.8</v>
          </cell>
        </row>
        <row r="31">
          <cell r="H31">
            <v>-148.8</v>
          </cell>
          <cell r="I31">
            <v>-148.8</v>
          </cell>
        </row>
        <row r="31">
          <cell r="K31">
            <v>0</v>
          </cell>
          <cell r="L31">
            <v>0</v>
          </cell>
          <cell r="M31">
            <v>0</v>
          </cell>
        </row>
        <row r="32">
          <cell r="A32" t="str">
            <v>1460-016-00002     </v>
          </cell>
          <cell r="B32" t="str">
            <v>ACCTS REC-ASSOC CO-EGMI</v>
          </cell>
          <cell r="C32">
            <v>-1623788.36</v>
          </cell>
        </row>
        <row r="32">
          <cell r="E32">
            <v>-1623788.36</v>
          </cell>
          <cell r="F32">
            <v>-1623788.36</v>
          </cell>
        </row>
        <row r="32">
          <cell r="H32">
            <v>-1623788.36</v>
          </cell>
          <cell r="I32">
            <v>-1623788.36</v>
          </cell>
          <cell r="J32">
            <v>-1623788.36</v>
          </cell>
          <cell r="K32">
            <v>-1623788.36</v>
          </cell>
          <cell r="L32">
            <v>-1623788.36</v>
          </cell>
          <cell r="M32">
            <v>0</v>
          </cell>
        </row>
        <row r="33">
          <cell r="A33" t="str">
            <v>1460-016-21772     </v>
          </cell>
          <cell r="B33" t="str">
            <v>ACCTS REC-ASSOC CO-EGMI</v>
          </cell>
          <cell r="C33">
            <v>1247522.33</v>
          </cell>
        </row>
        <row r="33">
          <cell r="E33">
            <v>1247522.33</v>
          </cell>
          <cell r="F33">
            <v>-472429.48</v>
          </cell>
        </row>
        <row r="33">
          <cell r="H33">
            <v>-472429.48</v>
          </cell>
          <cell r="I33">
            <v>-1498017.11</v>
          </cell>
          <cell r="J33">
            <v>-1498017.11</v>
          </cell>
          <cell r="K33">
            <v>-694981.79</v>
          </cell>
          <cell r="L33">
            <v>-694981.79</v>
          </cell>
          <cell r="M33">
            <v>0</v>
          </cell>
        </row>
        <row r="34">
          <cell r="A34" t="str">
            <v>1460-054-00002     </v>
          </cell>
          <cell r="B34" t="str">
            <v>ACCTS REC-ASSOC CO-ING</v>
          </cell>
          <cell r="C34">
            <v>-4989135.61</v>
          </cell>
        </row>
        <row r="34">
          <cell r="E34">
            <v>-4989135.61</v>
          </cell>
          <cell r="F34">
            <v>-4989135.61</v>
          </cell>
        </row>
        <row r="34">
          <cell r="H34">
            <v>-4989135.61</v>
          </cell>
          <cell r="I34">
            <v>-4989135.61</v>
          </cell>
          <cell r="J34">
            <v>-4989135.61</v>
          </cell>
          <cell r="K34">
            <v>0</v>
          </cell>
        </row>
        <row r="34">
          <cell r="M34">
            <v>0</v>
          </cell>
        </row>
        <row r="35">
          <cell r="A35" t="str">
            <v>1460-062-00002     </v>
          </cell>
          <cell r="B35" t="str">
            <v>ACCTS REC-ASSOC CO-FGT</v>
          </cell>
          <cell r="C35">
            <v>11479.15</v>
          </cell>
        </row>
        <row r="35">
          <cell r="E35">
            <v>11479.15</v>
          </cell>
          <cell r="F35">
            <v>11479.15</v>
          </cell>
        </row>
        <row r="35">
          <cell r="H35">
            <v>11479.15</v>
          </cell>
          <cell r="I35">
            <v>11479.15</v>
          </cell>
        </row>
        <row r="35">
          <cell r="K35">
            <v>0</v>
          </cell>
        </row>
        <row r="35">
          <cell r="M35">
            <v>0</v>
          </cell>
        </row>
        <row r="36">
          <cell r="A36" t="str">
            <v>1460-062-00004     </v>
          </cell>
          <cell r="B36" t="str">
            <v>ACCTS REC-ASSOC CO-FGT</v>
          </cell>
          <cell r="C36">
            <v>-11479.15</v>
          </cell>
        </row>
        <row r="36">
          <cell r="E36">
            <v>-11479.15</v>
          </cell>
          <cell r="F36">
            <v>-11479.15</v>
          </cell>
        </row>
        <row r="36">
          <cell r="H36">
            <v>-11479.15</v>
          </cell>
          <cell r="I36">
            <v>-11479.15</v>
          </cell>
        </row>
        <row r="36">
          <cell r="K36">
            <v>0</v>
          </cell>
        </row>
        <row r="36">
          <cell r="M36">
            <v>0</v>
          </cell>
        </row>
        <row r="37">
          <cell r="A37" t="str">
            <v>1460-553-00002     </v>
          </cell>
          <cell r="B37" t="str">
            <v>ENRON POWER MARKETING INC</v>
          </cell>
          <cell r="C37">
            <v>121870</v>
          </cell>
        </row>
        <row r="37">
          <cell r="E37">
            <v>121870</v>
          </cell>
          <cell r="F37">
            <v>0</v>
          </cell>
        </row>
        <row r="37">
          <cell r="H37">
            <v>0</v>
          </cell>
          <cell r="I37">
            <v>0</v>
          </cell>
        </row>
        <row r="37">
          <cell r="K37">
            <v>0</v>
          </cell>
        </row>
        <row r="37">
          <cell r="M37">
            <v>0</v>
          </cell>
        </row>
        <row r="38">
          <cell r="A38" t="str">
            <v>Total AP</v>
          </cell>
        </row>
        <row r="38">
          <cell r="K38">
            <v>-4495948.05</v>
          </cell>
          <cell r="L38">
            <v>-4495948.05</v>
          </cell>
          <cell r="M38">
            <v>0</v>
          </cell>
        </row>
        <row r="39">
          <cell r="F39">
            <v>-8095699.56</v>
          </cell>
          <cell r="G39">
            <v>-3704838.19</v>
          </cell>
          <cell r="H39">
            <v>-4390861.37</v>
          </cell>
          <cell r="I39">
            <v>-10050212.95</v>
          </cell>
          <cell r="J39">
            <v>-12255571.85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8" t="str">
            <v>1420-100-0000      </v>
          </cell>
          <cell r="B8" t="str">
            <v>3rd Party A/R - Synergi</v>
          </cell>
          <cell r="C8">
            <v>-8693574.53</v>
          </cell>
        </row>
        <row r="8">
          <cell r="F8">
            <v>-8769371.09</v>
          </cell>
        </row>
        <row r="8">
          <cell r="H8">
            <v>-8769371.09</v>
          </cell>
          <cell r="I8">
            <v>-8769371.09</v>
          </cell>
        </row>
        <row r="8">
          <cell r="K8">
            <v>-8769371.09</v>
          </cell>
          <cell r="L8">
            <v>-2666650.48</v>
          </cell>
          <cell r="M8">
            <v>-1733163.35</v>
          </cell>
        </row>
        <row r="9">
          <cell r="A9" t="str">
            <v>1420-100-21771     </v>
          </cell>
          <cell r="B9" t="str">
            <v>3rd Party A/R - Unify</v>
          </cell>
          <cell r="C9">
            <v>7887218.62</v>
          </cell>
        </row>
        <row r="9">
          <cell r="F9">
            <v>9246482.65</v>
          </cell>
        </row>
        <row r="9">
          <cell r="H9">
            <v>9246482.65</v>
          </cell>
          <cell r="I9">
            <v>6025105.31</v>
          </cell>
        </row>
        <row r="9">
          <cell r="K9">
            <v>6025105.31</v>
          </cell>
          <cell r="L9">
            <v>3586815.82</v>
          </cell>
          <cell r="M9">
            <v>3086860.95</v>
          </cell>
        </row>
        <row r="10">
          <cell r="A10" t="str">
            <v>1420-201-2177      </v>
          </cell>
          <cell r="B10" t="str">
            <v>Unapplied Cash</v>
          </cell>
          <cell r="C10">
            <v>-1709407.14</v>
          </cell>
        </row>
        <row r="10">
          <cell r="F10">
            <v>-1708238.94</v>
          </cell>
          <cell r="G10">
            <v>-1708238.94</v>
          </cell>
          <cell r="H10">
            <v>0</v>
          </cell>
          <cell r="I10">
            <v>1111579.48</v>
          </cell>
          <cell r="J10">
            <v>-12918225.93</v>
          </cell>
          <cell r="K10">
            <v>14029805.41</v>
          </cell>
          <cell r="L10">
            <v>2257820.02</v>
          </cell>
        </row>
        <row r="11">
          <cell r="A11" t="str">
            <v>1420-606-2177      </v>
          </cell>
          <cell r="B11" t="str">
            <v>CUST A/R</v>
          </cell>
          <cell r="C11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31703.74</v>
          </cell>
        </row>
        <row r="11">
          <cell r="K11">
            <v>31703.74</v>
          </cell>
          <cell r="L11">
            <v>31703.74</v>
          </cell>
        </row>
        <row r="12">
          <cell r="A12" t="str">
            <v>1460-016-00001     </v>
          </cell>
          <cell r="B12" t="str">
            <v>ACCTS REC-ASSOC CO-EGMI</v>
          </cell>
          <cell r="C12">
            <v>79660.64</v>
          </cell>
        </row>
        <row r="12">
          <cell r="F12">
            <v>79660.64</v>
          </cell>
        </row>
        <row r="12">
          <cell r="H12">
            <v>79660.64</v>
          </cell>
          <cell r="I12">
            <v>30475012.22</v>
          </cell>
        </row>
        <row r="12">
          <cell r="K12">
            <v>30475012.22</v>
          </cell>
          <cell r="L12">
            <v>79660.64</v>
          </cell>
        </row>
        <row r="13">
          <cell r="A13" t="str">
            <v>1460-016-21771     </v>
          </cell>
          <cell r="B13" t="str">
            <v>ACCTS REC-ASSOC CO-EGMI</v>
          </cell>
          <cell r="C13">
            <v>44580068.59</v>
          </cell>
        </row>
        <row r="13">
          <cell r="F13">
            <v>58959415.62</v>
          </cell>
        </row>
        <row r="13">
          <cell r="H13">
            <v>58959415.62</v>
          </cell>
        </row>
        <row r="13">
          <cell r="L13">
            <v>15860649.14</v>
          </cell>
        </row>
        <row r="14">
          <cell r="A14" t="str">
            <v>1460-103-21779     </v>
          </cell>
          <cell r="B14" t="str">
            <v>ACCTS REC-ASSOC CO-ECC1</v>
          </cell>
          <cell r="C14">
            <v>19029402.7</v>
          </cell>
        </row>
        <row r="14">
          <cell r="F14">
            <v>23382193.7</v>
          </cell>
          <cell r="G14">
            <v>23382193.7</v>
          </cell>
          <cell r="H14">
            <v>0</v>
          </cell>
          <cell r="I14">
            <v>20201792.09</v>
          </cell>
        </row>
        <row r="14">
          <cell r="K14">
            <v>20201792.09</v>
          </cell>
          <cell r="L14">
            <v>19098067.04</v>
          </cell>
        </row>
        <row r="15">
          <cell r="A15" t="str">
            <v>1460-362-00001     </v>
          </cell>
          <cell r="B15" t="str">
            <v>ACCTS REC-ASSOC CO-ESC</v>
          </cell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41397.54</v>
          </cell>
        </row>
        <row r="15">
          <cell r="K15">
            <v>41397.54</v>
          </cell>
          <cell r="L15">
            <v>0</v>
          </cell>
        </row>
        <row r="16">
          <cell r="A16" t="str">
            <v>1460-362-21771     </v>
          </cell>
          <cell r="B16" t="str">
            <v>ACCTS REC-ASSOC CO-ESC</v>
          </cell>
          <cell r="C16">
            <v>218190.62</v>
          </cell>
        </row>
        <row r="16">
          <cell r="F16">
            <v>55845.97</v>
          </cell>
          <cell r="G16">
            <v>55845.97</v>
          </cell>
          <cell r="H16">
            <v>0</v>
          </cell>
        </row>
        <row r="16">
          <cell r="L16">
            <v>403350.21</v>
          </cell>
        </row>
        <row r="17">
          <cell r="A17" t="str">
            <v>1460-495-00001     </v>
          </cell>
          <cell r="B17" t="str">
            <v>ACCTS REC ASSOC CO-LGPC</v>
          </cell>
          <cell r="C17">
            <v>-5986.71</v>
          </cell>
        </row>
        <row r="17">
          <cell r="F17">
            <v>-5986.71</v>
          </cell>
          <cell r="G17">
            <v>-5986.71</v>
          </cell>
          <cell r="H17">
            <v>0</v>
          </cell>
          <cell r="I17">
            <v>-5986.71</v>
          </cell>
        </row>
        <row r="17">
          <cell r="K17">
            <v>-5986.71</v>
          </cell>
          <cell r="L17">
            <v>-5986.71</v>
          </cell>
        </row>
        <row r="18">
          <cell r="A18" t="str">
            <v>1460-496-00001     </v>
          </cell>
          <cell r="B18" t="str">
            <v>INTERCO PAYABLE-LRP</v>
          </cell>
          <cell r="C18">
            <v>-13469.05</v>
          </cell>
        </row>
        <row r="18">
          <cell r="F18">
            <v>-13469.05</v>
          </cell>
          <cell r="G18">
            <v>-13469.05</v>
          </cell>
          <cell r="H18">
            <v>0</v>
          </cell>
          <cell r="I18">
            <v>-1561779.96</v>
          </cell>
        </row>
        <row r="18">
          <cell r="K18">
            <v>-1561779.96</v>
          </cell>
          <cell r="L18">
            <v>-13469.05</v>
          </cell>
        </row>
        <row r="19">
          <cell r="A19" t="str">
            <v>1460-496-21771     </v>
          </cell>
          <cell r="B19" t="str">
            <v>INTERCO PAYABLE-LRP</v>
          </cell>
          <cell r="C19">
            <v>-1212463.7</v>
          </cell>
        </row>
        <row r="19">
          <cell r="F19">
            <v>-539230.72</v>
          </cell>
          <cell r="G19">
            <v>-539230.72</v>
          </cell>
          <cell r="H19">
            <v>0</v>
          </cell>
        </row>
        <row r="19">
          <cell r="L19">
            <v>-1329390.31</v>
          </cell>
        </row>
        <row r="20">
          <cell r="A20" t="str">
            <v>1460-505-21771     </v>
          </cell>
          <cell r="B20" t="str">
            <v>ACCTS REC-ASSOC CO-CRAW</v>
          </cell>
          <cell r="C20">
            <v>220211.6</v>
          </cell>
        </row>
        <row r="20">
          <cell r="F20">
            <v>227826.9</v>
          </cell>
          <cell r="G20">
            <v>227826.9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Total AR</v>
          </cell>
        </row>
        <row r="21">
          <cell r="L21">
            <v>37302570.06</v>
          </cell>
          <cell r="M21">
            <v>1353697.6</v>
          </cell>
        </row>
        <row r="25">
          <cell r="A25" t="str">
            <v>2320-100-0000      </v>
          </cell>
          <cell r="B25" t="str">
            <v>3rd Party A/P - Synergi</v>
          </cell>
          <cell r="C25">
            <v>-5568245.68</v>
          </cell>
        </row>
        <row r="25">
          <cell r="F25">
            <v>3742132.47</v>
          </cell>
        </row>
        <row r="25">
          <cell r="H25">
            <v>3742132.47</v>
          </cell>
          <cell r="I25">
            <v>206747.32</v>
          </cell>
        </row>
        <row r="25">
          <cell r="K25">
            <v>206747.32</v>
          </cell>
          <cell r="L25">
            <v>206747.32</v>
          </cell>
        </row>
        <row r="26">
          <cell r="A26" t="str">
            <v>2320-100-2177      </v>
          </cell>
          <cell r="B26" t="str">
            <v>3rd Party A/P - Unify</v>
          </cell>
          <cell r="C26">
            <v>210525.49</v>
          </cell>
        </row>
        <row r="26">
          <cell r="F26">
            <v>24940.91</v>
          </cell>
          <cell r="G26">
            <v>24940.91</v>
          </cell>
          <cell r="H26">
            <v>0</v>
          </cell>
          <cell r="I26">
            <v>355848.59</v>
          </cell>
          <cell r="J26">
            <v>355848.59</v>
          </cell>
          <cell r="K26">
            <v>0</v>
          </cell>
          <cell r="L26">
            <v>360848.59</v>
          </cell>
          <cell r="M26">
            <v>360848.59</v>
          </cell>
        </row>
        <row r="27">
          <cell r="A27" t="str">
            <v>2320-150-2177      </v>
          </cell>
          <cell r="B27" t="str">
            <v>Unapplied Cash</v>
          </cell>
          <cell r="C27">
            <v>-168692.72</v>
          </cell>
        </row>
        <row r="27">
          <cell r="F27">
            <v>-168692.72</v>
          </cell>
          <cell r="G27">
            <v>-168692.72</v>
          </cell>
          <cell r="H27">
            <v>0</v>
          </cell>
          <cell r="I27">
            <v>-168692.72</v>
          </cell>
          <cell r="J27">
            <v>-168692.72</v>
          </cell>
          <cell r="K27">
            <v>0</v>
          </cell>
          <cell r="L27">
            <v>-168692.72</v>
          </cell>
          <cell r="M27">
            <v>-168692.72</v>
          </cell>
        </row>
        <row r="28">
          <cell r="A28" t="str">
            <v>2320-400-21772     </v>
          </cell>
          <cell r="B28" t="str">
            <v>3rd Party A/P Accrual - Unify</v>
          </cell>
          <cell r="C28">
            <v>-3501057</v>
          </cell>
        </row>
        <row r="28">
          <cell r="F28">
            <v>-7703163.02</v>
          </cell>
        </row>
        <row r="28">
          <cell r="H28">
            <v>-7703163.02</v>
          </cell>
          <cell r="I28">
            <v>-628649.94</v>
          </cell>
        </row>
        <row r="28">
          <cell r="K28">
            <v>-628649.94</v>
          </cell>
        </row>
        <row r="29">
          <cell r="A29" t="str">
            <v>2320-600-0000      </v>
          </cell>
          <cell r="B29" t="str">
            <v>A/P COMPR,TRANSP,STOR</v>
          </cell>
          <cell r="C29">
            <v>1090000</v>
          </cell>
          <cell r="D29">
            <v>1090000</v>
          </cell>
        </row>
        <row r="29">
          <cell r="F29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1460-016-00002     </v>
          </cell>
          <cell r="B30" t="str">
            <v>ACCTS REC-ASSOC CO-EGMI</v>
          </cell>
          <cell r="C30">
            <v>6386.86</v>
          </cell>
        </row>
        <row r="30">
          <cell r="F30">
            <v>6386.86</v>
          </cell>
        </row>
        <row r="30">
          <cell r="H30">
            <v>6386.86</v>
          </cell>
          <cell r="I30">
            <v>-34533106.85</v>
          </cell>
        </row>
        <row r="30">
          <cell r="K30">
            <v>-34533106.85</v>
          </cell>
          <cell r="L30">
            <v>6386.86</v>
          </cell>
        </row>
        <row r="31">
          <cell r="A31" t="str">
            <v>1460-016-21772     </v>
          </cell>
          <cell r="B31" t="str">
            <v>ACCTS REC-ASSOC CO-EGMI</v>
          </cell>
          <cell r="C31">
            <v>-70710566.68</v>
          </cell>
        </row>
        <row r="31">
          <cell r="F31">
            <v>-105286973.51</v>
          </cell>
        </row>
        <row r="31">
          <cell r="H31">
            <v>-105286973.51</v>
          </cell>
          <cell r="I31" t="str">
            <v>incl in 1460-016-00002</v>
          </cell>
        </row>
        <row r="31">
          <cell r="L31">
            <v>-34812983.32</v>
          </cell>
        </row>
        <row r="32">
          <cell r="A32" t="str">
            <v>1460-362-21772     </v>
          </cell>
          <cell r="B32" t="str">
            <v>ACCTS REC-ASSOC CO-ESC</v>
          </cell>
          <cell r="C32">
            <v>59252.32</v>
          </cell>
        </row>
        <row r="32">
          <cell r="F32">
            <v>-53233.77</v>
          </cell>
          <cell r="G32">
            <v>-53233.77</v>
          </cell>
          <cell r="H32">
            <v>0</v>
          </cell>
          <cell r="I32">
            <v>33914.15</v>
          </cell>
        </row>
        <row r="32">
          <cell r="K32">
            <v>33914.15</v>
          </cell>
          <cell r="L32">
            <v>33912.15</v>
          </cell>
        </row>
        <row r="33">
          <cell r="A33" t="str">
            <v>1460-362-21774     </v>
          </cell>
          <cell r="B33" t="str">
            <v>ACCTS REC-ASSOC CO-ESC</v>
          </cell>
          <cell r="C33">
            <v>-1730000</v>
          </cell>
          <cell r="D33">
            <v>-1730000</v>
          </cell>
        </row>
        <row r="33">
          <cell r="F33">
            <v>-640000</v>
          </cell>
          <cell r="G33">
            <v>-640000</v>
          </cell>
          <cell r="H33">
            <v>0</v>
          </cell>
          <cell r="I33">
            <v>0</v>
          </cell>
        </row>
        <row r="33">
          <cell r="K33">
            <v>0</v>
          </cell>
          <cell r="L33">
            <v>0</v>
          </cell>
          <cell r="M33">
            <v>0</v>
          </cell>
        </row>
        <row r="34">
          <cell r="A34" t="str">
            <v>1460-495-00002     </v>
          </cell>
          <cell r="B34" t="str">
            <v>ACCTS REC ASSOC CO-LGPC</v>
          </cell>
          <cell r="C34">
            <v>-2294.72</v>
          </cell>
        </row>
        <row r="34">
          <cell r="F34">
            <v>-2294.72</v>
          </cell>
          <cell r="G34">
            <v>-2294.72</v>
          </cell>
          <cell r="H34">
            <v>0</v>
          </cell>
          <cell r="I34">
            <v>-2294.72</v>
          </cell>
        </row>
        <row r="34">
          <cell r="K34">
            <v>-2294.72</v>
          </cell>
          <cell r="L34">
            <v>-2294.72</v>
          </cell>
        </row>
        <row r="35">
          <cell r="A35" t="str">
            <v>1460-496-00002     </v>
          </cell>
          <cell r="B35" t="str">
            <v>INTERCO PAYABLE-LRP</v>
          </cell>
          <cell r="C35">
            <v>-49900.1</v>
          </cell>
        </row>
        <row r="35">
          <cell r="F35">
            <v>-49900.1</v>
          </cell>
          <cell r="G35">
            <v>-49900.1</v>
          </cell>
          <cell r="H35">
            <v>0</v>
          </cell>
          <cell r="I35">
            <v>1747164.56</v>
          </cell>
        </row>
        <row r="35">
          <cell r="K35">
            <v>1747164.56</v>
          </cell>
          <cell r="L35">
            <v>-49900.1</v>
          </cell>
        </row>
        <row r="36">
          <cell r="A36" t="str">
            <v>1460-496-21772     </v>
          </cell>
          <cell r="B36" t="str">
            <v>INTERCO PAYABLE-LRP</v>
          </cell>
          <cell r="C36">
            <v>336934.33</v>
          </cell>
        </row>
        <row r="36">
          <cell r="F36">
            <v>536584.57</v>
          </cell>
          <cell r="G36">
            <v>536584.57</v>
          </cell>
          <cell r="H36">
            <v>0</v>
          </cell>
          <cell r="I36" t="str">
            <v>incl in 1460-00002</v>
          </cell>
        </row>
        <row r="36">
          <cell r="L36">
            <v>1657767.88</v>
          </cell>
        </row>
        <row r="37">
          <cell r="A37" t="str">
            <v>1460-496-21774     </v>
          </cell>
          <cell r="B37" t="str">
            <v>INTERCO PAYABLE-LRP</v>
          </cell>
          <cell r="C37">
            <v>-2083749.72</v>
          </cell>
          <cell r="D37">
            <v>-2083749.53</v>
          </cell>
        </row>
        <row r="37">
          <cell r="F37">
            <v>-3925667.59</v>
          </cell>
          <cell r="G37">
            <v>-3925667.59</v>
          </cell>
          <cell r="H37">
            <v>0</v>
          </cell>
          <cell r="I37">
            <v>3133.42</v>
          </cell>
        </row>
        <row r="37">
          <cell r="K37">
            <v>3133.42</v>
          </cell>
          <cell r="L37">
            <v>-0.2</v>
          </cell>
          <cell r="M37">
            <v>-0.2</v>
          </cell>
        </row>
        <row r="38">
          <cell r="A38" t="str">
            <v>Total AP</v>
          </cell>
        </row>
        <row r="38">
          <cell r="L38">
            <v>-32768208.26</v>
          </cell>
          <cell r="M38">
            <v>192155.67</v>
          </cell>
        </row>
      </sheetData>
      <sheetData sheetId="23"/>
      <sheetData sheetId="24">
        <row r="8">
          <cell r="A8" t="str">
            <v>1420-100-0000      </v>
          </cell>
          <cell r="B8" t="str">
            <v>3rd Party A/R - Synergi</v>
          </cell>
          <cell r="C8">
            <v>47344.03</v>
          </cell>
        </row>
        <row r="8">
          <cell r="E8">
            <v>47344.03</v>
          </cell>
          <cell r="F8">
            <v>47344.03</v>
          </cell>
        </row>
        <row r="8">
          <cell r="H8">
            <v>47344.03</v>
          </cell>
          <cell r="I8">
            <v>47344.03</v>
          </cell>
          <cell r="J8">
            <v>47344.03</v>
          </cell>
          <cell r="K8">
            <v>0</v>
          </cell>
        </row>
        <row r="9">
          <cell r="A9" t="str">
            <v>1460-488-00001     </v>
          </cell>
          <cell r="B9" t="str">
            <v>ACCTS REC-ASSOC CO-LGMC</v>
          </cell>
          <cell r="C9">
            <v>2294.72</v>
          </cell>
        </row>
        <row r="9">
          <cell r="E9">
            <v>2294.72</v>
          </cell>
          <cell r="F9">
            <v>2294.72</v>
          </cell>
        </row>
        <row r="9">
          <cell r="H9">
            <v>2294.72</v>
          </cell>
          <cell r="I9">
            <v>2294.72</v>
          </cell>
          <cell r="J9">
            <v>2294.72</v>
          </cell>
          <cell r="K9">
            <v>0</v>
          </cell>
        </row>
        <row r="10">
          <cell r="A10" t="str">
            <v>1460-496-00001     </v>
          </cell>
          <cell r="B10" t="str">
            <v>ACCTS REC-ASSOC CO-LRPC</v>
          </cell>
          <cell r="C10">
            <v>0</v>
          </cell>
        </row>
        <row r="10">
          <cell r="E10">
            <v>0</v>
          </cell>
          <cell r="F10">
            <v>0</v>
          </cell>
        </row>
        <row r="10">
          <cell r="H10">
            <v>0</v>
          </cell>
          <cell r="I10">
            <v>0</v>
          </cell>
        </row>
        <row r="10">
          <cell r="K10">
            <v>0</v>
          </cell>
        </row>
        <row r="11">
          <cell r="A11" t="str">
            <v>Total AR</v>
          </cell>
        </row>
        <row r="11">
          <cell r="F11">
            <v>49638.75</v>
          </cell>
          <cell r="G11">
            <v>0</v>
          </cell>
          <cell r="H11">
            <v>49638.75</v>
          </cell>
          <cell r="I11">
            <v>49638.75</v>
          </cell>
          <cell r="J11">
            <v>49638.75</v>
          </cell>
          <cell r="K11">
            <v>0</v>
          </cell>
        </row>
        <row r="13">
          <cell r="A13" t="str">
            <v>1460-488-00002     </v>
          </cell>
          <cell r="B13" t="str">
            <v>ACCTS REC-ASSOC CO-LGMC</v>
          </cell>
          <cell r="C13">
            <v>5986.71</v>
          </cell>
        </row>
        <row r="13">
          <cell r="E13">
            <v>5986.71</v>
          </cell>
          <cell r="F13">
            <v>5986.71</v>
          </cell>
        </row>
        <row r="13">
          <cell r="H13">
            <v>5986.71</v>
          </cell>
          <cell r="I13">
            <v>5986.71</v>
          </cell>
        </row>
        <row r="13">
          <cell r="K13">
            <v>5986.71</v>
          </cell>
        </row>
        <row r="14">
          <cell r="A14" t="str">
            <v>1460-496-00004     </v>
          </cell>
          <cell r="B14" t="str">
            <v>ACCTS REC-ASSOC CO-LRPC</v>
          </cell>
          <cell r="C14">
            <v>627134.49</v>
          </cell>
          <cell r="D14">
            <v>627134.49</v>
          </cell>
          <cell r="E14">
            <v>0</v>
          </cell>
          <cell r="F14">
            <v>-40953.48</v>
          </cell>
        </row>
        <row r="14">
          <cell r="H14">
            <v>-40953.48</v>
          </cell>
          <cell r="I14">
            <v>-40953.48</v>
          </cell>
          <cell r="J14">
            <v>-40953.48</v>
          </cell>
          <cell r="K14">
            <v>0</v>
          </cell>
        </row>
        <row r="14">
          <cell r="M14" t="str">
            <v>Rhonda L. Robinson</v>
          </cell>
        </row>
        <row r="15">
          <cell r="A15" t="str">
            <v>Total AP</v>
          </cell>
        </row>
        <row r="15">
          <cell r="F15">
            <v>-34966.77</v>
          </cell>
          <cell r="G15">
            <v>0</v>
          </cell>
          <cell r="H15">
            <v>-34966.77</v>
          </cell>
          <cell r="I15">
            <v>-34966.77</v>
          </cell>
          <cell r="J15">
            <v>-40953.48</v>
          </cell>
          <cell r="K15">
            <v>5986.71</v>
          </cell>
        </row>
      </sheetData>
      <sheetData sheetId="25">
        <row r="8">
          <cell r="A8" t="str">
            <v>1420-100-0000      </v>
          </cell>
          <cell r="B8" t="str">
            <v>3rd Party A/R - Synergi</v>
          </cell>
          <cell r="C8">
            <v>25645.9</v>
          </cell>
        </row>
        <row r="8">
          <cell r="E8">
            <v>25645.9</v>
          </cell>
          <cell r="F8" t="str">
            <v>1420-100-0000      </v>
          </cell>
          <cell r="G8">
            <v>-2466.22</v>
          </cell>
        </row>
        <row r="8">
          <cell r="J8">
            <v>-2466.22</v>
          </cell>
        </row>
        <row r="8">
          <cell r="L8">
            <v>-2466.22</v>
          </cell>
          <cell r="M8">
            <v>-2466.22</v>
          </cell>
          <cell r="N8">
            <v>-2466.22</v>
          </cell>
        </row>
        <row r="9">
          <cell r="A9" t="str">
            <v>1420-100-21771</v>
          </cell>
          <cell r="B9" t="str">
            <v>3rd Party A/R - Unify</v>
          </cell>
          <cell r="C9">
            <v>25645.9</v>
          </cell>
        </row>
        <row r="9">
          <cell r="E9">
            <v>25645.9</v>
          </cell>
          <cell r="F9" t="str">
            <v>1420-100-0000      </v>
          </cell>
          <cell r="G9">
            <v>0</v>
          </cell>
        </row>
        <row r="9">
          <cell r="J9">
            <v>170869.67</v>
          </cell>
        </row>
        <row r="9">
          <cell r="L9">
            <v>170869.67</v>
          </cell>
          <cell r="M9">
            <v>170869.67</v>
          </cell>
        </row>
        <row r="10">
          <cell r="A10" t="str">
            <v>1420-100-21774     </v>
          </cell>
          <cell r="B10" t="str">
            <v>3rd Party A/R - Transport - Unify</v>
          </cell>
          <cell r="C10">
            <v>184705.11</v>
          </cell>
          <cell r="D10">
            <v>184705.11</v>
          </cell>
          <cell r="E10">
            <v>0</v>
          </cell>
          <cell r="F10" t="str">
            <v>1420-100-21774     </v>
          </cell>
          <cell r="G10">
            <v>117042.74</v>
          </cell>
        </row>
        <row r="10">
          <cell r="J10">
            <v>147267.4</v>
          </cell>
        </row>
        <row r="10">
          <cell r="L10">
            <v>147267.4</v>
          </cell>
          <cell r="M10">
            <v>83945.01</v>
          </cell>
          <cell r="N10">
            <v>83945.01</v>
          </cell>
        </row>
        <row r="11">
          <cell r="A11" t="str">
            <v>1420-201-2177      </v>
          </cell>
          <cell r="B11" t="str">
            <v>Unapplied Cash</v>
          </cell>
          <cell r="C11">
            <v>-177401.61</v>
          </cell>
        </row>
        <row r="11">
          <cell r="E11">
            <v>-177401.61</v>
          </cell>
          <cell r="F11" t="str">
            <v>1420-201-2177      </v>
          </cell>
          <cell r="G11">
            <v>-250217.36</v>
          </cell>
          <cell r="H11">
            <v>-250217.36</v>
          </cell>
          <cell r="I11">
            <v>0</v>
          </cell>
          <cell r="J11">
            <v>-178844.97</v>
          </cell>
          <cell r="K11">
            <v>-186179.97</v>
          </cell>
          <cell r="L11">
            <v>7335</v>
          </cell>
          <cell r="M11">
            <v>-178844.97</v>
          </cell>
          <cell r="N11">
            <v>-186179.97</v>
          </cell>
        </row>
        <row r="12">
          <cell r="A12" t="str">
            <v>1460-488-00001     </v>
          </cell>
          <cell r="B12" t="str">
            <v>INTERCO REC - LGM</v>
          </cell>
          <cell r="C12">
            <v>49900.2</v>
          </cell>
        </row>
        <row r="12">
          <cell r="E12">
            <v>49900.2</v>
          </cell>
          <cell r="F12" t="str">
            <v>1460-488-00001     </v>
          </cell>
          <cell r="G12">
            <v>49900.2</v>
          </cell>
        </row>
        <row r="12">
          <cell r="J12">
            <v>49900.2</v>
          </cell>
        </row>
        <row r="12">
          <cell r="L12">
            <v>49900.2</v>
          </cell>
          <cell r="M12">
            <v>49900.2</v>
          </cell>
          <cell r="N12">
            <v>49900.2</v>
          </cell>
        </row>
        <row r="13">
          <cell r="A13" t="str">
            <v>1460-488-21771     </v>
          </cell>
          <cell r="B13" t="str">
            <v>INTERCO REC - LGM</v>
          </cell>
          <cell r="C13">
            <v>-336931.71</v>
          </cell>
        </row>
        <row r="13">
          <cell r="E13">
            <v>-336931.71</v>
          </cell>
          <cell r="F13" t="str">
            <v>1460-488-21771     </v>
          </cell>
          <cell r="G13">
            <v>-536583.12</v>
          </cell>
        </row>
        <row r="13">
          <cell r="J13">
            <v>-1764689.03</v>
          </cell>
        </row>
        <row r="13">
          <cell r="L13">
            <v>-1764689.03</v>
          </cell>
          <cell r="M13">
            <v>-1764689.03</v>
          </cell>
        </row>
        <row r="14">
          <cell r="A14" t="str">
            <v>Total AR</v>
          </cell>
        </row>
        <row r="14">
          <cell r="J14">
            <v>-1577962.95</v>
          </cell>
          <cell r="K14">
            <v>-186179.97</v>
          </cell>
          <cell r="L14">
            <v>-1391782.98</v>
          </cell>
          <cell r="M14">
            <v>-1641285.34</v>
          </cell>
          <cell r="N14">
            <v>-54800.98</v>
          </cell>
        </row>
        <row r="17">
          <cell r="A17" t="str">
            <v>2320-100-2177     </v>
          </cell>
          <cell r="B17" t="str">
            <v>3rd Party A/P - Unify</v>
          </cell>
          <cell r="C17">
            <v>-43.25</v>
          </cell>
        </row>
        <row r="17">
          <cell r="E17">
            <v>-43.25</v>
          </cell>
          <cell r="F17" t="str">
            <v>2320-400-21772     </v>
          </cell>
          <cell r="G17">
            <v>0</v>
          </cell>
        </row>
        <row r="17">
          <cell r="J17">
            <v>-208201.15</v>
          </cell>
        </row>
        <row r="17">
          <cell r="L17">
            <v>-208201.15</v>
          </cell>
          <cell r="M17">
            <v>-208201.15</v>
          </cell>
        </row>
        <row r="18">
          <cell r="A18" t="str">
            <v>1460-488-00002     </v>
          </cell>
          <cell r="B18" t="str">
            <v>INTERCO REC - LGM</v>
          </cell>
          <cell r="C18">
            <v>13469.05</v>
          </cell>
        </row>
        <row r="18">
          <cell r="E18">
            <v>13469.05</v>
          </cell>
          <cell r="F18" t="str">
            <v>1460-488-00002     </v>
          </cell>
          <cell r="G18">
            <v>13469.05</v>
          </cell>
        </row>
        <row r="18">
          <cell r="J18">
            <v>13469.05</v>
          </cell>
        </row>
        <row r="18">
          <cell r="L18">
            <v>13469.05</v>
          </cell>
          <cell r="M18">
            <v>13469.05</v>
          </cell>
        </row>
        <row r="19">
          <cell r="A19" t="str">
            <v>1460-488-00004     </v>
          </cell>
          <cell r="B19" t="str">
            <v>INTERCO REC - LGM</v>
          </cell>
          <cell r="C19">
            <v>0</v>
          </cell>
        </row>
        <row r="19">
          <cell r="E19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1460-488-21772     </v>
          </cell>
          <cell r="B20" t="str">
            <v>INTERCO REC - LGM</v>
          </cell>
          <cell r="C20">
            <v>1322213.92</v>
          </cell>
        </row>
        <row r="20">
          <cell r="E20">
            <v>1322213.92</v>
          </cell>
          <cell r="F20" t="str">
            <v>1460-488-21772     </v>
          </cell>
          <cell r="G20">
            <v>408145.16</v>
          </cell>
        </row>
        <row r="20">
          <cell r="J20">
            <v>1481978.06</v>
          </cell>
        </row>
        <row r="20">
          <cell r="L20">
            <v>1481978.06</v>
          </cell>
          <cell r="M20">
            <v>1481978.06</v>
          </cell>
        </row>
        <row r="21">
          <cell r="A21" t="str">
            <v>1460-488-21774     </v>
          </cell>
          <cell r="B21" t="str">
            <v>INTERCO REC - LGM</v>
          </cell>
          <cell r="C21">
            <v>2084290.74</v>
          </cell>
          <cell r="D21">
            <v>2084290.76</v>
          </cell>
          <cell r="E21">
            <v>-0.0200000000186265</v>
          </cell>
          <cell r="F21" t="str">
            <v>1460-488-21774     </v>
          </cell>
          <cell r="G21">
            <v>4139350.06</v>
          </cell>
        </row>
        <row r="21">
          <cell r="J21">
            <v>-27629.75</v>
          </cell>
        </row>
        <row r="21">
          <cell r="L21">
            <v>-27629.75</v>
          </cell>
          <cell r="M21">
            <v>-27629.75</v>
          </cell>
          <cell r="N21">
            <v>-27629.75</v>
          </cell>
        </row>
        <row r="22">
          <cell r="A22" t="str">
            <v>1460-495-00004     </v>
          </cell>
          <cell r="B22" t="str">
            <v>ACCTS REC-ASSOC CO-LCPC</v>
          </cell>
          <cell r="C22">
            <v>-627134.49</v>
          </cell>
          <cell r="D22">
            <v>-627134.49</v>
          </cell>
          <cell r="E22">
            <v>0</v>
          </cell>
          <cell r="F22" t="str">
            <v>1460-495-00004     </v>
          </cell>
          <cell r="G22">
            <v>40953.48</v>
          </cell>
        </row>
        <row r="22">
          <cell r="J22">
            <v>-157141.47</v>
          </cell>
        </row>
        <row r="22">
          <cell r="L22">
            <v>-157141.47</v>
          </cell>
          <cell r="M22">
            <v>-157141.47</v>
          </cell>
          <cell r="N22">
            <v>-157141.47</v>
          </cell>
        </row>
        <row r="23">
          <cell r="A23" t="str">
            <v>Total AP</v>
          </cell>
        </row>
        <row r="23">
          <cell r="J23">
            <v>1102474.74</v>
          </cell>
          <cell r="K23">
            <v>0</v>
          </cell>
          <cell r="L23">
            <v>1102474.74</v>
          </cell>
          <cell r="M23">
            <v>1102474.74</v>
          </cell>
          <cell r="N23">
            <v>-184771.22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9.7"/>
    <col collapsed="false" customWidth="true" hidden="false" outlineLevel="0" max="2" min="2" style="2" width="17.42"/>
    <col collapsed="false" customWidth="true" hidden="false" outlineLevel="0" max="3" min="3" style="2" width="27.85"/>
    <col collapsed="false" customWidth="true" hidden="false" outlineLevel="0" max="4" min="4" style="3" width="13.56"/>
    <col collapsed="false" customWidth="true" hidden="false" outlineLevel="0" max="7" min="5" style="4" width="14.28"/>
    <col collapsed="false" customWidth="true" hidden="false" outlineLevel="0" max="8" min="8" style="4" width="13.85"/>
    <col collapsed="false" customWidth="true" hidden="false" outlineLevel="0" max="9" min="9" style="4" width="11.56"/>
    <col collapsed="false" customWidth="true" hidden="false" outlineLevel="0" max="10" min="10" style="4" width="14.28"/>
    <col collapsed="false" customWidth="true" hidden="true" outlineLevel="0" max="11" min="11" style="2" width="12.56"/>
    <col collapsed="false" customWidth="true" hidden="true" outlineLevel="0" max="12" min="12" style="5" width="10.56"/>
    <col collapsed="false" customWidth="true" hidden="true" outlineLevel="0" max="13" min="13" style="6" width="10.71"/>
    <col collapsed="false" customWidth="true" hidden="false" outlineLevel="0" max="14" min="14" style="1" width="35.7"/>
    <col collapsed="false" customWidth="false" hidden="false" outlineLevel="0" max="257" min="15" style="2" width="9.14"/>
  </cols>
  <sheetData>
    <row r="1" customFormat="false" ht="15.75" hidden="false" customHeight="false" outlineLevel="0" collapsed="false">
      <c r="A1" s="7" t="s">
        <v>0</v>
      </c>
      <c r="B1" s="7"/>
    </row>
    <row r="2" customFormat="false" ht="15.75" hidden="false" customHeight="false" outlineLevel="0" collapsed="false">
      <c r="A2" s="7" t="s">
        <v>1</v>
      </c>
      <c r="B2" s="7"/>
      <c r="E2" s="8"/>
    </row>
    <row r="4" customFormat="false" ht="48" hidden="false" customHeight="false" outlineLevel="0" collapsed="false">
      <c r="A4" s="9" t="s">
        <v>2</v>
      </c>
      <c r="B4" s="10" t="s">
        <v>3</v>
      </c>
      <c r="C4" s="11" t="s">
        <v>4</v>
      </c>
      <c r="D4" s="12" t="s">
        <v>5</v>
      </c>
      <c r="E4" s="13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5" t="s">
        <v>12</v>
      </c>
      <c r="L4" s="16" t="s">
        <v>13</v>
      </c>
      <c r="M4" s="17" t="s">
        <v>14</v>
      </c>
      <c r="N4" s="9" t="s">
        <v>15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" hidden="false" customHeight="false" outlineLevel="0" collapsed="false">
      <c r="B5" s="19"/>
      <c r="C5" s="19"/>
      <c r="D5" s="20"/>
      <c r="E5" s="21"/>
      <c r="F5" s="22"/>
      <c r="G5" s="22"/>
      <c r="H5" s="22"/>
      <c r="I5" s="22"/>
      <c r="J5" s="22"/>
      <c r="K5" s="23"/>
      <c r="L5" s="24"/>
      <c r="M5" s="25"/>
    </row>
    <row r="6" customFormat="false" ht="15" hidden="false" customHeight="false" outlineLevel="0" collapsed="false">
      <c r="B6" s="26" t="s">
        <v>16</v>
      </c>
      <c r="C6" s="26"/>
      <c r="D6" s="27"/>
      <c r="E6" s="21"/>
      <c r="F6" s="22"/>
      <c r="G6" s="22"/>
      <c r="H6" s="22"/>
      <c r="I6" s="22"/>
      <c r="J6" s="22"/>
      <c r="K6" s="23"/>
      <c r="L6" s="24"/>
      <c r="M6" s="25"/>
    </row>
    <row r="7" customFormat="false" ht="12" hidden="false" customHeight="false" outlineLevel="0" collapsed="false">
      <c r="A7" s="1" t="s">
        <v>17</v>
      </c>
      <c r="B7" s="2" t="s">
        <v>18</v>
      </c>
      <c r="C7" s="4" t="str">
        <f aca="false">VLOOKUP(B7,'[1]012'!$A$8:$M$44,2,FALSE())</f>
        <v>3rd Party A/R - Transport - Unify</v>
      </c>
      <c r="E7" s="4" t="n">
        <f aca="false">VLOOKUP(B7,'[1]012'!$A$8:$M$44,12,FALSE())</f>
        <v>1510861.75</v>
      </c>
      <c r="F7" s="4" t="n">
        <f aca="false">VLOOKUP(B7,'[1]012'!$A$8:$M$44,13,FALSE())</f>
        <v>1510861.75</v>
      </c>
      <c r="G7" s="4" t="n">
        <f aca="false">+E7-F7</f>
        <v>0</v>
      </c>
      <c r="H7" s="4" t="n">
        <v>84819.32</v>
      </c>
      <c r="J7" s="4" t="n">
        <f aca="false">+F7+I7</f>
        <v>1510861.75</v>
      </c>
    </row>
    <row r="8" customFormat="false" ht="36" hidden="false" customHeight="false" outlineLevel="0" collapsed="false">
      <c r="A8" s="1" t="s">
        <v>19</v>
      </c>
      <c r="B8" s="2" t="s">
        <v>20</v>
      </c>
      <c r="C8" s="4" t="str">
        <f aca="false">VLOOKUP(B8,'[1]012'!$A$8:$M$44,2,FALSE())</f>
        <v>3rd Party A/R - Gas - Synergi</v>
      </c>
      <c r="E8" s="4" t="n">
        <f aca="false">VLOOKUP(B8,'[1]012'!$A$8:$M$44,12,FALSE())</f>
        <v>-3291903.09</v>
      </c>
      <c r="F8" s="4" t="n">
        <f aca="false">VLOOKUP(B8,'[1]012'!$A$8:$M$44,13,FALSE())</f>
        <v>-3291903.09</v>
      </c>
      <c r="G8" s="4" t="n">
        <f aca="false">+E8-F8</f>
        <v>0</v>
      </c>
      <c r="H8" s="4" t="n">
        <f aca="false">+F8</f>
        <v>-3291903.09</v>
      </c>
      <c r="I8" s="4" t="n">
        <f aca="false">24775.5+34.08</f>
        <v>24809.58</v>
      </c>
      <c r="J8" s="4" t="n">
        <f aca="false">+F8+I8</f>
        <v>-3267093.51</v>
      </c>
      <c r="M8" s="6" t="n">
        <v>849</v>
      </c>
      <c r="N8" s="1" t="s">
        <v>21</v>
      </c>
    </row>
    <row r="9" customFormat="false" ht="12" hidden="false" customHeight="false" outlineLevel="0" collapsed="false">
      <c r="A9" s="1" t="s">
        <v>22</v>
      </c>
      <c r="B9" s="28" t="s">
        <v>23</v>
      </c>
      <c r="C9" s="4" t="str">
        <f aca="false">VLOOKUP(B9,'[1]012'!$A$8:$M$44,2,FALSE())</f>
        <v>Unapplied Cash - Unify</v>
      </c>
      <c r="E9" s="4" t="n">
        <f aca="false">VLOOKUP(B9,'[1]012'!$A$8:$M$44,12,FALSE())</f>
        <v>-5108089.28</v>
      </c>
      <c r="F9" s="4" t="n">
        <f aca="false">VLOOKUP(B9,'[1]012'!$A$8:$M$44,13,FALSE())</f>
        <v>-5108089.28</v>
      </c>
      <c r="G9" s="4" t="n">
        <f aca="false">+E9-F9</f>
        <v>0</v>
      </c>
      <c r="J9" s="4" t="n">
        <f aca="false">+F9+I9</f>
        <v>-5108089.28</v>
      </c>
    </row>
    <row r="10" customFormat="false" ht="12" hidden="false" customHeight="false" outlineLevel="0" collapsed="false">
      <c r="A10" s="1" t="s">
        <v>24</v>
      </c>
      <c r="B10" s="2" t="s">
        <v>25</v>
      </c>
      <c r="C10" s="4" t="str">
        <f aca="false">VLOOKUP(B10,'[1]012'!$A$8:$M$44,2,FALSE())</f>
        <v>3rd Party A/R - Unify</v>
      </c>
      <c r="E10" s="4" t="n">
        <f aca="false">VLOOKUP(B10,'[1]012'!$A$8:$M$44,12,FALSE())</f>
        <v>6872624.13</v>
      </c>
      <c r="F10" s="4" t="n">
        <f aca="false">VLOOKUP(B10,'[1]012'!$A$8:$M$44,13,FALSE())</f>
        <v>6872624.13</v>
      </c>
      <c r="G10" s="4" t="n">
        <f aca="false">+E10-F10</f>
        <v>0</v>
      </c>
      <c r="H10" s="4" t="n">
        <v>1798758.7</v>
      </c>
      <c r="J10" s="4" t="n">
        <f aca="false">+F10+I10</f>
        <v>6872624.13</v>
      </c>
      <c r="M10" s="6" t="n">
        <v>250</v>
      </c>
    </row>
    <row r="11" customFormat="false" ht="12" hidden="false" customHeight="false" outlineLevel="0" collapsed="false">
      <c r="A11" s="1" t="s">
        <v>17</v>
      </c>
      <c r="B11" s="2" t="s">
        <v>26</v>
      </c>
      <c r="C11" s="4" t="str">
        <f aca="false">VLOOKUP(B11,'[1]012'!$A$8:$M$44,2,FALSE())</f>
        <v>A/P COMPR,TRANSP,STOR</v>
      </c>
      <c r="E11" s="4" t="n">
        <f aca="false">VLOOKUP(B11,'[1]012'!$A$8:$M$44,12,FALSE())</f>
        <v>202.79</v>
      </c>
      <c r="F11" s="4" t="n">
        <f aca="false">VLOOKUP(B11,'[1]012'!$A$8:$M$44,13,FALSE())</f>
        <v>202.79</v>
      </c>
      <c r="G11" s="4" t="n">
        <f aca="false">+E11-F11</f>
        <v>0</v>
      </c>
      <c r="H11" s="4" t="n">
        <f aca="false">+F11</f>
        <v>202.79</v>
      </c>
      <c r="I11" s="4" t="n">
        <f aca="false">339.82+716.56+179.14+29.4-120.29-4.58-2596.18+2630.8</f>
        <v>1174.67</v>
      </c>
      <c r="J11" s="4" t="n">
        <f aca="false">+F11+I11</f>
        <v>1377.46</v>
      </c>
      <c r="M11" s="6" t="n">
        <v>13</v>
      </c>
    </row>
    <row r="12" customFormat="false" ht="12" hidden="false" customHeight="false" outlineLevel="0" collapsed="false">
      <c r="A12" s="1" t="s">
        <v>17</v>
      </c>
      <c r="B12" s="2" t="s">
        <v>27</v>
      </c>
      <c r="C12" s="4" t="str">
        <f aca="false">VLOOKUP(B12,'[1]012'!$A$8:$M$44,2,FALSE())</f>
        <v>A/P COMPR,TRANSP,STOR</v>
      </c>
      <c r="E12" s="4" t="n">
        <f aca="false">VLOOKUP(B12,'[1]012'!$A$8:$M$44,12,FALSE())</f>
        <v>116061.41</v>
      </c>
      <c r="F12" s="4" t="n">
        <f aca="false">VLOOKUP(B12,'[1]012'!$A$8:$M$44,13,FALSE())</f>
        <v>116061.41</v>
      </c>
      <c r="G12" s="4" t="n">
        <f aca="false">+E12-F12</f>
        <v>0</v>
      </c>
      <c r="J12" s="4" t="n">
        <f aca="false">+F12+I12</f>
        <v>116061.41</v>
      </c>
    </row>
    <row r="13" customFormat="false" ht="12" hidden="false" customHeight="false" outlineLevel="0" collapsed="false">
      <c r="B13" s="2" t="s">
        <v>28</v>
      </c>
      <c r="C13" s="4" t="str">
        <f aca="false">VLOOKUP(B13,'[1]012'!$A$8:$M$44,2,FALSE())</f>
        <v>3rd Party A/P - Synergi</v>
      </c>
      <c r="E13" s="4" t="n">
        <f aca="false">VLOOKUP(B13,'[1]012'!$A$8:$M$44,12,FALSE())</f>
        <v>2086667.81</v>
      </c>
      <c r="F13" s="4" t="n">
        <f aca="false">VLOOKUP(B13,'[1]012'!$A$8:$M$44,13,FALSE())</f>
        <v>2086667.81</v>
      </c>
      <c r="G13" s="4" t="n">
        <f aca="false">+E13-F13</f>
        <v>0</v>
      </c>
      <c r="H13" s="4" t="n">
        <f aca="false">+F13</f>
        <v>2086667.81</v>
      </c>
      <c r="J13" s="4" t="n">
        <f aca="false">+F13+I13</f>
        <v>2086667.81</v>
      </c>
    </row>
    <row r="14" customFormat="false" ht="12" hidden="false" customHeight="false" outlineLevel="0" collapsed="false">
      <c r="B14" s="2" t="s">
        <v>29</v>
      </c>
      <c r="C14" s="4" t="str">
        <f aca="false">VLOOKUP(B14,'[1]012'!$A$8:$M$44,2,FALSE())</f>
        <v>3rd Party A/P - Unify</v>
      </c>
      <c r="E14" s="4" t="n">
        <f aca="false">VLOOKUP(B14,'[1]012'!$A$8:$M$44,12,FALSE())</f>
        <v>324312.6</v>
      </c>
      <c r="F14" s="4" t="n">
        <f aca="false">VLOOKUP(B14,'[1]012'!$A$8:$M$44,13,FALSE())</f>
        <v>324312.6</v>
      </c>
      <c r="G14" s="4" t="n">
        <f aca="false">+E14-F14</f>
        <v>0</v>
      </c>
      <c r="H14" s="4" t="n">
        <f aca="false">+F14</f>
        <v>324312.6</v>
      </c>
      <c r="J14" s="4" t="n">
        <f aca="false">+F14+I14</f>
        <v>324312.6</v>
      </c>
    </row>
    <row r="15" customFormat="false" ht="12" hidden="false" customHeight="false" outlineLevel="0" collapsed="false">
      <c r="B15" s="2" t="s">
        <v>30</v>
      </c>
      <c r="C15" s="4" t="str">
        <f aca="false">VLOOKUP(B15,'[1]012'!$A$8:$M$44,2,FALSE())</f>
        <v>3rd Party A/P - Unify</v>
      </c>
      <c r="E15" s="4" t="n">
        <f aca="false">VLOOKUP(B15,'[1]012'!$A$8:$M$44,12,FALSE())</f>
        <v>-757962.64</v>
      </c>
      <c r="F15" s="4" t="n">
        <f aca="false">VLOOKUP(B15,'[1]012'!$A$8:$M$44,13,FALSE())</f>
        <v>-757962.64</v>
      </c>
      <c r="G15" s="4" t="n">
        <f aca="false">+E15-F15</f>
        <v>0</v>
      </c>
      <c r="H15" s="4" t="n">
        <v>0</v>
      </c>
      <c r="J15" s="4" t="n">
        <f aca="false">+F15+I15</f>
        <v>-757962.64</v>
      </c>
    </row>
    <row r="16" customFormat="false" ht="12" hidden="false" customHeight="false" outlineLevel="0" collapsed="false">
      <c r="B16" s="2" t="s">
        <v>31</v>
      </c>
      <c r="C16" s="4" t="str">
        <f aca="false">VLOOKUP(B16,'[1]012'!$A$8:$M$44,2,FALSE())</f>
        <v>Pay the lessor of</v>
      </c>
      <c r="E16" s="29" t="n">
        <f aca="false">VLOOKUP(B16,'[1]012'!$A$8:$M$44,12,FALSE())</f>
        <v>-3070834.32</v>
      </c>
      <c r="F16" s="29" t="n">
        <f aca="false">VLOOKUP(B16,'[1]012'!$A$8:$M$44,13,FALSE())</f>
        <v>-3070834.32</v>
      </c>
      <c r="G16" s="29" t="n">
        <f aca="false">+E16-F16</f>
        <v>0</v>
      </c>
      <c r="H16" s="29" t="n">
        <v>-980672.64</v>
      </c>
      <c r="I16" s="29"/>
      <c r="J16" s="29" t="n">
        <f aca="false">+F16+I16</f>
        <v>-3070834.32</v>
      </c>
      <c r="K16" s="18"/>
      <c r="L16" s="30"/>
      <c r="M16" s="31"/>
    </row>
    <row r="17" customFormat="false" ht="12" hidden="false" customHeight="false" outlineLevel="0" collapsed="false">
      <c r="A17" s="32"/>
      <c r="B17" s="19"/>
      <c r="C17" s="19" t="s">
        <v>32</v>
      </c>
      <c r="D17" s="20"/>
      <c r="E17" s="33" t="n">
        <f aca="false">SUM(E7:E16)</f>
        <v>-1318058.84</v>
      </c>
      <c r="F17" s="33" t="n">
        <f aca="false">SUM(F7:F16)</f>
        <v>-1318058.84</v>
      </c>
      <c r="G17" s="33" t="n">
        <f aca="false">SUM(G7:G16)</f>
        <v>0</v>
      </c>
      <c r="H17" s="33" t="n">
        <f aca="false">SUM(H7:H16)</f>
        <v>22185.4900000001</v>
      </c>
      <c r="I17" s="33" t="n">
        <f aca="false">SUM(I7:I16)</f>
        <v>25984.25</v>
      </c>
      <c r="J17" s="33" t="n">
        <f aca="false">SUM(J7:J16)</f>
        <v>-1292074.59</v>
      </c>
      <c r="K17" s="33" t="n">
        <f aca="false">SUM(K7:K16)</f>
        <v>0</v>
      </c>
      <c r="L17" s="33" t="n">
        <f aca="false">SUM(L7:L16)</f>
        <v>0</v>
      </c>
      <c r="M17" s="33" t="n">
        <f aca="false">SUM(M7:M16)</f>
        <v>1112</v>
      </c>
      <c r="N17" s="32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9" customFormat="false" ht="15" hidden="false" customHeight="false" outlineLevel="0" collapsed="false">
      <c r="B19" s="26" t="s">
        <v>33</v>
      </c>
      <c r="C19" s="26"/>
      <c r="D19" s="27"/>
    </row>
    <row r="20" customFormat="false" ht="12" hidden="false" customHeight="false" outlineLevel="0" collapsed="false">
      <c r="A20" s="34" t="s">
        <v>34</v>
      </c>
      <c r="B20" s="28" t="s">
        <v>20</v>
      </c>
      <c r="C20" s="4" t="str">
        <f aca="false">VLOOKUP(B20,'[1]016'!$A$8:$M$122,2,FALSE())</f>
        <v>3rd Party A/R - Gas - Synergi</v>
      </c>
      <c r="E20" s="35" t="n">
        <f aca="false">VLOOKUP(B20,'[1]016'!$A$8:$N$106,13,FALSE())</f>
        <v>-28298662.36</v>
      </c>
      <c r="F20" s="35" t="n">
        <f aca="false">VLOOKUP(B20,'[1]016'!$A$8:$N$106,14,FALSE())</f>
        <v>-24809791</v>
      </c>
      <c r="G20" s="4" t="n">
        <f aca="false">+E20-F20</f>
        <v>-3488871.36</v>
      </c>
      <c r="H20" s="35" t="n">
        <f aca="false">+F20</f>
        <v>-24809791</v>
      </c>
      <c r="I20" s="35"/>
      <c r="J20" s="4" t="n">
        <f aca="false">+F20+I20</f>
        <v>-24809791</v>
      </c>
      <c r="K20" s="28"/>
      <c r="L20" s="36"/>
      <c r="M20" s="37"/>
      <c r="N20" s="34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2" hidden="false" customHeight="false" outlineLevel="0" collapsed="false">
      <c r="A21" s="34"/>
      <c r="B21" s="28" t="s">
        <v>25</v>
      </c>
      <c r="C21" s="4" t="str">
        <f aca="false">VLOOKUP(B21,'[1]016'!$A$8:$M$122,2,FALSE())</f>
        <v>3rd Party A/R - Unify</v>
      </c>
      <c r="E21" s="35" t="n">
        <f aca="false">VLOOKUP(B21,'[1]016'!$A$8:$N$106,13,FALSE())</f>
        <v>160027292.59</v>
      </c>
      <c r="F21" s="35" t="n">
        <f aca="false">VLOOKUP(B21,'[1]016'!$A$8:$N$106,14,FALSE())</f>
        <v>142115191.77</v>
      </c>
      <c r="G21" s="4" t="n">
        <f aca="false">+E21-F21</f>
        <v>17912100.82</v>
      </c>
      <c r="H21" s="35" t="n">
        <v>25299694.21</v>
      </c>
      <c r="I21" s="35"/>
      <c r="J21" s="4" t="n">
        <f aca="false">+F21+I21</f>
        <v>142115191.77</v>
      </c>
      <c r="K21" s="28"/>
      <c r="L21" s="36"/>
      <c r="M21" s="37"/>
      <c r="N21" s="34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2" hidden="false" customHeight="false" outlineLevel="0" collapsed="false">
      <c r="A22" s="1" t="s">
        <v>22</v>
      </c>
      <c r="B22" s="28" t="s">
        <v>23</v>
      </c>
      <c r="C22" s="4" t="str">
        <f aca="false">VLOOKUP(B22,'[1]016'!$A$8:$M$122,2,FALSE())</f>
        <v>Unapplied Cash - Unify</v>
      </c>
      <c r="E22" s="35" t="n">
        <f aca="false">VLOOKUP(B22,'[1]016'!$A$8:$N$106,13,FALSE())</f>
        <v>-65900943.89</v>
      </c>
      <c r="F22" s="35" t="n">
        <f aca="false">VLOOKUP(B22,'[1]016'!$A$8:$N$106,14,FALSE())</f>
        <v>-65900944</v>
      </c>
      <c r="G22" s="4" t="n">
        <f aca="false">+E22-F22</f>
        <v>0.109999999403954</v>
      </c>
      <c r="H22" s="35"/>
      <c r="I22" s="35"/>
      <c r="J22" s="4" t="n">
        <f aca="false">+F22+I22</f>
        <v>-65900944</v>
      </c>
      <c r="K22" s="28"/>
      <c r="L22" s="36"/>
      <c r="M22" s="37"/>
      <c r="N22" s="34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2" hidden="false" customHeight="false" outlineLevel="0" collapsed="false">
      <c r="A23" s="34"/>
      <c r="B23" s="28" t="s">
        <v>35</v>
      </c>
      <c r="C23" s="4" t="str">
        <f aca="false">VLOOKUP(B23,'[1]016'!$A$8:$M$122,2,FALSE())</f>
        <v>3rd Party A/P - Synergi</v>
      </c>
      <c r="E23" s="35" t="n">
        <f aca="false">VLOOKUP(B23,'[1]016'!$A$8:$N$106,13,FALSE())</f>
        <v>-33180936.87</v>
      </c>
      <c r="F23" s="35" t="n">
        <f aca="false">VLOOKUP(B23,'[1]016'!$A$8:$N$106,14,FALSE())</f>
        <v>-33093230.55</v>
      </c>
      <c r="G23" s="4" t="n">
        <f aca="false">+E23-F23</f>
        <v>-87706.3200000003</v>
      </c>
      <c r="H23" s="35" t="n">
        <f aca="false">+F23</f>
        <v>-33093230.55</v>
      </c>
      <c r="I23" s="35"/>
      <c r="J23" s="4" t="n">
        <f aca="false">+F23+I23</f>
        <v>-33093230.55</v>
      </c>
      <c r="K23" s="28"/>
      <c r="L23" s="36"/>
      <c r="M23" s="37" t="n">
        <v>3004</v>
      </c>
      <c r="N23" s="34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</row>
    <row r="24" customFormat="false" ht="12" hidden="false" customHeight="false" outlineLevel="0" collapsed="false">
      <c r="A24" s="34"/>
      <c r="B24" s="28" t="s">
        <v>36</v>
      </c>
      <c r="C24" s="4" t="str">
        <f aca="false">VLOOKUP(B24,'[1]016'!$A$8:$M$122,2,FALSE())</f>
        <v>3rd Party A/P - Synergi</v>
      </c>
      <c r="E24" s="35" t="n">
        <f aca="false">VLOOKUP(B24,'[1]016'!$A$8:$N$106,13,FALSE())</f>
        <v>0</v>
      </c>
      <c r="F24" s="35" t="str">
        <f aca="false">VLOOKUP(B24,'[1]016'!$A$8:$N$106,14,FALSE())</f>
        <v/>
      </c>
      <c r="G24" s="4" t="e">
        <f aca="false">+E24-F24</f>
        <v>#VALUE!</v>
      </c>
      <c r="H24" s="35" t="str">
        <f aca="false">+F24</f>
        <v/>
      </c>
      <c r="I24" s="35"/>
      <c r="J24" s="4" t="e">
        <f aca="false">+F24+I24</f>
        <v>#VALUE!</v>
      </c>
      <c r="K24" s="28"/>
      <c r="L24" s="36"/>
      <c r="M24" s="37"/>
      <c r="N24" s="34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</row>
    <row r="25" customFormat="false" ht="12" hidden="false" customHeight="false" outlineLevel="0" collapsed="false">
      <c r="A25" s="34"/>
      <c r="B25" s="28" t="s">
        <v>29</v>
      </c>
      <c r="C25" s="4" t="str">
        <f aca="false">VLOOKUP(B25,'[1]016'!$A$8:$M$122,2,FALSE())</f>
        <v>3rd Party A/P - Unify</v>
      </c>
      <c r="E25" s="35" t="n">
        <f aca="false">VLOOKUP(B25,'[1]016'!$A$8:$N$106,13,FALSE())</f>
        <v>43423819.87</v>
      </c>
      <c r="F25" s="35" t="n">
        <f aca="false">VLOOKUP(B25,'[1]016'!$A$8:$N$106,14,FALSE())</f>
        <v>43423819.87</v>
      </c>
      <c r="G25" s="4" t="n">
        <f aca="false">+E25-F25</f>
        <v>0</v>
      </c>
      <c r="H25" s="35"/>
      <c r="I25" s="35"/>
      <c r="J25" s="4" t="n">
        <f aca="false">+F25+I25</f>
        <v>43423819.87</v>
      </c>
      <c r="K25" s="28"/>
      <c r="L25" s="36"/>
      <c r="M25" s="37" t="n">
        <v>5511</v>
      </c>
      <c r="N25" s="34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2" hidden="false" customHeight="false" outlineLevel="0" collapsed="false">
      <c r="A26" s="34"/>
      <c r="B26" s="28" t="s">
        <v>30</v>
      </c>
      <c r="C26" s="4" t="str">
        <f aca="false">VLOOKUP(B26,'[1]016'!$A$8:$M$122,2,FALSE())</f>
        <v>3rd Party A/P - Unify</v>
      </c>
      <c r="E26" s="35" t="n">
        <f aca="false">VLOOKUP(B26,'[1]016'!$A$8:$N$106,13,FALSE())</f>
        <v>7954392.67</v>
      </c>
      <c r="F26" s="35" t="n">
        <f aca="false">VLOOKUP(B26,'[1]016'!$A$8:$N$106,14,FALSE())</f>
        <v>7954392.67</v>
      </c>
      <c r="G26" s="4" t="n">
        <f aca="false">+E26-F26</f>
        <v>0</v>
      </c>
      <c r="H26" s="35"/>
      <c r="I26" s="35"/>
      <c r="J26" s="4" t="n">
        <f aca="false">+F26+I26</f>
        <v>7954392.67</v>
      </c>
      <c r="K26" s="28"/>
      <c r="L26" s="36"/>
      <c r="M26" s="37"/>
      <c r="N26" s="34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2" hidden="false" customHeight="false" outlineLevel="0" collapsed="false">
      <c r="A27" s="34"/>
      <c r="B27" s="28" t="s">
        <v>31</v>
      </c>
      <c r="C27" s="4" t="str">
        <f aca="false">VLOOKUP(B27,'[1]016'!$A$8:$M$122,2,FALSE())</f>
        <v>Pay the lessor of</v>
      </c>
      <c r="E27" s="35" t="n">
        <f aca="false">VLOOKUP(B27,'[1]016'!$A$8:$N$106,13,FALSE())</f>
        <v>-22480411.18</v>
      </c>
      <c r="F27" s="35" t="n">
        <f aca="false">VLOOKUP(B27,'[1]016'!$A$8:$N$106,14,FALSE())</f>
        <v>-22480411.18</v>
      </c>
      <c r="G27" s="4" t="n">
        <f aca="false">+E27-F27</f>
        <v>0</v>
      </c>
      <c r="H27" s="35"/>
      <c r="I27" s="35"/>
      <c r="J27" s="4" t="n">
        <f aca="false">+F27+I27</f>
        <v>-22480411.18</v>
      </c>
      <c r="K27" s="28"/>
      <c r="L27" s="36"/>
      <c r="M27" s="37"/>
      <c r="N27" s="34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2" hidden="false" customHeight="false" outlineLevel="0" collapsed="false">
      <c r="A28" s="34"/>
      <c r="B28" s="28" t="s">
        <v>37</v>
      </c>
      <c r="C28" s="4" t="str">
        <f aca="false">VLOOKUP(B28,'[1]016'!$A$8:$M$122,2,FALSE())</f>
        <v>GAS PAYABLE</v>
      </c>
      <c r="E28" s="35" t="n">
        <f aca="false">VLOOKUP(B28,'[1]016'!$A$8:$N$106,13,FALSE())</f>
        <v>0</v>
      </c>
      <c r="F28" s="35" t="str">
        <f aca="false">VLOOKUP(B28,'[1]016'!$A$8:$N$106,14,FALSE())</f>
        <v/>
      </c>
      <c r="G28" s="4" t="e">
        <f aca="false">+E28-F28</f>
        <v>#VALUE!</v>
      </c>
      <c r="H28" s="35"/>
      <c r="I28" s="35"/>
      <c r="J28" s="4" t="e">
        <f aca="false">+F28+I28</f>
        <v>#VALUE!</v>
      </c>
      <c r="K28" s="28"/>
      <c r="L28" s="36"/>
      <c r="M28" s="37"/>
      <c r="N28" s="34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2" hidden="false" customHeight="false" outlineLevel="0" collapsed="false">
      <c r="A29" s="34" t="s">
        <v>38</v>
      </c>
      <c r="B29" s="28" t="s">
        <v>39</v>
      </c>
      <c r="C29" s="4" t="str">
        <f aca="false">VLOOKUP(B29,'[1]016'!$A$8:$M$122,2,FALSE())</f>
        <v>A/P COMPR,TRANSP,STOR</v>
      </c>
      <c r="E29" s="35" t="n">
        <f aca="false">VLOOKUP(B29,'[1]016'!$A$8:$N$106,13,FALSE())</f>
        <v>0</v>
      </c>
      <c r="F29" s="35" t="str">
        <f aca="false">VLOOKUP(B29,'[1]016'!$A$8:$N$106,14,FALSE())</f>
        <v/>
      </c>
      <c r="G29" s="4" t="e">
        <f aca="false">+E29-F29</f>
        <v>#VALUE!</v>
      </c>
      <c r="H29" s="35" t="str">
        <f aca="false">+F29</f>
        <v/>
      </c>
      <c r="I29" s="35"/>
      <c r="J29" s="4" t="e">
        <f aca="false">+F29+I29</f>
        <v>#VALUE!</v>
      </c>
      <c r="K29" s="28"/>
      <c r="L29" s="36"/>
      <c r="M29" s="37"/>
      <c r="N29" s="34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2" hidden="false" customHeight="false" outlineLevel="0" collapsed="false">
      <c r="A30" s="34" t="s">
        <v>38</v>
      </c>
      <c r="B30" s="28" t="s">
        <v>27</v>
      </c>
      <c r="C30" s="4" t="str">
        <f aca="false">VLOOKUP(B30,'[1]016'!$A$8:$M$122,2,FALSE())</f>
        <v>A/P COMPR,TRANSP,STOR</v>
      </c>
      <c r="E30" s="35" t="n">
        <f aca="false">VLOOKUP(B30,'[1]016'!$A$8:$N$106,13,FALSE())</f>
        <v>1210874.42</v>
      </c>
      <c r="F30" s="35" t="n">
        <f aca="false">VLOOKUP(B30,'[1]016'!$A$8:$N$106,14,FALSE())</f>
        <v>1210874.42</v>
      </c>
      <c r="G30" s="4" t="n">
        <f aca="false">+E30-F30</f>
        <v>0</v>
      </c>
      <c r="H30" s="35"/>
      <c r="I30" s="35"/>
      <c r="J30" s="4" t="n">
        <f aca="false">+F30+I30</f>
        <v>1210874.42</v>
      </c>
      <c r="K30" s="28"/>
      <c r="L30" s="36"/>
      <c r="M30" s="37" t="n">
        <v>620</v>
      </c>
      <c r="N30" s="34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2" hidden="false" customHeight="false" outlineLevel="0" collapsed="false">
      <c r="A31" s="34" t="s">
        <v>38</v>
      </c>
      <c r="B31" s="28" t="s">
        <v>40</v>
      </c>
      <c r="C31" s="4" t="str">
        <f aca="false">VLOOKUP(B31,'[1]016'!$A$8:$M$122,2,FALSE())</f>
        <v>A/P COMPR,TRANSP,STOR</v>
      </c>
      <c r="E31" s="38" t="n">
        <f aca="false">VLOOKUP(B31,'[1]016'!$A$8:$N$106,13,FALSE())</f>
        <v>0</v>
      </c>
      <c r="F31" s="38" t="str">
        <f aca="false">VLOOKUP(B31,'[1]016'!$A$8:$N$106,14,FALSE())</f>
        <v/>
      </c>
      <c r="G31" s="29" t="e">
        <f aca="false">+E31-F31</f>
        <v>#VALUE!</v>
      </c>
      <c r="H31" s="38"/>
      <c r="I31" s="38"/>
      <c r="J31" s="29" t="e">
        <f aca="false">+F31+I31</f>
        <v>#VALUE!</v>
      </c>
      <c r="K31" s="39"/>
      <c r="L31" s="40"/>
      <c r="M31" s="41"/>
      <c r="N31" s="34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2" hidden="false" customHeight="false" outlineLevel="0" collapsed="false">
      <c r="A32" s="42"/>
      <c r="B32" s="43"/>
      <c r="C32" s="43" t="s">
        <v>41</v>
      </c>
      <c r="D32" s="44"/>
      <c r="E32" s="45" t="n">
        <f aca="false">SUM(E20:E31)</f>
        <v>62755425.25</v>
      </c>
      <c r="F32" s="45" t="n">
        <f aca="false">SUM(F20:F31)</f>
        <v>48419902</v>
      </c>
      <c r="G32" s="45" t="e">
        <f aca="false">SUM(G20:G31)</f>
        <v>#VALUE!</v>
      </c>
      <c r="H32" s="45" t="n">
        <f aca="false">SUM(H20:H31)</f>
        <v>-32603327.34</v>
      </c>
      <c r="I32" s="45" t="n">
        <f aca="false">SUM(I20:I31)</f>
        <v>0</v>
      </c>
      <c r="J32" s="45" t="e">
        <f aca="false">SUM(J20:J31)</f>
        <v>#VALUE!</v>
      </c>
      <c r="K32" s="45" t="n">
        <f aca="false">SUM(K20:K31)</f>
        <v>0</v>
      </c>
      <c r="L32" s="45" t="n">
        <f aca="false">SUM(L20:L31)</f>
        <v>0</v>
      </c>
      <c r="M32" s="45" t="n">
        <f aca="false">SUM(M20:M31)</f>
        <v>9135</v>
      </c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</row>
    <row r="33" customFormat="false" ht="12" hidden="false" customHeight="false" outlineLevel="0" collapsed="false">
      <c r="A33" s="34"/>
      <c r="B33" s="28"/>
      <c r="C33" s="28"/>
      <c r="D33" s="46"/>
      <c r="E33" s="35"/>
      <c r="F33" s="35"/>
      <c r="H33" s="35"/>
      <c r="I33" s="35"/>
      <c r="K33" s="28"/>
      <c r="L33" s="36"/>
      <c r="M33" s="37"/>
      <c r="N33" s="34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5" hidden="false" customHeight="false" outlineLevel="0" collapsed="false">
      <c r="A34" s="34"/>
      <c r="B34" s="47" t="s">
        <v>42</v>
      </c>
      <c r="C34" s="47"/>
      <c r="D34" s="48"/>
      <c r="E34" s="35"/>
      <c r="F34" s="35"/>
      <c r="H34" s="35"/>
      <c r="I34" s="35"/>
      <c r="K34" s="28"/>
      <c r="L34" s="36"/>
      <c r="M34" s="37"/>
      <c r="N34" s="34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</row>
    <row r="35" customFormat="false" ht="12" hidden="false" customHeight="false" outlineLevel="0" collapsed="false">
      <c r="A35" s="34"/>
      <c r="B35" s="28" t="s">
        <v>28</v>
      </c>
      <c r="C35" s="4" t="str">
        <f aca="false">VLOOKUP(B35,'[1]051'!$A$8:$M$44,2,FALSE())</f>
        <v>3rd Party A/R - Synergi</v>
      </c>
      <c r="E35" s="38" t="n">
        <f aca="false">VLOOKUP($B$35,'[1]051'!$A$8:$M$106,9,FALSE())</f>
        <v>178479.1</v>
      </c>
      <c r="F35" s="38" t="n">
        <f aca="false">VLOOKUP($B$35,'[1]051'!$A$8:$M$106,10,FALSE())</f>
        <v>178479.1</v>
      </c>
      <c r="G35" s="29" t="n">
        <f aca="false">+E35-F35</f>
        <v>0</v>
      </c>
      <c r="H35" s="38" t="n">
        <f aca="false">+F35</f>
        <v>178479.1</v>
      </c>
      <c r="I35" s="38" t="n">
        <v>-178479.1</v>
      </c>
      <c r="J35" s="29" t="n">
        <f aca="false">+F35+I35</f>
        <v>0</v>
      </c>
      <c r="K35" s="49" t="n">
        <f aca="false">J35-E35</f>
        <v>-178479.1</v>
      </c>
      <c r="L35" s="40" t="e">
        <f aca="false">#REF!-M35</f>
        <v>#REF!</v>
      </c>
      <c r="M35" s="41" t="n">
        <v>1</v>
      </c>
      <c r="N35" s="34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</row>
    <row r="36" customFormat="false" ht="12" hidden="false" customHeight="false" outlineLevel="0" collapsed="false">
      <c r="A36" s="42"/>
      <c r="B36" s="43"/>
      <c r="C36" s="43" t="s">
        <v>43</v>
      </c>
      <c r="D36" s="44"/>
      <c r="E36" s="45" t="n">
        <f aca="false">SUM(E35)</f>
        <v>178479.1</v>
      </c>
      <c r="F36" s="45" t="n">
        <f aca="false">SUM(F35)</f>
        <v>178479.1</v>
      </c>
      <c r="G36" s="45" t="n">
        <f aca="false">SUM(G35)</f>
        <v>0</v>
      </c>
      <c r="H36" s="45" t="n">
        <f aca="false">SUM(H35)</f>
        <v>178479.1</v>
      </c>
      <c r="I36" s="45" t="n">
        <f aca="false">SUM(I35)</f>
        <v>-178479.1</v>
      </c>
      <c r="J36" s="45" t="n">
        <f aca="false">SUM(J35)</f>
        <v>0</v>
      </c>
      <c r="K36" s="45" t="n">
        <f aca="false">SUM(K35)</f>
        <v>-178479.1</v>
      </c>
      <c r="L36" s="45" t="e">
        <f aca="false">SUM(L35)</f>
        <v>#REF!</v>
      </c>
      <c r="M36" s="45" t="n">
        <f aca="false">SUM(M35)</f>
        <v>1</v>
      </c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</row>
    <row r="37" customFormat="false" ht="12" hidden="false" customHeight="false" outlineLevel="0" collapsed="false">
      <c r="A37" s="34"/>
      <c r="B37" s="28"/>
      <c r="C37" s="28"/>
      <c r="D37" s="46"/>
      <c r="E37" s="35"/>
      <c r="F37" s="35"/>
      <c r="H37" s="35"/>
      <c r="I37" s="35"/>
      <c r="K37" s="28"/>
      <c r="L37" s="36"/>
      <c r="M37" s="37"/>
      <c r="N37" s="34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5" hidden="false" customHeight="false" outlineLevel="0" collapsed="false">
      <c r="A38" s="34"/>
      <c r="B38" s="47" t="s">
        <v>44</v>
      </c>
      <c r="C38" s="47"/>
      <c r="D38" s="48"/>
      <c r="E38" s="35"/>
      <c r="F38" s="35"/>
      <c r="H38" s="35"/>
      <c r="I38" s="35"/>
      <c r="K38" s="28"/>
      <c r="L38" s="36"/>
      <c r="M38" s="37"/>
      <c r="N38" s="34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2" hidden="false" customHeight="false" outlineLevel="0" collapsed="false">
      <c r="A39" s="34" t="s">
        <v>17</v>
      </c>
      <c r="B39" s="28" t="s">
        <v>20</v>
      </c>
      <c r="C39" s="4" t="str">
        <f aca="false">VLOOKUP(B39,'[1]054'!$A$8:$M$44,2,FALSE())</f>
        <v>3rd Party A/R - Synergi</v>
      </c>
      <c r="E39" s="35" t="n">
        <f aca="false">VLOOKUP(B39,'[1]054'!$A$8:$M$106,8,FALSE())</f>
        <v>7701.5</v>
      </c>
      <c r="F39" s="35" t="n">
        <f aca="false">VLOOKUP(B39,'[1]054'!$A$8:$M$106,9,FALSE())</f>
        <v>7701.5</v>
      </c>
      <c r="G39" s="4" t="n">
        <f aca="false">+E39-F39</f>
        <v>0</v>
      </c>
      <c r="H39" s="35" t="n">
        <f aca="false">+F39</f>
        <v>7701.5</v>
      </c>
      <c r="I39" s="50" t="n">
        <v>-7701.5</v>
      </c>
      <c r="J39" s="4" t="n">
        <f aca="false">+F39+I39</f>
        <v>0</v>
      </c>
      <c r="K39" s="51"/>
      <c r="L39" s="36"/>
      <c r="M39" s="37" t="n">
        <v>1</v>
      </c>
      <c r="N39" s="34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2" hidden="false" customHeight="false" outlineLevel="0" collapsed="false">
      <c r="A40" s="34"/>
      <c r="B40" s="28" t="s">
        <v>28</v>
      </c>
      <c r="C40" s="4" t="str">
        <f aca="false">VLOOKUP(B40,'[1]054'!$A$8:$M$44,2,FALSE())</f>
        <v>3rd Party A/R - Synergi</v>
      </c>
      <c r="E40" s="38" t="n">
        <f aca="false">VLOOKUP($B$40,'[1]054'!$A$8:$M$106,8,FALSE())</f>
        <v>331276.51</v>
      </c>
      <c r="F40" s="38" t="str">
        <f aca="false">VLOOKUP($B$40,'[1]054'!$A$8:$M$106,9,FALSE())</f>
        <v/>
      </c>
      <c r="G40" s="29" t="e">
        <f aca="false">+E40-F40</f>
        <v>#VALUE!</v>
      </c>
      <c r="H40" s="38" t="str">
        <f aca="false">+F40</f>
        <v/>
      </c>
      <c r="I40" s="52"/>
      <c r="J40" s="29" t="e">
        <f aca="false">+F40+I40</f>
        <v>#VALUE!</v>
      </c>
      <c r="K40" s="38"/>
      <c r="L40" s="40"/>
      <c r="M40" s="41"/>
      <c r="N40" s="34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2" hidden="false" customHeight="false" outlineLevel="0" collapsed="false">
      <c r="A41" s="42"/>
      <c r="B41" s="43"/>
      <c r="C41" s="43" t="s">
        <v>45</v>
      </c>
      <c r="D41" s="44"/>
      <c r="E41" s="45" t="n">
        <f aca="false">SUM(E39:E40)</f>
        <v>338978.01</v>
      </c>
      <c r="F41" s="45" t="n">
        <f aca="false">SUM(F39:F40)</f>
        <v>7701.5</v>
      </c>
      <c r="G41" s="45" t="e">
        <f aca="false">SUM(G39:G40)</f>
        <v>#VALUE!</v>
      </c>
      <c r="H41" s="45" t="n">
        <f aca="false">SUM(H39:H40)</f>
        <v>7701.5</v>
      </c>
      <c r="I41" s="45" t="n">
        <f aca="false">SUM(I39:I40)</f>
        <v>-7701.5</v>
      </c>
      <c r="J41" s="45" t="e">
        <f aca="false">SUM(J39:J40)</f>
        <v>#VALUE!</v>
      </c>
      <c r="K41" s="45" t="n">
        <f aca="false">SUM(K39:K40)</f>
        <v>0</v>
      </c>
      <c r="L41" s="45" t="n">
        <f aca="false">SUM(L39:L40)</f>
        <v>0</v>
      </c>
      <c r="M41" s="45" t="n">
        <f aca="false">SUM(M39:M40)</f>
        <v>1</v>
      </c>
      <c r="N41" s="42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</row>
    <row r="42" customFormat="false" ht="12" hidden="false" customHeight="false" outlineLevel="0" collapsed="false">
      <c r="A42" s="34"/>
      <c r="B42" s="28"/>
      <c r="C42" s="28"/>
      <c r="D42" s="46"/>
      <c r="E42" s="35"/>
      <c r="F42" s="35"/>
      <c r="H42" s="35"/>
      <c r="I42" s="35"/>
      <c r="K42" s="28"/>
      <c r="L42" s="36"/>
      <c r="M42" s="37"/>
      <c r="N42" s="34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5" hidden="false" customHeight="false" outlineLevel="0" collapsed="false">
      <c r="A43" s="34"/>
      <c r="B43" s="47" t="s">
        <v>46</v>
      </c>
      <c r="C43" s="47"/>
      <c r="D43" s="48"/>
      <c r="E43" s="35"/>
      <c r="F43" s="35"/>
      <c r="H43" s="35"/>
      <c r="I43" s="35"/>
      <c r="K43" s="28"/>
      <c r="L43" s="36"/>
      <c r="M43" s="37"/>
      <c r="N43" s="34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2" hidden="false" customHeight="false" outlineLevel="0" collapsed="false">
      <c r="A44" s="34"/>
      <c r="B44" s="28" t="s">
        <v>20</v>
      </c>
      <c r="C44" s="4" t="str">
        <f aca="false">VLOOKUP(B44,'[1]078'!$A$8:$M$44,2,FALSE())</f>
        <v>3rd Party A/R - Gas - Synergi</v>
      </c>
      <c r="E44" s="35" t="n">
        <f aca="false">VLOOKUP($B$44,'[1]078'!$A$8:$M$106,11,FALSE())</f>
        <v>-335430.73</v>
      </c>
      <c r="F44" s="35" t="n">
        <f aca="false">VLOOKUP($B$44,'[1]078'!$A$8:$M$106,12,FALSE())</f>
        <v>-335430.73</v>
      </c>
      <c r="G44" s="4" t="n">
        <f aca="false">+E44-F44</f>
        <v>0</v>
      </c>
      <c r="H44" s="35" t="n">
        <f aca="false">+F44</f>
        <v>-335430.73</v>
      </c>
      <c r="I44" s="35" t="n">
        <v>-3838.22</v>
      </c>
      <c r="J44" s="4" t="n">
        <f aca="false">+F44+I44</f>
        <v>-339268.95</v>
      </c>
      <c r="K44" s="53" t="n">
        <f aca="false">J44-E44</f>
        <v>-3838.21999999997</v>
      </c>
      <c r="L44" s="36" t="e">
        <f aca="false">#REF!-M44</f>
        <v>#REF!</v>
      </c>
      <c r="M44" s="37" t="n">
        <v>950</v>
      </c>
      <c r="N44" s="54"/>
      <c r="O44" s="35"/>
      <c r="P44" s="35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2" hidden="false" customHeight="false" outlineLevel="0" collapsed="false">
      <c r="A45" s="34"/>
      <c r="B45" s="28" t="s">
        <v>25</v>
      </c>
      <c r="C45" s="4" t="str">
        <f aca="false">VLOOKUP(B45,'[1]078'!$A$8:$M$44,2,FALSE())</f>
        <v>3rd Party A/R - Unify</v>
      </c>
      <c r="E45" s="35" t="n">
        <f aca="false">VLOOKUP($B$45,'[1]078'!$A$8:$M$106,11,FALSE())</f>
        <v>1848512.13</v>
      </c>
      <c r="F45" s="35" t="n">
        <f aca="false">VLOOKUP($B$45,'[1]078'!$A$8:$M$106,11,FALSE())</f>
        <v>1848512.13</v>
      </c>
      <c r="G45" s="4" t="n">
        <f aca="false">+E45-F45</f>
        <v>0</v>
      </c>
      <c r="H45" s="35" t="n">
        <v>428247.52</v>
      </c>
      <c r="I45" s="35"/>
      <c r="J45" s="4" t="n">
        <f aca="false">+F45+I45</f>
        <v>1848512.13</v>
      </c>
      <c r="K45" s="53" t="n">
        <f aca="false">J45-E45</f>
        <v>0</v>
      </c>
      <c r="L45" s="36" t="e">
        <f aca="false">#REF!-M45</f>
        <v>#REF!</v>
      </c>
      <c r="M45" s="37" t="n">
        <v>95</v>
      </c>
      <c r="N45" s="54"/>
      <c r="O45" s="35"/>
      <c r="P45" s="35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2" hidden="false" customHeight="false" outlineLevel="0" collapsed="false">
      <c r="A46" s="34" t="s">
        <v>22</v>
      </c>
      <c r="B46" s="28" t="s">
        <v>23</v>
      </c>
      <c r="C46" s="4" t="str">
        <f aca="false">VLOOKUP(B46,'[1]078'!$A$8:$M$44,2,FALSE())</f>
        <v>Unapplied Cash - Unify</v>
      </c>
      <c r="E46" s="35" t="n">
        <f aca="false">VLOOKUP($B$46,'[1]078'!$A$8:$M$106,11,FALSE())</f>
        <v>-2162966.37</v>
      </c>
      <c r="F46" s="35" t="n">
        <f aca="false">VLOOKUP($B$46,'[1]078'!$A$8:$M$106,12,FALSE())</f>
        <v>-889328.8</v>
      </c>
      <c r="G46" s="4" t="n">
        <f aca="false">+E46-F46</f>
        <v>-1273637.57</v>
      </c>
      <c r="H46" s="35"/>
      <c r="I46" s="35"/>
      <c r="J46" s="4" t="n">
        <f aca="false">+F46+I46</f>
        <v>-889328.8</v>
      </c>
      <c r="K46" s="53" t="n">
        <f aca="false">J46-E46</f>
        <v>1273637.57</v>
      </c>
      <c r="L46" s="36" t="e">
        <f aca="false">#REF!-M46</f>
        <v>#REF!</v>
      </c>
      <c r="M46" s="37"/>
      <c r="N46" s="54"/>
      <c r="O46" s="35"/>
      <c r="P46" s="35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2" hidden="false" customHeight="false" outlineLevel="0" collapsed="false">
      <c r="B47" s="2" t="s">
        <v>47</v>
      </c>
      <c r="C47" s="4" t="str">
        <f aca="false">VLOOKUP(B47,'[1]078'!$A$8:$M$44,2,FALSE())</f>
        <v>3rd Party A/R Accrual - Unify</v>
      </c>
      <c r="E47" s="4" t="n">
        <f aca="false">VLOOKUP($B$47,'[1]078'!$A$8:$M$106,11,FALSE())</f>
        <v>405458.33</v>
      </c>
      <c r="F47" s="4" t="n">
        <f aca="false">VLOOKUP($B$47,'[1]078'!$A$8:$M$106,12,FALSE())</f>
        <v>405458.33</v>
      </c>
      <c r="G47" s="4" t="n">
        <f aca="false">+E47-F47</f>
        <v>0</v>
      </c>
      <c r="J47" s="4" t="n">
        <f aca="false">+F47+I47</f>
        <v>405458.33</v>
      </c>
      <c r="K47" s="53" t="n">
        <f aca="false">J47-E47</f>
        <v>0</v>
      </c>
      <c r="L47" s="36" t="e">
        <f aca="false">#REF!-M47</f>
        <v>#REF!</v>
      </c>
      <c r="N47" s="55"/>
      <c r="O47" s="4"/>
      <c r="P47" s="4"/>
    </row>
    <row r="48" customFormat="false" ht="12" hidden="false" customHeight="false" outlineLevel="0" collapsed="false">
      <c r="B48" s="2" t="s">
        <v>48</v>
      </c>
      <c r="C48" s="4" t="str">
        <f aca="false">VLOOKUP(B48,'[1]078'!$A$8:$M$44,2,FALSE())</f>
        <v>CUSTOMER A/R-UNIFY-TX REG</v>
      </c>
      <c r="E48" s="4" t="n">
        <f aca="false">VLOOKUP($B$48,'[1]078'!$A$8:$M$106,11,FALSE())</f>
        <v>12041.33</v>
      </c>
      <c r="F48" s="4" t="str">
        <f aca="false">VLOOKUP($B$48,'[1]078'!$A$8:$M$106,12,FALSE())</f>
        <v/>
      </c>
      <c r="G48" s="4" t="e">
        <f aca="false">+E48-F48</f>
        <v>#VALUE!</v>
      </c>
      <c r="J48" s="4" t="e">
        <f aca="false">+F48+I48</f>
        <v>#VALUE!</v>
      </c>
      <c r="K48" s="53" t="e">
        <f aca="false">J48-E48</f>
        <v>#VALUE!</v>
      </c>
      <c r="L48" s="36" t="e">
        <f aca="false">#REF!-M48</f>
        <v>#REF!</v>
      </c>
      <c r="N48" s="55"/>
      <c r="O48" s="4"/>
      <c r="P48" s="4"/>
    </row>
    <row r="49" customFormat="false" ht="12" hidden="false" customHeight="false" outlineLevel="0" collapsed="false">
      <c r="B49" s="2" t="s">
        <v>28</v>
      </c>
      <c r="C49" s="4" t="str">
        <f aca="false">VLOOKUP(B49,'[1]078'!$A$8:$M$44,2,FALSE())</f>
        <v>3rd Party A/P - Synergi</v>
      </c>
      <c r="E49" s="4" t="n">
        <f aca="false">VLOOKUP($B$49,'[1]078'!$A$8:$M$106,11,FALSE())</f>
        <v>3771152.24</v>
      </c>
      <c r="F49" s="4" t="n">
        <f aca="false">VLOOKUP($B$49,'[1]078'!$A$8:$M$106,12,FALSE())</f>
        <v>3771152.24</v>
      </c>
      <c r="G49" s="4" t="n">
        <f aca="false">+E49-F49</f>
        <v>0</v>
      </c>
      <c r="H49" s="4" t="n">
        <f aca="false">+F49</f>
        <v>3771152.24</v>
      </c>
      <c r="I49" s="50"/>
      <c r="J49" s="4" t="n">
        <f aca="false">+F49+I49</f>
        <v>3771152.24</v>
      </c>
      <c r="K49" s="53" t="n">
        <f aca="false">J49-E49</f>
        <v>0</v>
      </c>
      <c r="L49" s="36" t="e">
        <f aca="false">#REF!-M49</f>
        <v>#REF!</v>
      </c>
      <c r="M49" s="6" t="n">
        <v>13100</v>
      </c>
      <c r="N49" s="55"/>
      <c r="O49" s="4"/>
      <c r="P49" s="4"/>
    </row>
    <row r="50" customFormat="false" ht="12" hidden="false" customHeight="false" outlineLevel="0" collapsed="false">
      <c r="B50" s="2" t="s">
        <v>29</v>
      </c>
      <c r="C50" s="4" t="str">
        <f aca="false">VLOOKUP(B50,'[1]078'!$A$8:$M$44,2,FALSE())</f>
        <v>3rd Party A/P - Unify</v>
      </c>
      <c r="E50" s="4" t="n">
        <f aca="false">VLOOKUP($B$50,'[1]078'!$A$8:$M$106,11,FALSE())</f>
        <v>2725635.71</v>
      </c>
      <c r="F50" s="4" t="n">
        <f aca="false">VLOOKUP($B$50,'[1]078'!$A$8:$M$106,12,FALSE())</f>
        <v>2725635.71</v>
      </c>
      <c r="G50" s="4" t="n">
        <f aca="false">+E50-F50</f>
        <v>0</v>
      </c>
      <c r="H50" s="4" t="n">
        <v>2725635.71</v>
      </c>
      <c r="I50" s="50"/>
      <c r="J50" s="4" t="n">
        <f aca="false">+F50+I50</f>
        <v>2725635.71</v>
      </c>
      <c r="K50" s="53" t="n">
        <f aca="false">J50-E50</f>
        <v>0</v>
      </c>
      <c r="L50" s="36" t="e">
        <f aca="false">#REF!-M50</f>
        <v>#REF!</v>
      </c>
      <c r="N50" s="55"/>
      <c r="O50" s="4"/>
      <c r="P50" s="4"/>
    </row>
    <row r="51" customFormat="false" ht="12" hidden="false" customHeight="false" outlineLevel="0" collapsed="false">
      <c r="B51" s="2" t="s">
        <v>49</v>
      </c>
      <c r="C51" s="4" t="str">
        <f aca="false">VLOOKUP(B51,'[1]078'!$A$8:$M$44,2,FALSE())</f>
        <v>3rd Party A/P - Unify</v>
      </c>
      <c r="E51" s="4" t="n">
        <f aca="false">VLOOKUP($B$51,'[1]078'!$A$8:$M$106,11,FALSE())</f>
        <v>313740.34</v>
      </c>
      <c r="F51" s="4" t="n">
        <f aca="false">VLOOKUP($B$51,'[1]078'!$A$8:$M$106,12,FALSE())</f>
        <v>313740.34</v>
      </c>
      <c r="G51" s="4" t="n">
        <f aca="false">+E51-F51</f>
        <v>0</v>
      </c>
      <c r="H51" s="4" t="n">
        <v>313740.34</v>
      </c>
      <c r="I51" s="50"/>
      <c r="J51" s="4" t="n">
        <f aca="false">+F51+I51</f>
        <v>313740.34</v>
      </c>
      <c r="K51" s="53" t="n">
        <f aca="false">J51-E51</f>
        <v>0</v>
      </c>
      <c r="L51" s="36" t="e">
        <f aca="false">#REF!-M51</f>
        <v>#REF!</v>
      </c>
      <c r="N51" s="55"/>
      <c r="O51" s="4"/>
      <c r="P51" s="4"/>
    </row>
    <row r="52" customFormat="false" ht="12" hidden="false" customHeight="false" outlineLevel="0" collapsed="false">
      <c r="B52" s="2" t="s">
        <v>31</v>
      </c>
      <c r="C52" s="4" t="str">
        <f aca="false">VLOOKUP(B52,'[1]078'!$A$8:$M$44,2,FALSE())</f>
        <v>Pay the lessor of</v>
      </c>
      <c r="E52" s="4" t="n">
        <f aca="false">VLOOKUP($B$52,'[1]078'!$A$8:$M$106,11,FALSE())</f>
        <v>-19270.03</v>
      </c>
      <c r="F52" s="4" t="n">
        <f aca="false">VLOOKUP($B$52,'[1]078'!$A$8:$M$106,12,FALSE())</f>
        <v>-19270.03</v>
      </c>
      <c r="G52" s="4" t="n">
        <f aca="false">+E52-F52</f>
        <v>0</v>
      </c>
      <c r="H52" s="4" t="n">
        <v>-19270.03</v>
      </c>
      <c r="I52" s="50"/>
      <c r="J52" s="4" t="n">
        <f aca="false">+F52+I52</f>
        <v>-19270.03</v>
      </c>
      <c r="K52" s="53" t="n">
        <f aca="false">J52-E52</f>
        <v>0</v>
      </c>
      <c r="L52" s="36" t="e">
        <f aca="false">#REF!-M52</f>
        <v>#REF!</v>
      </c>
      <c r="N52" s="55"/>
      <c r="O52" s="4"/>
      <c r="P52" s="4"/>
    </row>
    <row r="53" customFormat="false" ht="12" hidden="false" customHeight="false" outlineLevel="0" collapsed="false">
      <c r="A53" s="34" t="s">
        <v>22</v>
      </c>
      <c r="B53" s="2" t="s">
        <v>50</v>
      </c>
      <c r="C53" s="4" t="str">
        <f aca="false">VLOOKUP(B53,'[1]078'!$A$8:$M$44,2,FALSE())</f>
        <v>3rd Party A/P Accrual - Unify</v>
      </c>
      <c r="E53" s="4" t="n">
        <f aca="false">VLOOKUP($B$53,'[1]078'!$A$8:$M$106,11,FALSE())</f>
        <v>-488621.46</v>
      </c>
      <c r="F53" s="4" t="n">
        <f aca="false">VLOOKUP($B$53,'[1]078'!$A$8:$M$106,12,FALSE())</f>
        <v>-488621.46</v>
      </c>
      <c r="G53" s="4" t="n">
        <f aca="false">+E53-F53</f>
        <v>0</v>
      </c>
      <c r="I53" s="50"/>
      <c r="J53" s="4" t="n">
        <f aca="false">+F53+I53</f>
        <v>-488621.46</v>
      </c>
      <c r="K53" s="53" t="n">
        <f aca="false">J53-E53</f>
        <v>0</v>
      </c>
      <c r="L53" s="36" t="e">
        <f aca="false">#REF!-M53</f>
        <v>#REF!</v>
      </c>
      <c r="N53" s="55"/>
      <c r="O53" s="4"/>
      <c r="P53" s="4"/>
    </row>
    <row r="54" customFormat="false" ht="12" hidden="false" customHeight="false" outlineLevel="0" collapsed="false">
      <c r="A54" s="34" t="s">
        <v>22</v>
      </c>
      <c r="B54" s="2" t="s">
        <v>51</v>
      </c>
      <c r="C54" s="4" t="str">
        <f aca="false">VLOOKUP(B54,'[1]078'!$A$8:$M$44,2,FALSE())</f>
        <v>3rd Party A/P Accrual - Unify</v>
      </c>
      <c r="E54" s="4" t="n">
        <f aca="false">VLOOKUP($B$54,'[1]078'!$A$8:$M$106,11,FALSE())</f>
        <v>-1382336.26</v>
      </c>
      <c r="F54" s="4" t="n">
        <f aca="false">VLOOKUP($B$54,'[1]078'!$A$8:$M$106,12,FALSE())</f>
        <v>-1382336.26</v>
      </c>
      <c r="G54" s="4" t="n">
        <f aca="false">+E54-F54</f>
        <v>0</v>
      </c>
      <c r="I54" s="50"/>
      <c r="J54" s="4" t="n">
        <f aca="false">+F54+I54</f>
        <v>-1382336.26</v>
      </c>
      <c r="K54" s="53" t="n">
        <f aca="false">J54-E54</f>
        <v>0</v>
      </c>
      <c r="L54" s="36" t="e">
        <f aca="false">#REF!-M54</f>
        <v>#REF!</v>
      </c>
      <c r="N54" s="55"/>
      <c r="O54" s="4"/>
      <c r="P54" s="4"/>
    </row>
    <row r="55" customFormat="false" ht="12" hidden="false" customHeight="false" outlineLevel="0" collapsed="false">
      <c r="A55" s="34" t="s">
        <v>22</v>
      </c>
      <c r="B55" s="2" t="s">
        <v>52</v>
      </c>
      <c r="C55" s="4" t="str">
        <f aca="false">VLOOKUP(B55,'[1]078'!$A$8:$M$44,2,FALSE())</f>
        <v>3rd Party A/P Accrual - Transport - Unify</v>
      </c>
      <c r="E55" s="4" t="n">
        <f aca="false">VLOOKUP($B$55,'[1]078'!$A$8:$M$106,11,FALSE())</f>
        <v>-1833.65</v>
      </c>
      <c r="F55" s="4" t="n">
        <f aca="false">VLOOKUP($B$55,'[1]078'!$A$8:$M$106,12,FALSE())</f>
        <v>-1833.65</v>
      </c>
      <c r="G55" s="4" t="n">
        <f aca="false">+E55-F55</f>
        <v>0</v>
      </c>
      <c r="I55" s="50"/>
      <c r="J55" s="4" t="n">
        <f aca="false">+F55+I55</f>
        <v>-1833.65</v>
      </c>
      <c r="K55" s="53" t="n">
        <f aca="false">J55-E55</f>
        <v>0</v>
      </c>
      <c r="L55" s="36" t="e">
        <f aca="false">#REF!-M55</f>
        <v>#REF!</v>
      </c>
      <c r="N55" s="55"/>
      <c r="O55" s="4"/>
      <c r="P55" s="4"/>
    </row>
    <row r="56" customFormat="false" ht="12" hidden="false" customHeight="false" outlineLevel="0" collapsed="false">
      <c r="A56" s="1" t="s">
        <v>17</v>
      </c>
      <c r="B56" s="2" t="s">
        <v>26</v>
      </c>
      <c r="C56" s="4" t="str">
        <f aca="false">VLOOKUP(B56,'[1]078'!$A$8:$M$44,2,FALSE())</f>
        <v>A/P COMPR,TRANSP,STOR</v>
      </c>
      <c r="E56" s="29" t="n">
        <f aca="false">VLOOKUP($B$56,'[1]078'!$A$8:$M$106,11,FALSE())</f>
        <v>5232.55</v>
      </c>
      <c r="F56" s="29" t="n">
        <f aca="false">VLOOKUP($B$56,'[1]078'!$A$8:$M$106,12,FALSE())</f>
        <v>5232.55</v>
      </c>
      <c r="G56" s="29" t="n">
        <f aca="false">+E56-F56</f>
        <v>0</v>
      </c>
      <c r="H56" s="29"/>
      <c r="I56" s="52"/>
      <c r="J56" s="29" t="n">
        <f aca="false">+F56+I56</f>
        <v>5232.55</v>
      </c>
      <c r="K56" s="49" t="n">
        <f aca="false">J56-E56</f>
        <v>0</v>
      </c>
      <c r="L56" s="40" t="e">
        <f aca="false">#REF!-M56</f>
        <v>#REF!</v>
      </c>
      <c r="M56" s="31"/>
      <c r="N56" s="55"/>
      <c r="O56" s="4"/>
      <c r="P56" s="4"/>
    </row>
    <row r="57" customFormat="false" ht="12" hidden="false" customHeight="false" outlineLevel="0" collapsed="false">
      <c r="A57" s="32"/>
      <c r="B57" s="19"/>
      <c r="C57" s="19" t="s">
        <v>53</v>
      </c>
      <c r="D57" s="20"/>
      <c r="E57" s="33" t="n">
        <f aca="false">SUM(E44:E56)</f>
        <v>4691314.13</v>
      </c>
      <c r="F57" s="33" t="n">
        <f aca="false">SUM(F44:F56)</f>
        <v>5952910.37</v>
      </c>
      <c r="G57" s="33" t="e">
        <f aca="false">SUM(G44:G56)</f>
        <v>#VALUE!</v>
      </c>
      <c r="H57" s="33" t="n">
        <f aca="false">SUM(H44:H56)</f>
        <v>6884075.05</v>
      </c>
      <c r="I57" s="33" t="n">
        <f aca="false">SUM(I44:I56)</f>
        <v>-3838.22</v>
      </c>
      <c r="J57" s="33" t="e">
        <f aca="false">SUM(J44:J56)</f>
        <v>#VALUE!</v>
      </c>
      <c r="K57" s="33" t="e">
        <f aca="false">SUM(K44:K56)</f>
        <v>#VALUE!</v>
      </c>
      <c r="L57" s="33" t="e">
        <f aca="false">SUM(L44:L56)</f>
        <v>#REF!</v>
      </c>
      <c r="M57" s="33" t="n">
        <f aca="false">SUM(M44:M56)</f>
        <v>14145</v>
      </c>
      <c r="N57" s="32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9" customFormat="false" ht="15" hidden="false" customHeight="false" outlineLevel="0" collapsed="false">
      <c r="A59" s="56"/>
      <c r="B59" s="26" t="s">
        <v>54</v>
      </c>
      <c r="C59" s="26"/>
      <c r="D59" s="27"/>
      <c r="E59" s="57"/>
      <c r="F59" s="57"/>
      <c r="H59" s="57"/>
      <c r="I59" s="57"/>
      <c r="J59" s="57"/>
      <c r="K59" s="58"/>
      <c r="L59" s="59"/>
      <c r="M59" s="60"/>
      <c r="N59" s="56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  <c r="IW59" s="58"/>
    </row>
    <row r="60" customFormat="false" ht="12" hidden="false" customHeight="false" outlineLevel="0" collapsed="false">
      <c r="B60" s="2" t="s">
        <v>20</v>
      </c>
      <c r="C60" s="4" t="str">
        <f aca="false">VLOOKUP(B60,'[1]488'!$A$8:$M$44,2,FALSE())</f>
        <v>3rd Party A/R - Synergi</v>
      </c>
      <c r="E60" s="4" t="n">
        <f aca="false">VLOOKUP($B$60,'[1]488'!$A$8:$M$106,12,FALSE())</f>
        <v>-2666650.48</v>
      </c>
      <c r="F60" s="4" t="n">
        <f aca="false">VLOOKUP($B$60,'[1]488'!$A$8:$M$106,13,FALSE())</f>
        <v>-1733163.35</v>
      </c>
      <c r="G60" s="4" t="n">
        <f aca="false">+E60-F60</f>
        <v>-933487.13</v>
      </c>
      <c r="H60" s="4" t="n">
        <f aca="false">+F60</f>
        <v>-1733163.35</v>
      </c>
      <c r="J60" s="4" t="n">
        <f aca="false">+F60+I60</f>
        <v>-1733163.35</v>
      </c>
    </row>
    <row r="61" customFormat="false" ht="12" hidden="false" customHeight="false" outlineLevel="0" collapsed="false">
      <c r="B61" s="2" t="s">
        <v>25</v>
      </c>
      <c r="C61" s="4" t="str">
        <f aca="false">VLOOKUP(B61,'[1]488'!$A$8:$M$44,2,FALSE())</f>
        <v>3rd Party A/R - Unify</v>
      </c>
      <c r="E61" s="4" t="n">
        <f aca="false">VLOOKUP($B$61,'[1]488'!$A$8:$M$106,12,FALSE())</f>
        <v>3586815.82</v>
      </c>
      <c r="F61" s="4" t="n">
        <f aca="false">VLOOKUP($B$61,'[1]488'!$A$8:$M$106,13,FALSE())</f>
        <v>3086860.95</v>
      </c>
      <c r="G61" s="4" t="n">
        <f aca="false">+E61-F61</f>
        <v>499954.87</v>
      </c>
      <c r="H61" s="4" t="n">
        <v>2568887.39</v>
      </c>
      <c r="J61" s="4" t="n">
        <f aca="false">+F61+I61</f>
        <v>3086860.95</v>
      </c>
      <c r="M61" s="6" t="n">
        <v>38</v>
      </c>
    </row>
    <row r="62" customFormat="false" ht="12" hidden="false" customHeight="false" outlineLevel="0" collapsed="false">
      <c r="A62" s="1" t="s">
        <v>22</v>
      </c>
      <c r="B62" s="2" t="s">
        <v>23</v>
      </c>
      <c r="C62" s="4" t="str">
        <f aca="false">VLOOKUP(B62,'[1]488'!$A$8:$M$44,2,FALSE())</f>
        <v>Unapplied Cash</v>
      </c>
      <c r="E62" s="4" t="n">
        <f aca="false">VLOOKUP($B$62,'[1]488'!$A$8:$M$106,12,FALSE())</f>
        <v>2257820.02</v>
      </c>
      <c r="F62" s="4" t="str">
        <f aca="false">VLOOKUP($B$62,'[1]488'!$A$8:$M$106,13,FALSE())</f>
        <v/>
      </c>
      <c r="G62" s="4" t="e">
        <f aca="false">+E62-F62</f>
        <v>#VALUE!</v>
      </c>
      <c r="J62" s="4" t="e">
        <f aca="false">+F62+I62</f>
        <v>#VALUE!</v>
      </c>
    </row>
    <row r="63" customFormat="false" ht="12" hidden="false" customHeight="false" outlineLevel="0" collapsed="false">
      <c r="B63" s="2" t="s">
        <v>48</v>
      </c>
      <c r="C63" s="4" t="str">
        <f aca="false">VLOOKUP(B63,'[1]488'!$A$8:$M$44,2,FALSE())</f>
        <v>CUST A/R</v>
      </c>
      <c r="E63" s="4" t="n">
        <f aca="false">VLOOKUP($B$63,'[1]488'!$A$8:$M$106,12,FALSE())</f>
        <v>31703.74</v>
      </c>
      <c r="F63" s="4" t="str">
        <f aca="false">VLOOKUP($B$63,'[1]488'!$A$8:$M$106,13,FALSE())</f>
        <v/>
      </c>
      <c r="G63" s="4" t="e">
        <f aca="false">+E63-F63</f>
        <v>#VALUE!</v>
      </c>
      <c r="J63" s="4" t="e">
        <f aca="false">+F63+I63</f>
        <v>#VALUE!</v>
      </c>
    </row>
    <row r="64" customFormat="false" ht="12" hidden="false" customHeight="false" outlineLevel="0" collapsed="false">
      <c r="B64" s="2" t="s">
        <v>28</v>
      </c>
      <c r="C64" s="4" t="str">
        <f aca="false">VLOOKUP(B64,'[1]488'!$A$8:$M$44,2,FALSE())</f>
        <v>3rd Party A/P - Synergi</v>
      </c>
      <c r="E64" s="4" t="n">
        <f aca="false">VLOOKUP($B$64,'[1]488'!$A$8:$M$106,12,FALSE())</f>
        <v>206747.32</v>
      </c>
      <c r="F64" s="4" t="str">
        <f aca="false">VLOOKUP($B$64,'[1]488'!$A$8:$M$106,13,FALSE())</f>
        <v/>
      </c>
      <c r="G64" s="4" t="e">
        <f aca="false">+E64-F64</f>
        <v>#VALUE!</v>
      </c>
      <c r="H64" s="4" t="str">
        <f aca="false">+F64</f>
        <v/>
      </c>
      <c r="J64" s="4" t="e">
        <f aca="false">+F64+I64</f>
        <v>#VALUE!</v>
      </c>
    </row>
    <row r="65" customFormat="false" ht="12" hidden="false" customHeight="false" outlineLevel="0" collapsed="false">
      <c r="B65" s="2" t="s">
        <v>29</v>
      </c>
      <c r="C65" s="4" t="str">
        <f aca="false">VLOOKUP(B65,'[1]488'!$A$8:$M$44,2,FALSE())</f>
        <v>3rd Party A/P - Unify</v>
      </c>
      <c r="E65" s="4" t="n">
        <f aca="false">VLOOKUP($B$65,'[1]488'!$A$8:$M$106,12,FALSE())</f>
        <v>360848.59</v>
      </c>
      <c r="F65" s="4" t="n">
        <f aca="false">VLOOKUP($B$65,'[1]488'!$A$8:$M$106,13,FALSE())</f>
        <v>360848.59</v>
      </c>
      <c r="G65" s="4" t="n">
        <f aca="false">+E65-F65</f>
        <v>0</v>
      </c>
      <c r="J65" s="4" t="n">
        <f aca="false">+F65+I65</f>
        <v>360848.59</v>
      </c>
      <c r="M65" s="6" t="n">
        <v>75</v>
      </c>
    </row>
    <row r="66" customFormat="false" ht="12" hidden="false" customHeight="false" outlineLevel="0" collapsed="false">
      <c r="A66" s="1" t="s">
        <v>22</v>
      </c>
      <c r="B66" s="2" t="s">
        <v>31</v>
      </c>
      <c r="C66" s="4" t="str">
        <f aca="false">VLOOKUP(B66,'[1]488'!$A$8:$M$44,2,FALSE())</f>
        <v>Unapplied Cash</v>
      </c>
      <c r="E66" s="4" t="n">
        <f aca="false">VLOOKUP($B$66,'[1]488'!$A$8:$M$106,12,FALSE())</f>
        <v>-168692.72</v>
      </c>
      <c r="F66" s="4" t="n">
        <f aca="false">VLOOKUP($B$66,'[1]488'!$A$8:$M$106,13,FALSE())</f>
        <v>-168692.72</v>
      </c>
      <c r="G66" s="4" t="n">
        <f aca="false">+E66-F66</f>
        <v>0</v>
      </c>
      <c r="J66" s="4" t="n">
        <f aca="false">+F66+I66</f>
        <v>-168692.72</v>
      </c>
      <c r="M66" s="6" t="n">
        <v>0</v>
      </c>
    </row>
    <row r="67" customFormat="false" ht="12" hidden="false" customHeight="false" outlineLevel="0" collapsed="false">
      <c r="A67" s="1" t="s">
        <v>22</v>
      </c>
      <c r="B67" s="2" t="s">
        <v>51</v>
      </c>
      <c r="C67" s="4" t="str">
        <f aca="false">VLOOKUP(B67,'[1]488'!$A$8:$M$44,2,FALSE())</f>
        <v>3rd Party A/P Accrual - Unify</v>
      </c>
      <c r="E67" s="4" t="str">
        <f aca="false">VLOOKUP($B$67,'[1]488'!$A$8:$M$106,12,FALSE())</f>
        <v/>
      </c>
      <c r="F67" s="4" t="str">
        <f aca="false">VLOOKUP($B$67,'[1]488'!$A$8:$M$106,13,FALSE())</f>
        <v/>
      </c>
      <c r="G67" s="4" t="e">
        <f aca="false">+E67-F67</f>
        <v>#VALUE!</v>
      </c>
      <c r="J67" s="4" t="e">
        <f aca="false">+F67+I67</f>
        <v>#VALUE!</v>
      </c>
    </row>
    <row r="68" customFormat="false" ht="12" hidden="false" customHeight="false" outlineLevel="0" collapsed="false">
      <c r="A68" s="1" t="s">
        <v>17</v>
      </c>
      <c r="B68" s="2" t="s">
        <v>26</v>
      </c>
      <c r="C68" s="4" t="str">
        <f aca="false">VLOOKUP(B68,'[1]488'!$A$8:$M$44,2,FALSE())</f>
        <v>A/P COMPR,TRANSP,STOR</v>
      </c>
      <c r="E68" s="29" t="n">
        <f aca="false">VLOOKUP($B$68,'[1]488'!$A$8:$M$106,12,FALSE())</f>
        <v>0</v>
      </c>
      <c r="F68" s="29" t="n">
        <f aca="false">VLOOKUP($B$68,'[1]488'!$A$8:$M$106,13,FALSE())</f>
        <v>0</v>
      </c>
      <c r="G68" s="29" t="n">
        <f aca="false">+E68-F68</f>
        <v>0</v>
      </c>
      <c r="H68" s="29" t="n">
        <f aca="false">+F68</f>
        <v>0</v>
      </c>
      <c r="I68" s="29"/>
      <c r="J68" s="29" t="n">
        <f aca="false">+F68+I68</f>
        <v>0</v>
      </c>
      <c r="K68" s="18"/>
      <c r="L68" s="30"/>
      <c r="M68" s="31"/>
    </row>
    <row r="69" customFormat="false" ht="12" hidden="false" customHeight="false" outlineLevel="0" collapsed="false">
      <c r="A69" s="32"/>
      <c r="B69" s="19"/>
      <c r="C69" s="19" t="s">
        <v>55</v>
      </c>
      <c r="D69" s="20"/>
      <c r="E69" s="33" t="n">
        <f aca="false">SUM(E60:E68)</f>
        <v>3608592.29</v>
      </c>
      <c r="F69" s="33" t="n">
        <f aca="false">SUM(F60:F68)</f>
        <v>1545853.47</v>
      </c>
      <c r="G69" s="33" t="e">
        <f aca="false">SUM(G60:G68)</f>
        <v>#VALUE!</v>
      </c>
      <c r="H69" s="33" t="n">
        <f aca="false">SUM(H60:H68)</f>
        <v>835724.04</v>
      </c>
      <c r="I69" s="33" t="n">
        <f aca="false">SUM(I60:I68)</f>
        <v>0</v>
      </c>
      <c r="J69" s="33" t="e">
        <f aca="false">SUM(J60:J68)</f>
        <v>#VALUE!</v>
      </c>
      <c r="K69" s="33" t="n">
        <f aca="false">SUM(K60:K68)</f>
        <v>0</v>
      </c>
      <c r="L69" s="33" t="n">
        <f aca="false">SUM(L60:L68)</f>
        <v>0</v>
      </c>
      <c r="M69" s="33" t="n">
        <f aca="false">SUM(M60:M68)</f>
        <v>113</v>
      </c>
      <c r="N69" s="32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</row>
    <row r="71" customFormat="false" ht="15" hidden="false" customHeight="false" outlineLevel="0" collapsed="false">
      <c r="A71" s="56"/>
      <c r="B71" s="26" t="s">
        <v>56</v>
      </c>
      <c r="C71" s="26"/>
      <c r="D71" s="27"/>
      <c r="E71" s="57"/>
      <c r="F71" s="57"/>
      <c r="H71" s="57"/>
      <c r="I71" s="57"/>
      <c r="J71" s="57"/>
      <c r="K71" s="58"/>
      <c r="L71" s="59"/>
      <c r="M71" s="60"/>
      <c r="N71" s="56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  <c r="IW71" s="58"/>
    </row>
    <row r="72" customFormat="false" ht="12" hidden="false" customHeight="false" outlineLevel="0" collapsed="false">
      <c r="A72" s="1" t="s">
        <v>17</v>
      </c>
      <c r="B72" s="2" t="s">
        <v>20</v>
      </c>
      <c r="C72" s="4" t="str">
        <f aca="false">VLOOKUP(B72,'[1]495'!$A$8:$M$44,2,FALSE())</f>
        <v>3rd Party A/R - Synergi</v>
      </c>
      <c r="D72" s="3" t="n">
        <v>6</v>
      </c>
      <c r="E72" s="29" t="n">
        <f aca="false">VLOOKUP($B$72,'[1]495'!$A$8:$M$106,9,FALSE())</f>
        <v>47344.03</v>
      </c>
      <c r="F72" s="29" t="n">
        <f aca="false">VLOOKUP($B$72,'[1]495'!$A$8:$M$106,10,FALSE())</f>
        <v>47344.03</v>
      </c>
      <c r="G72" s="29" t="n">
        <f aca="false">+E72-F72</f>
        <v>0</v>
      </c>
      <c r="H72" s="29" t="n">
        <f aca="false">+F72</f>
        <v>47344.03</v>
      </c>
      <c r="I72" s="29" t="n">
        <v>19433</v>
      </c>
      <c r="J72" s="29" t="n">
        <f aca="false">+F72+I72</f>
        <v>66777.03</v>
      </c>
      <c r="K72" s="18"/>
      <c r="L72" s="30"/>
      <c r="M72" s="31"/>
    </row>
    <row r="73" customFormat="false" ht="12" hidden="false" customHeight="false" outlineLevel="0" collapsed="false">
      <c r="A73" s="32"/>
      <c r="B73" s="19"/>
      <c r="C73" s="19" t="s">
        <v>57</v>
      </c>
      <c r="D73" s="20"/>
      <c r="E73" s="33" t="n">
        <f aca="false">SUM(E72)</f>
        <v>47344.03</v>
      </c>
      <c r="F73" s="33" t="n">
        <f aca="false">SUM(F72)</f>
        <v>47344.03</v>
      </c>
      <c r="G73" s="33" t="n">
        <f aca="false">SUM(G72)</f>
        <v>0</v>
      </c>
      <c r="H73" s="33" t="n">
        <f aca="false">SUM(H72)</f>
        <v>47344.03</v>
      </c>
      <c r="I73" s="33" t="n">
        <f aca="false">SUM(I72)</f>
        <v>19433</v>
      </c>
      <c r="J73" s="33" t="n">
        <f aca="false">SUM(J72)</f>
        <v>66777.03</v>
      </c>
      <c r="K73" s="33" t="n">
        <f aca="false">SUM(K72)</f>
        <v>0</v>
      </c>
      <c r="L73" s="33" t="n">
        <f aca="false">SUM(L72)</f>
        <v>0</v>
      </c>
      <c r="M73" s="33" t="n">
        <f aca="false">SUM(M72)</f>
        <v>0</v>
      </c>
      <c r="N73" s="32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5" customFormat="false" ht="15" hidden="false" customHeight="false" outlineLevel="0" collapsed="false">
      <c r="A75" s="56"/>
      <c r="B75" s="26" t="s">
        <v>58</v>
      </c>
      <c r="C75" s="26"/>
      <c r="D75" s="27"/>
      <c r="E75" s="57"/>
      <c r="F75" s="57"/>
      <c r="H75" s="57"/>
      <c r="I75" s="57"/>
      <c r="J75" s="57"/>
      <c r="K75" s="58"/>
      <c r="L75" s="59"/>
      <c r="M75" s="60"/>
      <c r="N75" s="56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  <c r="IW75" s="58"/>
    </row>
    <row r="76" customFormat="false" ht="12" hidden="false" customHeight="false" outlineLevel="0" collapsed="false">
      <c r="A76" s="1" t="s">
        <v>17</v>
      </c>
      <c r="B76" s="2" t="s">
        <v>20</v>
      </c>
      <c r="C76" s="4" t="str">
        <f aca="false">VLOOKUP(B76,'[1]496'!$A$8:$M$44,2,FALSE())</f>
        <v>3rd Party A/R - Synergi</v>
      </c>
      <c r="E76" s="4" t="n">
        <f aca="false">VLOOKUP($B$76,'[1]496'!$A$8:$N$106,13,FALSE())</f>
        <v>-2466.22</v>
      </c>
      <c r="F76" s="4" t="n">
        <f aca="false">VLOOKUP($B$76,'[1]496'!$A$8:$N$106,14,FALSE())</f>
        <v>-2466.22</v>
      </c>
      <c r="G76" s="4" t="n">
        <f aca="false">+E76-F76</f>
        <v>0</v>
      </c>
      <c r="H76" s="4" t="n">
        <f aca="false">+F76</f>
        <v>-2466.22</v>
      </c>
      <c r="I76" s="4" t="n">
        <v>-1250</v>
      </c>
      <c r="J76" s="4" t="n">
        <f aca="false">+F76+I76</f>
        <v>-3716.22</v>
      </c>
      <c r="K76" s="4"/>
      <c r="N76" s="55"/>
      <c r="O76" s="4"/>
      <c r="P76" s="4"/>
      <c r="Q76" s="4"/>
      <c r="R76" s="4"/>
    </row>
    <row r="77" customFormat="false" ht="12" hidden="false" customHeight="false" outlineLevel="0" collapsed="false">
      <c r="B77" s="2" t="s">
        <v>59</v>
      </c>
      <c r="C77" s="4" t="str">
        <f aca="false">VLOOKUP(B77,'[1]496'!$A$8:$M$44,2,FALSE())</f>
        <v>3rd Party A/R - Unify</v>
      </c>
      <c r="E77" s="4" t="n">
        <f aca="false">VLOOKUP($B$77,'[1]496'!$A$8:$N$106,13,FALSE())</f>
        <v>170869.67</v>
      </c>
      <c r="F77" s="4" t="str">
        <f aca="false">VLOOKUP($B$77,'[1]496'!$A$8:$N$106,14,FALSE())</f>
        <v/>
      </c>
      <c r="G77" s="4" t="e">
        <f aca="false">+E77-F77</f>
        <v>#VALUE!</v>
      </c>
      <c r="J77" s="4" t="e">
        <f aca="false">+F77+I77</f>
        <v>#VALUE!</v>
      </c>
      <c r="K77" s="4"/>
      <c r="N77" s="55"/>
      <c r="O77" s="4"/>
      <c r="P77" s="4"/>
      <c r="Q77" s="4"/>
      <c r="R77" s="4"/>
    </row>
    <row r="78" customFormat="false" ht="12" hidden="false" customHeight="false" outlineLevel="0" collapsed="false">
      <c r="A78" s="1" t="s">
        <v>17</v>
      </c>
      <c r="B78" s="2" t="s">
        <v>18</v>
      </c>
      <c r="C78" s="4" t="str">
        <f aca="false">VLOOKUP(B78,'[1]496'!$A$8:$M$44,2,FALSE())</f>
        <v>3rd Party A/R - Transport - Unify</v>
      </c>
      <c r="E78" s="4" t="n">
        <f aca="false">VLOOKUP($B$78,'[1]496'!$A$8:$N$106,13,FALSE())</f>
        <v>83945.01</v>
      </c>
      <c r="F78" s="4" t="n">
        <f aca="false">VLOOKUP($B$78,'[1]496'!$A$8:$N$106,14,FALSE())</f>
        <v>83945.01</v>
      </c>
      <c r="G78" s="4" t="n">
        <f aca="false">+E78-F78</f>
        <v>0</v>
      </c>
      <c r="J78" s="4" t="n">
        <f aca="false">+F78+I78</f>
        <v>83945.01</v>
      </c>
      <c r="K78" s="4"/>
      <c r="N78" s="55"/>
      <c r="O78" s="4"/>
      <c r="P78" s="4"/>
      <c r="Q78" s="4"/>
      <c r="R78" s="4"/>
    </row>
    <row r="79" customFormat="false" ht="12" hidden="false" customHeight="false" outlineLevel="0" collapsed="false">
      <c r="A79" s="1" t="s">
        <v>22</v>
      </c>
      <c r="B79" s="28" t="s">
        <v>23</v>
      </c>
      <c r="C79" s="4" t="str">
        <f aca="false">VLOOKUP(B79,'[1]496'!$A$8:$M$44,2,FALSE())</f>
        <v>Unapplied Cash</v>
      </c>
      <c r="E79" s="4" t="n">
        <f aca="false">VLOOKUP($B$79,'[1]496'!$A$8:$N$106,13,FALSE())</f>
        <v>-178844.97</v>
      </c>
      <c r="F79" s="4" t="n">
        <f aca="false">VLOOKUP($B$79,'[1]496'!$A$8:$N$106,14,FALSE())</f>
        <v>-186179.97</v>
      </c>
      <c r="G79" s="4" t="n">
        <f aca="false">+E79-F79</f>
        <v>7335</v>
      </c>
      <c r="H79" s="35"/>
      <c r="I79" s="35"/>
      <c r="J79" s="4" t="n">
        <f aca="false">+F79+I79</f>
        <v>-186179.97</v>
      </c>
      <c r="K79" s="35"/>
      <c r="L79" s="36"/>
      <c r="M79" s="37"/>
      <c r="N79" s="54"/>
      <c r="O79" s="35"/>
      <c r="P79" s="35"/>
      <c r="Q79" s="35"/>
      <c r="R79" s="35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</row>
    <row r="80" customFormat="false" ht="12" hidden="false" customHeight="false" outlineLevel="0" collapsed="false">
      <c r="A80" s="34"/>
      <c r="B80" s="28" t="s">
        <v>60</v>
      </c>
      <c r="C80" s="4" t="str">
        <f aca="false">VLOOKUP(B80,'[1]496'!$A$8:$M$44,2,FALSE())</f>
        <v>3rd Party A/P - Unify</v>
      </c>
      <c r="E80" s="29" t="n">
        <f aca="false">VLOOKUP($B$80,'[1]496'!$A$8:$N$106,13,FALSE())</f>
        <v>-208201.15</v>
      </c>
      <c r="F80" s="29" t="str">
        <f aca="false">VLOOKUP($B$80,'[1]496'!$A$8:$N$106,14,FALSE())</f>
        <v/>
      </c>
      <c r="G80" s="29" t="e">
        <f aca="false">+E80-F80</f>
        <v>#VALUE!</v>
      </c>
      <c r="H80" s="38"/>
      <c r="I80" s="38"/>
      <c r="J80" s="29" t="e">
        <f aca="false">+F80+I80</f>
        <v>#VALUE!</v>
      </c>
      <c r="K80" s="38"/>
      <c r="L80" s="40"/>
      <c r="M80" s="41"/>
      <c r="N80" s="54"/>
      <c r="O80" s="35"/>
      <c r="P80" s="35"/>
      <c r="Q80" s="35"/>
      <c r="R80" s="35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</row>
    <row r="81" customFormat="false" ht="12" hidden="false" customHeight="false" outlineLevel="0" collapsed="false">
      <c r="A81" s="32"/>
      <c r="B81" s="19"/>
      <c r="C81" s="19" t="s">
        <v>61</v>
      </c>
      <c r="D81" s="20"/>
      <c r="E81" s="33" t="n">
        <f aca="false">SUM(E76:E80)</f>
        <v>-134697.66</v>
      </c>
      <c r="F81" s="33" t="n">
        <f aca="false">SUM(F76:F80)</f>
        <v>-104701.18</v>
      </c>
      <c r="G81" s="33" t="e">
        <f aca="false">SUM(G76:G80)</f>
        <v>#VALUE!</v>
      </c>
      <c r="H81" s="33" t="n">
        <f aca="false">SUM(H76:H80)</f>
        <v>-2466.22</v>
      </c>
      <c r="I81" s="33" t="n">
        <f aca="false">SUM(I76:I80)</f>
        <v>-1250</v>
      </c>
      <c r="J81" s="33" t="e">
        <f aca="false">SUM(J76:J80)</f>
        <v>#VALUE!</v>
      </c>
      <c r="K81" s="33" t="n">
        <f aca="false">SUM(K76:K80)</f>
        <v>0</v>
      </c>
      <c r="L81" s="33" t="n">
        <f aca="false">SUM(L76:L80)</f>
        <v>0</v>
      </c>
      <c r="M81" s="33" t="n">
        <f aca="false">SUM(M76:M80)</f>
        <v>0</v>
      </c>
      <c r="N81" s="32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4" customFormat="false" ht="12.75" hidden="false" customHeight="false" outlineLevel="0" collapsed="false">
      <c r="A84" s="32"/>
      <c r="B84" s="19"/>
      <c r="C84" s="19" t="s">
        <v>62</v>
      </c>
      <c r="D84" s="20"/>
      <c r="E84" s="61" t="n">
        <f aca="false">SUM(E7:E81)/2</f>
        <v>70167376.31</v>
      </c>
      <c r="F84" s="61" t="n">
        <f aca="false">SUM(F7:F81)/2</f>
        <v>54729430.45</v>
      </c>
      <c r="G84" s="61" t="e">
        <f aca="false">SUM(G7:G81)/2</f>
        <v>#VALUE!</v>
      </c>
      <c r="H84" s="61" t="n">
        <f aca="false">SUM(H7:H81)/2</f>
        <v>-24630284.35</v>
      </c>
      <c r="I84" s="61" t="n">
        <f aca="false">SUM(I7:I81)/2</f>
        <v>-145851.57</v>
      </c>
      <c r="J84" s="61" t="e">
        <f aca="false">SUM(J7:J81)/2</f>
        <v>#VALUE!</v>
      </c>
      <c r="K84" s="61" t="e">
        <f aca="false">SUM(K7:K81)/2</f>
        <v>#VALUE!</v>
      </c>
      <c r="L84" s="61" t="e">
        <f aca="false">SUM(L7:L81)/2</f>
        <v>#REF!</v>
      </c>
      <c r="M84" s="61" t="n">
        <f aca="false">SUM(M7:M81)/2</f>
        <v>24507</v>
      </c>
      <c r="N84" s="32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2000-05-23T22:36:08Z</dcterms:created>
  <dc:creator>rwynne</dc:creator>
  <dc:description/>
  <dc:language>en-US</dc:language>
  <cp:lastModifiedBy>rwynne</cp:lastModifiedBy>
  <cp:lastPrinted>2000-05-26T13:19:28Z</cp:lastPrinted>
  <cp:revision>0</cp:revision>
  <dc:subject/>
  <dc:title/>
</cp:coreProperties>
</file>