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<sst xmlns="http://schemas.openxmlformats.org/spreadsheetml/2006/main" count="1172" uniqueCount="488">
  <si>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</si>
  <si>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</si>
  <si>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</si>
  <si>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</si>
  <si>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</si>
  <si>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</si>
  <si>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</si>
  <si>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</si>
  <si>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</si>
  <si>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</si>
  <si>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</si>
  <si>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</si>
  <si>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</si>
  <si>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</si>
  <si>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</si>
  <si>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</si>
  <si>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</si>
  <si>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</si>
  <si>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</si>
  <si>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</si>
  <si>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</si>
  <si>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</si>
  <si>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</si>
  <si>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</si>
  <si>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</si>
  <si>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</si>
  <si>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</si>
  <si>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</si>
  <si>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</si>
  <si>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</si>
  <si>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</si>
  <si>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</si>
  <si>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</si>
  <si>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</si>
  <si>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</si>
  <si>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</si>
  <si>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</si>
  <si>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</si>
  <si>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</si>
  <si>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</si>
  <si>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</si>
  <si>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</si>
  <si>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</si>
  <si>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</si>
  <si>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</si>
  <si>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</si>
  <si>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</si>
  <si>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</si>
  <si>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</si>
  <si>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</si>
  <si>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</si>
  <si>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</si>
  <si>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</si>
  <si>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</si>
  <si>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</si>
  <si>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</si>
  <si>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</si>
  <si>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</si>
  <si>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</si>
  <si>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</si>
  <si>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</si>
  <si>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</si>
  <si>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</si>
  <si>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</si>
  <si>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</si>
  <si>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</si>
  <si>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</si>
  <si>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</si>
  <si>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</si>
  <si>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</si>
  <si>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</si>
  <si>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</si>
  <si>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</si>
  <si>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</si>
  <si>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</si>
  <si>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</si>
  <si>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</si>
  <si>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</si>
  <si>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</si>
  <si>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</si>
  <si>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</si>
  <si>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</si>
  <si>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</si>
  <si>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</si>
  <si>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</si>
  <si>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</si>
  <si>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</si>
  <si>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</si>
  <si>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</si>
  <si>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</si>
  <si>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</si>
  <si>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</si>
  <si>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</si>
  <si>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</si>
  <si>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</si>
  <si>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</si>
  <si>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</si>
  <si>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</si>
  <si>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</si>
  <si>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</si>
  <si>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</si>
  <si>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</si>
  <si>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</si>
  <si>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</si>
  <si>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</si>
  <si>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</si>
  <si>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</si>
  <si>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</si>
  <si>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</si>
  <si>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</si>
  <si>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</si>
  <si>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</si>
  <si>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</si>
  <si>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</si>
  <si>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</si>
  <si>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</si>
  <si>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</si>
  <si>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</si>
  <si>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</si>
  <si>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</si>
  <si>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</si>
  <si>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</si>
  <si>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</si>
  <si>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</si>
  <si>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</si>
  <si>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</si>
  <si>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</si>
  <si>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</si>
  <si>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</si>
  <si>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</si>
  <si>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</si>
  <si>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</si>
  <si>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</si>
  <si>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</si>
  <si>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</si>
  <si>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</si>
  <si>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</si>
  <si>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Enron Stock</t>
  </si>
  <si>
    <t xml:space="preserve">Put Value</t>
  </si>
  <si>
    <t xml:space="preserve">Settle Put Premium on ENE shares</t>
  </si>
  <si>
    <t xml:space="preserve">Total Option Premiums Earned</t>
  </si>
  <si>
    <t xml:space="preserve">income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</si>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</sst>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36860</v>
      </c>
      <c r="D5" s="10" t="s">
        <v>3</v>
      </c>
      <c r="E5" s="11" t="n">
        <f aca="false">+C5-1</f>
        <v>36859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84794929.5269444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1" activePane="bottomLeft" state="frozen"/>
      <selection pane="topLeft" activeCell="A1" activeCellId="0" sqref="A1"/>
      <selection pane="bottomLeft" activeCell="A67" activeCellId="0" sqref="A67:B6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63" customFormat="false" ht="15.75" hidden="false" customHeight="false" outlineLevel="0" collapsed="false">
      <c r="A63" s="26" t="n">
        <v>36852</v>
      </c>
      <c r="B63" s="56" t="n">
        <v>75.563</v>
      </c>
    </row>
    <row r="64" customFormat="false" ht="15.75" hidden="false" customHeight="false" outlineLevel="0" collapsed="false">
      <c r="A64" s="26" t="n">
        <v>36854</v>
      </c>
      <c r="B64" s="56" t="n">
        <v>77.75</v>
      </c>
    </row>
    <row r="65" customFormat="false" ht="15.75" hidden="false" customHeight="false" outlineLevel="0" collapsed="false">
      <c r="A65" s="26" t="n">
        <v>36857</v>
      </c>
      <c r="B65" s="56" t="n">
        <v>78.875</v>
      </c>
    </row>
    <row r="66" customFormat="false" ht="15.75" hidden="false" customHeight="false" outlineLevel="0" collapsed="false">
      <c r="A66" s="26" t="n">
        <v>36858</v>
      </c>
      <c r="B66" s="56" t="n">
        <v>78.438</v>
      </c>
    </row>
    <row r="67" customFormat="false" ht="15.75" hidden="false" customHeight="false" outlineLevel="0" collapsed="false">
      <c r="A67" s="26" t="n">
        <v>36859</v>
      </c>
      <c r="B67" s="56" t="n">
        <v>70.25</v>
      </c>
    </row>
    <row r="68" customFormat="false" ht="15.75" hidden="false" customHeight="false" outlineLevel="0" collapsed="false">
      <c r="A68" s="26" t="n">
        <v>36860</v>
      </c>
      <c r="B68" s="56" t="n">
        <v>64.75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36860</v>
      </c>
      <c r="I2" s="70"/>
      <c r="J2" s="71"/>
      <c r="L2" s="70" t="n">
        <f aca="false">H2</f>
        <v>36860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64.75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36860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72377571.3325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365534245.948059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36860</v>
      </c>
      <c r="J11" s="67"/>
      <c r="L11" s="66" t="s">
        <v>74</v>
      </c>
      <c r="M11" s="66" t="n">
        <f aca="false">+Amort!B28</f>
        <v>884722.222222222</v>
      </c>
      <c r="O11" s="66" t="s">
        <v>61</v>
      </c>
      <c r="P11" s="66" t="n">
        <f aca="false">E7-I16+'Cash-Int-Trans'!B9</f>
        <v>407077777.777778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1376571.3325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10718761.7250038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884722.222222222</v>
      </c>
      <c r="J14" s="67"/>
      <c r="L14" s="94" t="s">
        <v>6</v>
      </c>
      <c r="M14" s="95" t="n">
        <f aca="false">SUM(M8:M13)</f>
        <v>488796539.502782</v>
      </c>
      <c r="N14" s="96"/>
      <c r="O14" s="94" t="s">
        <v>6</v>
      </c>
      <c r="P14" s="95" t="n">
        <f aca="false">SUM(P8:P13)</f>
        <v>488796539.502782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15534245.9480594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-7077777.77777778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10717761.7250038</v>
      </c>
      <c r="L17" s="114" t="s">
        <v>92</v>
      </c>
      <c r="M17" s="114"/>
      <c r="P17" s="66" t="n">
        <f aca="false">M14</f>
        <v>488796539.502782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1009178068.97934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10717761.7250038</v>
      </c>
      <c r="J23" s="126" t="s">
        <v>105</v>
      </c>
      <c r="L23" s="66" t="s">
        <v>106</v>
      </c>
      <c r="P23" s="66" t="n">
        <f aca="false">P21*P22</f>
        <v>30477177.6831762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-477177.683176193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10717761.7250038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-127311655.625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-15534245.9480594</v>
      </c>
      <c r="J34" s="109" t="s">
        <v>86</v>
      </c>
      <c r="L34" s="66" t="s">
        <v>128</v>
      </c>
      <c r="M34" s="66" t="n">
        <f aca="false">I23</f>
        <v>10717761.7250038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84794929.5269444</v>
      </c>
      <c r="J36" s="67"/>
      <c r="L36" s="66" t="s">
        <v>132</v>
      </c>
      <c r="M36" s="66" t="n">
        <f aca="false">SUM(M33:M35)</f>
        <v>40718761.7250038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10718761.7250038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 t="s">
        <v>137</v>
      </c>
      <c r="G3" s="137" t="s">
        <v>138</v>
      </c>
    </row>
    <row r="4" customFormat="false" ht="15.75" hidden="false" customHeight="false" outlineLevel="0" collapsed="false">
      <c r="A4" s="135" t="s">
        <v>139</v>
      </c>
      <c r="B4" s="92" t="n">
        <f aca="false">IF(Summary!C5&lt;'Cash-Int-Trans'!D4,0,(+Financials!D23*(5.76-'Cash-Int-Trans'!G4)))</f>
        <v>0</v>
      </c>
      <c r="C4" s="66"/>
      <c r="D4" s="55" t="n">
        <v>36875</v>
      </c>
      <c r="F4" s="0" t="n">
        <v>90</v>
      </c>
      <c r="G4" s="0" t="n">
        <v>1.55</v>
      </c>
      <c r="H4" s="55" t="n">
        <v>36875</v>
      </c>
    </row>
    <row r="5" customFormat="false" ht="15.75" hidden="false" customHeight="false" outlineLevel="0" collapsed="false">
      <c r="A5" s="66"/>
      <c r="B5" s="68"/>
      <c r="C5" s="66"/>
      <c r="G5" s="0" t="n">
        <v>5.76</v>
      </c>
      <c r="H5" s="55" t="n">
        <v>36769</v>
      </c>
    </row>
    <row r="6" customFormat="false" ht="16.5" hidden="false" customHeight="false" outlineLevel="0" collapsed="false">
      <c r="A6" s="66" t="s">
        <v>140</v>
      </c>
      <c r="B6" s="138" t="n">
        <f aca="false">SUM(B3:B5)</f>
        <v>0</v>
      </c>
      <c r="C6" s="99" t="s">
        <v>76</v>
      </c>
      <c r="F6" s="66" t="n">
        <f aca="false">+Financials!D23</f>
        <v>7120901</v>
      </c>
      <c r="G6" s="0" t="n">
        <f aca="false">+G5-G4</f>
        <v>4.21</v>
      </c>
      <c r="H6" s="0" t="s">
        <v>141</v>
      </c>
    </row>
    <row r="7" customFormat="false" ht="16.5" hidden="false" customHeight="false" outlineLevel="0" collapsed="false">
      <c r="A7" s="66"/>
      <c r="B7" s="68"/>
      <c r="C7" s="66"/>
      <c r="F7" s="25" t="n">
        <f aca="false">+F6*G6</f>
        <v>29978993.21</v>
      </c>
    </row>
    <row r="8" customFormat="false" ht="15.75" hidden="false" customHeight="false" outlineLevel="0" collapsed="false">
      <c r="A8" s="66" t="s">
        <v>142</v>
      </c>
      <c r="B8" s="68" t="n">
        <f aca="false">IF(Summary!C5&lt;'Cash-Int-Trans'!D8,0,-Financials!E6+'Cash-Int-Trans'!B4)</f>
        <v>0</v>
      </c>
      <c r="C8" s="66"/>
      <c r="D8" s="55" t="n">
        <f aca="false">+D4</f>
        <v>36875</v>
      </c>
    </row>
    <row r="9" customFormat="false" ht="15.75" hidden="false" customHeight="false" outlineLevel="0" collapsed="false">
      <c r="A9" s="66" t="s">
        <v>143</v>
      </c>
      <c r="B9" s="68" t="n">
        <f aca="false">-B8</f>
        <v>-0</v>
      </c>
      <c r="C9" s="66"/>
      <c r="D9" s="55" t="n">
        <f aca="false">+D8</f>
        <v>36875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144</v>
      </c>
      <c r="B11" s="68"/>
      <c r="C11" s="66"/>
    </row>
    <row r="12" customFormat="false" ht="15.75" hidden="false" customHeight="false" outlineLevel="0" collapsed="false">
      <c r="A12" s="66" t="s">
        <v>145</v>
      </c>
      <c r="B12" s="68" t="n">
        <f aca="false">IF(Summary!C5&lt;'Cash-Int-Trans'!D12,0,-41000000)</f>
        <v>0</v>
      </c>
      <c r="C12" s="66"/>
      <c r="D12" s="55" t="n">
        <v>36875</v>
      </c>
    </row>
    <row r="13" customFormat="false" ht="15.75" hidden="false" customHeight="false" outlineLevel="0" collapsed="false">
      <c r="A13" s="66" t="s">
        <v>146</v>
      </c>
      <c r="B13" s="68" t="n">
        <f aca="false">IF(Summary!$C$5&lt;'Cash-Int-Trans'!D13,0,0)</f>
        <v>0</v>
      </c>
      <c r="C13" s="66"/>
      <c r="D13" s="55" t="n">
        <v>36741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147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148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149</v>
      </c>
      <c r="B18" s="136"/>
    </row>
    <row r="20" customFormat="false" ht="15.75" hidden="false" customHeight="false" outlineLevel="0" collapsed="false">
      <c r="A20" s="0" t="s">
        <v>150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151</v>
      </c>
      <c r="B22" s="66" t="n">
        <f aca="false">+Financials!I23</f>
        <v>10717761.7250038</v>
      </c>
    </row>
    <row r="23" customFormat="false" ht="15.75" hidden="false" customHeight="false" outlineLevel="0" collapsed="false">
      <c r="A23" s="0" t="s">
        <v>152</v>
      </c>
      <c r="B23" s="66" t="n">
        <f aca="false">-Financials!I15</f>
        <v>-15534245.9480594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153</v>
      </c>
    </row>
    <row r="27" customFormat="false" ht="15.75" hidden="false" customHeight="false" outlineLevel="0" collapsed="false">
      <c r="A27" s="0" t="s">
        <v>154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-884722.222222222</v>
      </c>
    </row>
    <row r="29" customFormat="false" ht="15.75" hidden="false" customHeight="false" outlineLevel="0" collapsed="false">
      <c r="A29" s="0" t="s">
        <v>155</v>
      </c>
      <c r="B29" s="66" t="n">
        <f aca="false">-Financials!E7+Financials!P11</f>
        <v>7077777.77777779</v>
      </c>
    </row>
    <row r="30" customFormat="false" ht="15.75" hidden="false" customHeight="false" outlineLevel="0" collapsed="false">
      <c r="A30" s="0" t="s">
        <v>156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144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157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158</v>
      </c>
      <c r="B35" s="95" t="n">
        <f aca="false">SUM(B20:B34)</f>
        <v>72377571.3325</v>
      </c>
      <c r="D35" s="66" t="n">
        <f aca="false">+B20+B12+B13+B38+B16</f>
        <v>72377571.3325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159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1376571.3325</v>
      </c>
    </row>
    <row r="39" customFormat="false" ht="15.75" hidden="false" customHeight="false" outlineLevel="0" collapsed="false">
      <c r="A39" s="141"/>
      <c r="E39" s="142" t="s">
        <v>160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150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36860</v>
      </c>
      <c r="E42" s="55" t="n">
        <v>36845</v>
      </c>
      <c r="F42" s="144"/>
    </row>
    <row r="43" customFormat="false" ht="15.75" hidden="false" customHeight="false" outlineLevel="0" collapsed="false">
      <c r="A43" s="0" t="s">
        <v>161</v>
      </c>
      <c r="B43" s="25" t="n">
        <f aca="false">+B42-B40</f>
        <v>91</v>
      </c>
      <c r="E43" s="145" t="s">
        <v>162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163</v>
      </c>
      <c r="B44" s="147" t="n">
        <f aca="false">+B41*(F43+0.0045)/360*B43</f>
        <v>1376571.3325</v>
      </c>
    </row>
    <row r="46" customFormat="false" ht="16.5" hidden="false" customHeight="false" outlineLevel="0" collapsed="false">
      <c r="A46" s="136" t="s">
        <v>164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165</v>
      </c>
      <c r="B47" s="140" t="n">
        <f aca="false">+B49+B56</f>
        <v>7077777.77777778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166</v>
      </c>
      <c r="B49" s="25" t="n">
        <f aca="false">+Amort!B61</f>
        <v>7077777.77777778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167</v>
      </c>
      <c r="B51" s="66"/>
      <c r="E51" s="134"/>
      <c r="F51" s="144"/>
    </row>
    <row r="52" customFormat="false" ht="15.75" hidden="false" customHeight="false" outlineLevel="0" collapsed="false">
      <c r="A52" s="0" t="s">
        <v>168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169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36860</v>
      </c>
    </row>
    <row r="55" customFormat="false" ht="15.75" hidden="false" customHeight="false" outlineLevel="0" collapsed="false">
      <c r="A55" s="0" t="s">
        <v>161</v>
      </c>
      <c r="B55" s="25" t="n">
        <f aca="false">+B54-B52</f>
        <v>36860</v>
      </c>
    </row>
    <row r="56" customFormat="false" ht="15.75" hidden="false" customHeight="false" outlineLevel="0" collapsed="false">
      <c r="A56" s="0" t="s">
        <v>170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171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36860</v>
      </c>
    </row>
    <row r="61" customFormat="false" ht="15.75" hidden="false" customHeight="false" outlineLevel="0" collapsed="false">
      <c r="A61" s="0" t="s">
        <v>172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173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174</v>
      </c>
      <c r="B63" s="55" t="n">
        <f aca="false">+Summary!C5</f>
        <v>36860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175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176</v>
      </c>
      <c r="B1" s="69"/>
      <c r="G1" s="135"/>
      <c r="H1" s="135"/>
    </row>
    <row r="2" customFormat="false" ht="15.75" hidden="false" customHeight="false" outlineLevel="0" collapsed="false">
      <c r="B2" s="149" t="s">
        <v>177</v>
      </c>
    </row>
    <row r="3" customFormat="false" ht="15.75" hidden="false" customHeight="false" outlineLevel="0" collapsed="false">
      <c r="A3" s="66" t="s">
        <v>178</v>
      </c>
      <c r="B3" s="150" t="n">
        <v>50000000</v>
      </c>
    </row>
    <row r="4" customFormat="false" ht="15.75" hidden="false" customHeight="false" outlineLevel="0" collapsed="false">
      <c r="A4" s="66" t="s">
        <v>179</v>
      </c>
      <c r="B4" s="151" t="n">
        <v>0.07</v>
      </c>
    </row>
    <row r="5" customFormat="false" ht="15.75" hidden="false" customHeight="false" outlineLevel="0" collapsed="false">
      <c r="A5" s="66" t="s">
        <v>180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181</v>
      </c>
      <c r="B6" s="153" t="n">
        <v>2</v>
      </c>
    </row>
    <row r="7" customFormat="false" ht="15.75" hidden="false" customHeight="false" outlineLevel="0" collapsed="false">
      <c r="A7" s="66" t="s">
        <v>182</v>
      </c>
      <c r="B7" s="66" t="n">
        <v>0</v>
      </c>
    </row>
    <row r="9" customFormat="false" ht="25.5" hidden="false" customHeight="false" outlineLevel="0" collapsed="false">
      <c r="A9" s="154"/>
      <c r="B9" s="155" t="s">
        <v>183</v>
      </c>
      <c r="C9" s="156" t="s">
        <v>150</v>
      </c>
      <c r="D9" s="156" t="s">
        <v>182</v>
      </c>
      <c r="E9" s="156" t="s">
        <v>178</v>
      </c>
      <c r="F9" s="156" t="s">
        <v>163</v>
      </c>
      <c r="G9" s="156" t="s">
        <v>158</v>
      </c>
      <c r="H9" s="156" t="s">
        <v>184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36860</v>
      </c>
      <c r="B23" s="160"/>
      <c r="C23" s="159"/>
      <c r="D23" s="159"/>
      <c r="E23" s="159" t="s">
        <v>183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185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186</v>
      </c>
      <c r="B25" s="161" t="n">
        <f aca="false">VLOOKUP(+A23,Note,8)</f>
        <v>0</v>
      </c>
      <c r="C25" s="159"/>
      <c r="D25" s="159"/>
      <c r="E25" s="159" t="s">
        <v>187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188</v>
      </c>
      <c r="B26" s="159" t="n">
        <f aca="false">+B24+B25</f>
        <v>0</v>
      </c>
      <c r="C26" s="159"/>
      <c r="D26" s="159"/>
      <c r="E26" s="159" t="s">
        <v>189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190</v>
      </c>
      <c r="B27" s="159" t="n">
        <f aca="false">A23-F24</f>
        <v>91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191</v>
      </c>
      <c r="B28" s="159" t="n">
        <f aca="false">F25*B27/(F26-F24)</f>
        <v>884722.222222222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192</v>
      </c>
      <c r="B29" s="159" t="n">
        <f aca="false">+B25+B28</f>
        <v>884722.222222222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193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177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178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179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181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183</v>
      </c>
      <c r="C41" s="156" t="s">
        <v>150</v>
      </c>
      <c r="D41" s="156" t="s">
        <v>194</v>
      </c>
      <c r="E41" s="156" t="s">
        <v>178</v>
      </c>
      <c r="F41" s="156" t="s">
        <v>163</v>
      </c>
      <c r="G41" s="156" t="s">
        <v>158</v>
      </c>
      <c r="H41" s="156" t="s">
        <v>184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36860</v>
      </c>
      <c r="B55" s="160"/>
      <c r="C55" s="159"/>
      <c r="D55" s="159"/>
      <c r="E55" s="159" t="s">
        <v>183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195</v>
      </c>
      <c r="B57" s="161" t="n">
        <f aca="false">VLOOKUP(+A55,Loan,8)</f>
        <v>0</v>
      </c>
      <c r="C57" s="159"/>
      <c r="D57" s="159"/>
      <c r="E57" s="159" t="s">
        <v>187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189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190</v>
      </c>
      <c r="B59" s="159" t="n">
        <f aca="false">A55-F56</f>
        <v>91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196</v>
      </c>
      <c r="B60" s="159" t="n">
        <f aca="false">F57*B59/(F58-F56)</f>
        <v>7077777.77777778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165</v>
      </c>
      <c r="B61" s="159" t="n">
        <f aca="false">+B57+B60</f>
        <v>7077777.77777778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197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198</v>
      </c>
      <c r="F1" s="164"/>
      <c r="G1" s="164"/>
      <c r="H1" s="164"/>
      <c r="I1" s="165"/>
      <c r="J1" s="166" t="s">
        <v>199</v>
      </c>
      <c r="K1" s="166" t="s">
        <v>200</v>
      </c>
      <c r="L1" s="167"/>
      <c r="M1" s="166"/>
      <c r="N1" s="168"/>
      <c r="O1" s="167" t="s">
        <v>201</v>
      </c>
      <c r="P1" s="167" t="s">
        <v>202</v>
      </c>
      <c r="Q1" s="167" t="s">
        <v>203</v>
      </c>
      <c r="R1" s="167" t="s">
        <v>204</v>
      </c>
      <c r="S1" s="167"/>
      <c r="T1" s="167"/>
      <c r="U1" s="169" t="s">
        <v>201</v>
      </c>
      <c r="V1" s="167" t="s">
        <v>43</v>
      </c>
      <c r="W1" s="167"/>
      <c r="X1" s="170"/>
      <c r="Y1" s="167"/>
      <c r="Z1" s="170"/>
      <c r="AA1" s="170"/>
      <c r="AB1" s="170"/>
      <c r="AC1" s="169" t="s">
        <v>205</v>
      </c>
      <c r="AD1" s="168" t="s">
        <v>206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207</v>
      </c>
      <c r="AR1" s="168"/>
      <c r="AS1" s="167" t="s">
        <v>201</v>
      </c>
      <c r="AT1" s="168" t="s">
        <v>208</v>
      </c>
      <c r="AU1" s="168"/>
      <c r="AV1" s="168"/>
      <c r="AW1" s="168"/>
      <c r="AX1" s="168"/>
      <c r="AY1" s="168"/>
      <c r="AZ1" s="168"/>
      <c r="BA1" s="168"/>
      <c r="BB1" s="170" t="s">
        <v>199</v>
      </c>
      <c r="BC1" s="170" t="s">
        <v>200</v>
      </c>
      <c r="BD1" s="168" t="s">
        <v>209</v>
      </c>
      <c r="BE1" s="168"/>
      <c r="BF1" s="168"/>
      <c r="BG1" s="168"/>
      <c r="BH1" s="168"/>
      <c r="BI1" s="168"/>
      <c r="BJ1" s="168"/>
      <c r="BK1" s="168"/>
      <c r="BL1" s="170" t="s">
        <v>200</v>
      </c>
      <c r="BM1" s="170" t="s">
        <v>210</v>
      </c>
      <c r="BN1" s="170" t="s">
        <v>211</v>
      </c>
      <c r="BO1" s="170" t="s">
        <v>212</v>
      </c>
      <c r="BP1" s="170"/>
      <c r="BQ1" s="167"/>
      <c r="BR1" s="166"/>
      <c r="BS1" s="170"/>
      <c r="BT1" s="170" t="s">
        <v>213</v>
      </c>
      <c r="BU1" s="172" t="s">
        <v>214</v>
      </c>
      <c r="BV1" s="170"/>
      <c r="BW1" s="170" t="s">
        <v>213</v>
      </c>
      <c r="BX1" s="170" t="s">
        <v>215</v>
      </c>
      <c r="BY1" s="167"/>
      <c r="BZ1" s="167"/>
      <c r="CA1" s="167"/>
      <c r="CB1" s="167"/>
      <c r="CC1" s="167"/>
      <c r="CD1" s="167"/>
      <c r="CE1" s="167"/>
      <c r="CF1" s="167"/>
      <c r="CG1" s="170" t="s">
        <v>216</v>
      </c>
      <c r="CH1" s="170"/>
      <c r="CI1" s="170"/>
      <c r="CJ1" s="170"/>
      <c r="CK1" s="166" t="s">
        <v>217</v>
      </c>
      <c r="CL1" s="166" t="s">
        <v>218</v>
      </c>
    </row>
    <row r="2" customFormat="false" ht="15.75" hidden="false" customHeight="false" outlineLevel="0" collapsed="false">
      <c r="A2" s="173"/>
      <c r="B2" s="173"/>
      <c r="C2" s="173" t="s">
        <v>219</v>
      </c>
      <c r="D2" s="173"/>
      <c r="E2" s="173"/>
      <c r="F2" s="173"/>
      <c r="G2" s="173"/>
      <c r="H2" s="173" t="s">
        <v>220</v>
      </c>
      <c r="I2" s="174"/>
      <c r="J2" s="175" t="s">
        <v>221</v>
      </c>
      <c r="K2" s="175" t="s">
        <v>221</v>
      </c>
      <c r="L2" s="176"/>
      <c r="M2" s="175" t="s">
        <v>222</v>
      </c>
      <c r="N2" s="177"/>
      <c r="O2" s="176" t="s">
        <v>34</v>
      </c>
      <c r="P2" s="176" t="s">
        <v>223</v>
      </c>
      <c r="Q2" s="176" t="s">
        <v>223</v>
      </c>
      <c r="R2" s="176"/>
      <c r="S2" s="176"/>
      <c r="T2" s="176"/>
      <c r="U2" s="178" t="s">
        <v>34</v>
      </c>
      <c r="V2" s="176" t="s">
        <v>224</v>
      </c>
      <c r="W2" s="176" t="s">
        <v>225</v>
      </c>
      <c r="X2" s="176" t="s">
        <v>226</v>
      </c>
      <c r="Y2" s="176" t="s">
        <v>93</v>
      </c>
      <c r="Z2" s="176" t="s">
        <v>225</v>
      </c>
      <c r="AA2" s="176" t="s">
        <v>226</v>
      </c>
      <c r="AB2" s="176" t="s">
        <v>93</v>
      </c>
      <c r="AC2" s="178" t="s">
        <v>201</v>
      </c>
      <c r="AD2" s="177" t="s">
        <v>227</v>
      </c>
      <c r="AE2" s="177"/>
      <c r="AF2" s="177"/>
      <c r="AG2" s="177"/>
      <c r="AH2" s="179" t="s">
        <v>228</v>
      </c>
      <c r="AI2" s="179"/>
      <c r="AJ2" s="179"/>
      <c r="AK2" s="179"/>
      <c r="AL2" s="180" t="n">
        <v>36525</v>
      </c>
      <c r="AM2" s="176" t="s">
        <v>229</v>
      </c>
      <c r="AN2" s="176" t="s">
        <v>230</v>
      </c>
      <c r="AO2" s="176" t="s">
        <v>231</v>
      </c>
      <c r="AP2" s="176" t="s">
        <v>232</v>
      </c>
      <c r="AQ2" s="176" t="s">
        <v>233</v>
      </c>
      <c r="AR2" s="177" t="s">
        <v>234</v>
      </c>
      <c r="AS2" s="176" t="s">
        <v>34</v>
      </c>
      <c r="AT2" s="177" t="s">
        <v>235</v>
      </c>
      <c r="AU2" s="177"/>
      <c r="AV2" s="177"/>
      <c r="AW2" s="177"/>
      <c r="AX2" s="177" t="s">
        <v>230</v>
      </c>
      <c r="AY2" s="177"/>
      <c r="AZ2" s="177"/>
      <c r="BA2" s="177"/>
      <c r="BB2" s="176" t="s">
        <v>233</v>
      </c>
      <c r="BC2" s="176" t="s">
        <v>233</v>
      </c>
      <c r="BD2" s="177" t="s">
        <v>235</v>
      </c>
      <c r="BE2" s="177"/>
      <c r="BF2" s="177"/>
      <c r="BG2" s="177"/>
      <c r="BH2" s="177" t="s">
        <v>230</v>
      </c>
      <c r="BI2" s="177"/>
      <c r="BJ2" s="177"/>
      <c r="BK2" s="177"/>
      <c r="BL2" s="176" t="s">
        <v>232</v>
      </c>
      <c r="BM2" s="176" t="s">
        <v>236</v>
      </c>
      <c r="BN2" s="176" t="s">
        <v>237</v>
      </c>
      <c r="BO2" s="176" t="s">
        <v>238</v>
      </c>
      <c r="BP2" s="181" t="s">
        <v>200</v>
      </c>
      <c r="BQ2" s="176" t="s">
        <v>239</v>
      </c>
      <c r="BR2" s="175" t="s">
        <v>30</v>
      </c>
      <c r="BS2" s="176" t="s">
        <v>240</v>
      </c>
      <c r="BT2" s="176" t="s">
        <v>218</v>
      </c>
      <c r="BU2" s="182" t="s">
        <v>241</v>
      </c>
      <c r="BV2" s="181" t="s">
        <v>242</v>
      </c>
      <c r="BW2" s="176" t="s">
        <v>233</v>
      </c>
      <c r="BX2" s="176" t="s">
        <v>233</v>
      </c>
      <c r="BY2" s="176" t="s">
        <v>227</v>
      </c>
      <c r="BZ2" s="176" t="s">
        <v>235</v>
      </c>
      <c r="CA2" s="176" t="s">
        <v>228</v>
      </c>
      <c r="CB2" s="176" t="s">
        <v>230</v>
      </c>
      <c r="CC2" s="176" t="s">
        <v>227</v>
      </c>
      <c r="CD2" s="176" t="s">
        <v>235</v>
      </c>
      <c r="CE2" s="176" t="s">
        <v>228</v>
      </c>
      <c r="CF2" s="176" t="s">
        <v>230</v>
      </c>
      <c r="CG2" s="177" t="s">
        <v>243</v>
      </c>
      <c r="CH2" s="177"/>
      <c r="CI2" s="177"/>
      <c r="CJ2" s="177"/>
      <c r="CK2" s="175" t="s">
        <v>244</v>
      </c>
      <c r="CL2" s="175" t="s">
        <v>217</v>
      </c>
    </row>
    <row r="3" customFormat="false" ht="15.75" hidden="false" customHeight="false" outlineLevel="0" collapsed="false">
      <c r="A3" s="183" t="s">
        <v>245</v>
      </c>
      <c r="B3" s="183" t="s">
        <v>246</v>
      </c>
      <c r="C3" s="183" t="s">
        <v>247</v>
      </c>
      <c r="D3" s="183" t="s">
        <v>248</v>
      </c>
      <c r="E3" s="183" t="s">
        <v>225</v>
      </c>
      <c r="F3" s="183" t="s">
        <v>27</v>
      </c>
      <c r="G3" s="183" t="s">
        <v>222</v>
      </c>
      <c r="H3" s="183" t="s">
        <v>249</v>
      </c>
      <c r="I3" s="184" t="s">
        <v>240</v>
      </c>
      <c r="J3" s="185" t="s">
        <v>250</v>
      </c>
      <c r="K3" s="185" t="s">
        <v>250</v>
      </c>
      <c r="L3" s="186" t="s">
        <v>231</v>
      </c>
      <c r="M3" s="185" t="s">
        <v>251</v>
      </c>
      <c r="N3" s="185" t="s">
        <v>234</v>
      </c>
      <c r="O3" s="186" t="s">
        <v>252</v>
      </c>
      <c r="P3" s="186" t="s">
        <v>252</v>
      </c>
      <c r="Q3" s="186" t="s">
        <v>252</v>
      </c>
      <c r="R3" s="187" t="s">
        <v>253</v>
      </c>
      <c r="S3" s="187" t="s">
        <v>253</v>
      </c>
      <c r="T3" s="187" t="s">
        <v>253</v>
      </c>
      <c r="U3" s="188" t="n">
        <v>36819</v>
      </c>
      <c r="V3" s="187" t="s">
        <v>254</v>
      </c>
      <c r="W3" s="187" t="s">
        <v>6</v>
      </c>
      <c r="X3" s="187" t="s">
        <v>6</v>
      </c>
      <c r="Y3" s="187" t="s">
        <v>6</v>
      </c>
      <c r="Z3" s="187" t="s">
        <v>255</v>
      </c>
      <c r="AA3" s="187" t="s">
        <v>255</v>
      </c>
      <c r="AB3" s="187" t="s">
        <v>255</v>
      </c>
      <c r="AC3" s="188" t="s">
        <v>34</v>
      </c>
      <c r="AD3" s="189" t="s">
        <v>256</v>
      </c>
      <c r="AE3" s="189" t="s">
        <v>257</v>
      </c>
      <c r="AF3" s="189" t="s">
        <v>258</v>
      </c>
      <c r="AG3" s="189" t="s">
        <v>259</v>
      </c>
      <c r="AH3" s="190" t="s">
        <v>256</v>
      </c>
      <c r="AI3" s="189" t="s">
        <v>257</v>
      </c>
      <c r="AJ3" s="189" t="s">
        <v>258</v>
      </c>
      <c r="AK3" s="191" t="s">
        <v>259</v>
      </c>
      <c r="AL3" s="189" t="s">
        <v>260</v>
      </c>
      <c r="AM3" s="187" t="s">
        <v>261</v>
      </c>
      <c r="AN3" s="187" t="s">
        <v>262</v>
      </c>
      <c r="AO3" s="187" t="s">
        <v>263</v>
      </c>
      <c r="AP3" s="187" t="s">
        <v>261</v>
      </c>
      <c r="AQ3" s="187" t="s">
        <v>264</v>
      </c>
      <c r="AR3" s="192" t="s">
        <v>263</v>
      </c>
      <c r="AS3" s="186" t="s">
        <v>265</v>
      </c>
      <c r="AT3" s="189" t="s">
        <v>256</v>
      </c>
      <c r="AU3" s="189" t="s">
        <v>257</v>
      </c>
      <c r="AV3" s="189" t="s">
        <v>258</v>
      </c>
      <c r="AW3" s="189" t="s">
        <v>259</v>
      </c>
      <c r="AX3" s="189" t="s">
        <v>256</v>
      </c>
      <c r="AY3" s="189" t="s">
        <v>257</v>
      </c>
      <c r="AZ3" s="189" t="s">
        <v>258</v>
      </c>
      <c r="BA3" s="189" t="s">
        <v>259</v>
      </c>
      <c r="BB3" s="186" t="s">
        <v>252</v>
      </c>
      <c r="BC3" s="186" t="s">
        <v>252</v>
      </c>
      <c r="BD3" s="189" t="s">
        <v>256</v>
      </c>
      <c r="BE3" s="189" t="s">
        <v>257</v>
      </c>
      <c r="BF3" s="189" t="s">
        <v>258</v>
      </c>
      <c r="BG3" s="189" t="s">
        <v>259</v>
      </c>
      <c r="BH3" s="189" t="s">
        <v>256</v>
      </c>
      <c r="BI3" s="189" t="s">
        <v>257</v>
      </c>
      <c r="BJ3" s="189" t="s">
        <v>258</v>
      </c>
      <c r="BK3" s="189" t="s">
        <v>259</v>
      </c>
      <c r="BL3" s="187" t="s">
        <v>261</v>
      </c>
      <c r="BM3" s="187" t="s">
        <v>266</v>
      </c>
      <c r="BN3" s="187" t="s">
        <v>267</v>
      </c>
      <c r="BO3" s="187" t="s">
        <v>268</v>
      </c>
      <c r="BP3" s="189" t="s">
        <v>258</v>
      </c>
      <c r="BQ3" s="186" t="s">
        <v>252</v>
      </c>
      <c r="BR3" s="185" t="s">
        <v>269</v>
      </c>
      <c r="BS3" s="186" t="s">
        <v>249</v>
      </c>
      <c r="BT3" s="186" t="s">
        <v>262</v>
      </c>
      <c r="BU3" s="193" t="s">
        <v>270</v>
      </c>
      <c r="BV3" s="189" t="s">
        <v>271</v>
      </c>
      <c r="BW3" s="186" t="s">
        <v>272</v>
      </c>
      <c r="BX3" s="186" t="s">
        <v>272</v>
      </c>
      <c r="BY3" s="186" t="s">
        <v>273</v>
      </c>
      <c r="BZ3" s="186" t="s">
        <v>273</v>
      </c>
      <c r="CA3" s="186" t="s">
        <v>273</v>
      </c>
      <c r="CB3" s="186" t="s">
        <v>273</v>
      </c>
      <c r="CC3" s="186" t="s">
        <v>274</v>
      </c>
      <c r="CD3" s="186" t="s">
        <v>274</v>
      </c>
      <c r="CE3" s="186" t="s">
        <v>274</v>
      </c>
      <c r="CF3" s="186" t="s">
        <v>274</v>
      </c>
      <c r="CG3" s="189" t="s">
        <v>256</v>
      </c>
      <c r="CH3" s="189" t="s">
        <v>257</v>
      </c>
      <c r="CI3" s="189" t="s">
        <v>258</v>
      </c>
      <c r="CJ3" s="189" t="s">
        <v>259</v>
      </c>
      <c r="CK3" s="185" t="s">
        <v>251</v>
      </c>
      <c r="CL3" s="185" t="s">
        <v>251</v>
      </c>
    </row>
    <row r="4" customFormat="false" ht="15.75" hidden="false" customHeight="false" outlineLevel="3" collapsed="false">
      <c r="A4" s="45" t="s">
        <v>275</v>
      </c>
      <c r="B4" s="45" t="s">
        <v>276</v>
      </c>
      <c r="C4" s="45" t="s">
        <v>277</v>
      </c>
      <c r="D4" s="45" t="s">
        <v>278</v>
      </c>
      <c r="E4" s="45" t="s">
        <v>279</v>
      </c>
      <c r="F4" s="45" t="s">
        <v>198</v>
      </c>
      <c r="G4" s="45" t="s">
        <v>280</v>
      </c>
      <c r="H4" s="45" t="s">
        <v>281</v>
      </c>
      <c r="I4" s="194" t="s">
        <v>282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283</v>
      </c>
      <c r="S4" s="200" t="n">
        <v>0</v>
      </c>
      <c r="T4" s="200" t="n">
        <v>0</v>
      </c>
      <c r="U4" s="201" t="n">
        <v>5523881.89</v>
      </c>
      <c r="V4" s="197" t="s">
        <v>284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198</v>
      </c>
      <c r="BC4" s="197" t="s">
        <v>198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285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286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287</v>
      </c>
      <c r="B6" s="45" t="s">
        <v>276</v>
      </c>
      <c r="C6" s="45" t="s">
        <v>277</v>
      </c>
      <c r="D6" s="45" t="s">
        <v>278</v>
      </c>
      <c r="E6" s="45" t="s">
        <v>288</v>
      </c>
      <c r="F6" s="45" t="s">
        <v>289</v>
      </c>
      <c r="G6" s="45" t="s">
        <v>290</v>
      </c>
      <c r="H6" s="45" t="s">
        <v>291</v>
      </c>
      <c r="I6" s="194" t="s">
        <v>282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292</v>
      </c>
      <c r="S6" s="200" t="n">
        <v>0</v>
      </c>
      <c r="T6" s="200" t="n">
        <v>0</v>
      </c>
      <c r="U6" s="201" t="n">
        <v>0</v>
      </c>
      <c r="V6" s="197" t="s">
        <v>284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293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287</v>
      </c>
      <c r="B7" s="45" t="s">
        <v>276</v>
      </c>
      <c r="C7" s="45" t="s">
        <v>277</v>
      </c>
      <c r="D7" s="45" t="s">
        <v>278</v>
      </c>
      <c r="E7" s="45" t="s">
        <v>294</v>
      </c>
      <c r="F7" s="45" t="s">
        <v>295</v>
      </c>
      <c r="G7" s="45" t="s">
        <v>290</v>
      </c>
      <c r="H7" s="45" t="s">
        <v>291</v>
      </c>
      <c r="I7" s="194" t="s">
        <v>282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296</v>
      </c>
      <c r="S7" s="200" t="n">
        <v>0</v>
      </c>
      <c r="T7" s="200" t="n">
        <v>0</v>
      </c>
      <c r="U7" s="201" t="n">
        <v>1453279.98941939</v>
      </c>
      <c r="V7" s="197" t="s">
        <v>284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293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297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298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299</v>
      </c>
      <c r="B10" s="45" t="s">
        <v>300</v>
      </c>
      <c r="C10" s="45" t="s">
        <v>301</v>
      </c>
      <c r="D10" s="45" t="s">
        <v>302</v>
      </c>
      <c r="E10" s="45" t="s">
        <v>303</v>
      </c>
      <c r="F10" s="45" t="s">
        <v>304</v>
      </c>
      <c r="G10" s="45" t="s">
        <v>305</v>
      </c>
      <c r="H10" s="45" t="s">
        <v>291</v>
      </c>
      <c r="I10" s="194" t="s">
        <v>282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284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293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306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307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308</v>
      </c>
      <c r="B13" s="45" t="s">
        <v>309</v>
      </c>
      <c r="C13" s="45" t="s">
        <v>310</v>
      </c>
      <c r="D13" s="45" t="s">
        <v>311</v>
      </c>
      <c r="E13" s="45" t="s">
        <v>312</v>
      </c>
      <c r="F13" s="45" t="s">
        <v>198</v>
      </c>
      <c r="G13" s="45" t="s">
        <v>313</v>
      </c>
      <c r="H13" s="45" t="s">
        <v>281</v>
      </c>
      <c r="I13" s="194" t="s">
        <v>314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315</v>
      </c>
      <c r="S13" s="200" t="n">
        <v>0</v>
      </c>
      <c r="T13" s="200" t="n">
        <v>0</v>
      </c>
      <c r="U13" s="201" t="n">
        <v>4803055.89</v>
      </c>
      <c r="V13" s="197" t="s">
        <v>284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198</v>
      </c>
      <c r="BC13" s="197" t="s">
        <v>198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285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308</v>
      </c>
      <c r="B14" s="45" t="s">
        <v>309</v>
      </c>
      <c r="C14" s="45" t="s">
        <v>310</v>
      </c>
      <c r="D14" s="45" t="s">
        <v>311</v>
      </c>
      <c r="E14" s="45" t="s">
        <v>316</v>
      </c>
      <c r="F14" s="45" t="s">
        <v>198</v>
      </c>
      <c r="G14" s="45" t="s">
        <v>313</v>
      </c>
      <c r="H14" s="45" t="s">
        <v>281</v>
      </c>
      <c r="I14" s="194" t="s">
        <v>314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317</v>
      </c>
      <c r="S14" s="200" t="n">
        <v>0</v>
      </c>
      <c r="T14" s="200" t="n">
        <v>0</v>
      </c>
      <c r="U14" s="201" t="n">
        <v>21146814.41</v>
      </c>
      <c r="V14" s="197" t="s">
        <v>284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198</v>
      </c>
      <c r="BC14" s="197" t="s">
        <v>198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285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308</v>
      </c>
      <c r="B15" s="45" t="s">
        <v>309</v>
      </c>
      <c r="C15" s="45" t="s">
        <v>310</v>
      </c>
      <c r="D15" s="45" t="s">
        <v>311</v>
      </c>
      <c r="E15" s="45" t="s">
        <v>318</v>
      </c>
      <c r="F15" s="45" t="s">
        <v>198</v>
      </c>
      <c r="G15" s="45" t="s">
        <v>313</v>
      </c>
      <c r="H15" s="45" t="s">
        <v>281</v>
      </c>
      <c r="I15" s="194" t="s">
        <v>314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317</v>
      </c>
      <c r="S15" s="200" t="n">
        <v>0</v>
      </c>
      <c r="T15" s="200" t="n">
        <v>0</v>
      </c>
      <c r="U15" s="201" t="n">
        <v>2560525</v>
      </c>
      <c r="V15" s="197" t="s">
        <v>284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198</v>
      </c>
      <c r="BC15" s="197" t="s">
        <v>198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285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308</v>
      </c>
      <c r="B16" s="45" t="s">
        <v>309</v>
      </c>
      <c r="C16" s="45" t="s">
        <v>310</v>
      </c>
      <c r="D16" s="45" t="s">
        <v>311</v>
      </c>
      <c r="E16" s="45" t="s">
        <v>319</v>
      </c>
      <c r="F16" s="45" t="s">
        <v>198</v>
      </c>
      <c r="G16" s="45" t="s">
        <v>313</v>
      </c>
      <c r="H16" s="45" t="s">
        <v>281</v>
      </c>
      <c r="I16" s="194" t="s">
        <v>314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320</v>
      </c>
      <c r="S16" s="200" t="n">
        <v>0</v>
      </c>
      <c r="T16" s="200" t="n">
        <v>0</v>
      </c>
      <c r="U16" s="201" t="n">
        <v>7483750</v>
      </c>
      <c r="V16" s="197" t="s">
        <v>284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198</v>
      </c>
      <c r="BC16" s="197" t="s">
        <v>198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285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308</v>
      </c>
      <c r="B17" s="45" t="s">
        <v>309</v>
      </c>
      <c r="C17" s="45" t="s">
        <v>310</v>
      </c>
      <c r="D17" s="45" t="s">
        <v>311</v>
      </c>
      <c r="E17" s="45" t="s">
        <v>321</v>
      </c>
      <c r="F17" s="45" t="s">
        <v>198</v>
      </c>
      <c r="G17" s="45" t="s">
        <v>313</v>
      </c>
      <c r="H17" s="45" t="s">
        <v>281</v>
      </c>
      <c r="I17" s="194" t="s">
        <v>314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320</v>
      </c>
      <c r="S17" s="200" t="n">
        <v>0</v>
      </c>
      <c r="T17" s="200" t="n">
        <v>0</v>
      </c>
      <c r="U17" s="201" t="n">
        <v>2343750</v>
      </c>
      <c r="V17" s="197" t="s">
        <v>284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198</v>
      </c>
      <c r="BC17" s="197" t="s">
        <v>198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285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308</v>
      </c>
      <c r="B18" s="45" t="s">
        <v>309</v>
      </c>
      <c r="C18" s="45" t="s">
        <v>322</v>
      </c>
      <c r="D18" s="45" t="s">
        <v>323</v>
      </c>
      <c r="E18" s="45" t="s">
        <v>324</v>
      </c>
      <c r="F18" s="45" t="s">
        <v>198</v>
      </c>
      <c r="G18" s="45" t="s">
        <v>313</v>
      </c>
      <c r="H18" s="45" t="s">
        <v>281</v>
      </c>
      <c r="I18" s="194" t="s">
        <v>314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325</v>
      </c>
      <c r="S18" s="200" t="n">
        <v>0</v>
      </c>
      <c r="T18" s="200" t="n">
        <v>0</v>
      </c>
      <c r="U18" s="201" t="n">
        <v>14411755.76</v>
      </c>
      <c r="V18" s="197" t="s">
        <v>284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198</v>
      </c>
      <c r="BC18" s="197" t="s">
        <v>198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285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308</v>
      </c>
      <c r="B19" s="45" t="s">
        <v>309</v>
      </c>
      <c r="C19" s="45" t="s">
        <v>322</v>
      </c>
      <c r="D19" s="45" t="s">
        <v>323</v>
      </c>
      <c r="E19" s="45" t="s">
        <v>326</v>
      </c>
      <c r="F19" s="45" t="s">
        <v>198</v>
      </c>
      <c r="G19" s="45" t="s">
        <v>313</v>
      </c>
      <c r="H19" s="45" t="s">
        <v>281</v>
      </c>
      <c r="I19" s="194" t="s">
        <v>314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325</v>
      </c>
      <c r="S19" s="200" t="n">
        <v>0</v>
      </c>
      <c r="T19" s="200" t="n">
        <v>0</v>
      </c>
      <c r="U19" s="201" t="n">
        <v>1050000</v>
      </c>
      <c r="V19" s="197" t="s">
        <v>284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198</v>
      </c>
      <c r="BC19" s="197" t="s">
        <v>198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285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327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328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329</v>
      </c>
      <c r="B22" s="45" t="s">
        <v>330</v>
      </c>
      <c r="C22" s="45" t="s">
        <v>331</v>
      </c>
      <c r="D22" s="45" t="s">
        <v>332</v>
      </c>
      <c r="E22" s="45" t="s">
        <v>333</v>
      </c>
      <c r="F22" s="45" t="s">
        <v>334</v>
      </c>
      <c r="G22" s="243" t="s">
        <v>335</v>
      </c>
      <c r="H22" s="243" t="s">
        <v>336</v>
      </c>
      <c r="I22" s="194" t="s">
        <v>336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284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293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337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338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308</v>
      </c>
      <c r="B25" s="45" t="s">
        <v>339</v>
      </c>
      <c r="C25" s="45" t="s">
        <v>340</v>
      </c>
      <c r="D25" s="45" t="s">
        <v>341</v>
      </c>
      <c r="E25" s="45" t="s">
        <v>342</v>
      </c>
      <c r="F25" s="45" t="s">
        <v>198</v>
      </c>
      <c r="G25" s="45" t="s">
        <v>343</v>
      </c>
      <c r="H25" s="45" t="s">
        <v>281</v>
      </c>
      <c r="I25" s="194" t="s">
        <v>314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344</v>
      </c>
      <c r="S25" s="200" t="n">
        <v>0</v>
      </c>
      <c r="T25" s="200" t="n">
        <v>0</v>
      </c>
      <c r="U25" s="201" t="n">
        <v>1803840</v>
      </c>
      <c r="V25" s="197" t="s">
        <v>284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198</v>
      </c>
      <c r="BC25" s="197" t="s">
        <v>198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285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308</v>
      </c>
      <c r="B26" s="45" t="s">
        <v>339</v>
      </c>
      <c r="C26" s="45" t="s">
        <v>340</v>
      </c>
      <c r="D26" s="45" t="s">
        <v>341</v>
      </c>
      <c r="E26" s="45" t="s">
        <v>345</v>
      </c>
      <c r="F26" s="45" t="s">
        <v>198</v>
      </c>
      <c r="G26" s="45" t="s">
        <v>343</v>
      </c>
      <c r="H26" s="45" t="s">
        <v>281</v>
      </c>
      <c r="I26" s="194" t="s">
        <v>314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346</v>
      </c>
      <c r="S26" s="200" t="n">
        <v>0</v>
      </c>
      <c r="T26" s="200" t="n">
        <v>0</v>
      </c>
      <c r="U26" s="201" t="n">
        <v>2300803</v>
      </c>
      <c r="V26" s="197" t="s">
        <v>284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198</v>
      </c>
      <c r="BC26" s="197" t="s">
        <v>198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285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327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347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348</v>
      </c>
      <c r="B29" s="45" t="s">
        <v>349</v>
      </c>
      <c r="C29" s="45" t="s">
        <v>350</v>
      </c>
      <c r="D29" s="45" t="s">
        <v>351</v>
      </c>
      <c r="E29" s="45" t="s">
        <v>352</v>
      </c>
      <c r="F29" s="45" t="s">
        <v>198</v>
      </c>
      <c r="G29" s="45" t="s">
        <v>353</v>
      </c>
      <c r="H29" s="45" t="s">
        <v>281</v>
      </c>
      <c r="I29" s="194" t="s">
        <v>354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355</v>
      </c>
      <c r="S29" s="200" t="n">
        <v>0</v>
      </c>
      <c r="T29" s="200" t="n">
        <v>0</v>
      </c>
      <c r="U29" s="201" t="n">
        <v>13228050</v>
      </c>
      <c r="V29" s="197" t="s">
        <v>284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198</v>
      </c>
      <c r="BC29" s="197" t="s">
        <v>198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293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348</v>
      </c>
      <c r="B30" s="45" t="s">
        <v>349</v>
      </c>
      <c r="C30" s="45" t="s">
        <v>356</v>
      </c>
      <c r="D30" s="45" t="s">
        <v>357</v>
      </c>
      <c r="E30" s="45" t="s">
        <v>358</v>
      </c>
      <c r="F30" s="45" t="s">
        <v>198</v>
      </c>
      <c r="G30" s="45" t="s">
        <v>359</v>
      </c>
      <c r="H30" s="45" t="s">
        <v>281</v>
      </c>
      <c r="I30" s="194" t="s">
        <v>354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360</v>
      </c>
      <c r="S30" s="200" t="n">
        <v>0</v>
      </c>
      <c r="T30" s="200" t="n">
        <v>0</v>
      </c>
      <c r="U30" s="201" t="n">
        <v>93746588.676478</v>
      </c>
      <c r="V30" s="197" t="s">
        <v>284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198</v>
      </c>
      <c r="BC30" s="197" t="s">
        <v>198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285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361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362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363</v>
      </c>
      <c r="B33" s="45" t="s">
        <v>364</v>
      </c>
      <c r="C33" s="45" t="s">
        <v>365</v>
      </c>
      <c r="D33" s="45" t="s">
        <v>366</v>
      </c>
      <c r="E33" s="45" t="s">
        <v>367</v>
      </c>
      <c r="F33" s="45" t="s">
        <v>368</v>
      </c>
      <c r="G33" s="45" t="s">
        <v>369</v>
      </c>
      <c r="H33" s="45" t="s">
        <v>291</v>
      </c>
      <c r="I33" s="194" t="s">
        <v>282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370</v>
      </c>
      <c r="S33" s="200" t="n">
        <v>0</v>
      </c>
      <c r="T33" s="200" t="n">
        <v>0</v>
      </c>
      <c r="U33" s="201" t="n">
        <v>51693511.5</v>
      </c>
      <c r="V33" s="197" t="s">
        <v>284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293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371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372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373</v>
      </c>
      <c r="B36" s="45" t="s">
        <v>374</v>
      </c>
      <c r="C36" s="45" t="s">
        <v>277</v>
      </c>
      <c r="D36" s="45" t="s">
        <v>278</v>
      </c>
      <c r="E36" s="45" t="s">
        <v>375</v>
      </c>
      <c r="F36" s="45" t="s">
        <v>289</v>
      </c>
      <c r="G36" s="243" t="s">
        <v>290</v>
      </c>
      <c r="H36" s="243" t="s">
        <v>291</v>
      </c>
      <c r="I36" s="194" t="s">
        <v>282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284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293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373</v>
      </c>
      <c r="B37" s="45" t="s">
        <v>374</v>
      </c>
      <c r="C37" s="45" t="s">
        <v>277</v>
      </c>
      <c r="D37" s="45" t="s">
        <v>278</v>
      </c>
      <c r="E37" s="45" t="s">
        <v>376</v>
      </c>
      <c r="F37" s="45" t="s">
        <v>295</v>
      </c>
      <c r="G37" s="243" t="s">
        <v>290</v>
      </c>
      <c r="H37" s="243" t="s">
        <v>291</v>
      </c>
      <c r="I37" s="194" t="s">
        <v>282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284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293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377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378</v>
      </c>
      <c r="B39" s="45" t="s">
        <v>374</v>
      </c>
      <c r="C39" s="45" t="s">
        <v>379</v>
      </c>
      <c r="D39" s="45" t="s">
        <v>380</v>
      </c>
      <c r="E39" s="45" t="s">
        <v>381</v>
      </c>
      <c r="F39" s="45" t="s">
        <v>198</v>
      </c>
      <c r="G39" s="45" t="s">
        <v>335</v>
      </c>
      <c r="H39" s="45" t="s">
        <v>281</v>
      </c>
      <c r="I39" s="194" t="s">
        <v>314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284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198</v>
      </c>
      <c r="BC39" s="197" t="s">
        <v>198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285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382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383</v>
      </c>
      <c r="B41" s="45" t="s">
        <v>374</v>
      </c>
      <c r="C41" s="45" t="s">
        <v>384</v>
      </c>
      <c r="D41" s="45" t="s">
        <v>385</v>
      </c>
      <c r="E41" s="45" t="s">
        <v>386</v>
      </c>
      <c r="F41" s="45" t="s">
        <v>387</v>
      </c>
      <c r="G41" s="243" t="s">
        <v>335</v>
      </c>
      <c r="H41" s="243" t="s">
        <v>291</v>
      </c>
      <c r="I41" s="194" t="s">
        <v>282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284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293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383</v>
      </c>
      <c r="B42" s="45" t="s">
        <v>374</v>
      </c>
      <c r="C42" s="45" t="s">
        <v>379</v>
      </c>
      <c r="D42" s="45" t="s">
        <v>380</v>
      </c>
      <c r="E42" s="45" t="s">
        <v>388</v>
      </c>
      <c r="F42" s="45" t="s">
        <v>389</v>
      </c>
      <c r="G42" s="243" t="s">
        <v>335</v>
      </c>
      <c r="H42" s="243" t="s">
        <v>390</v>
      </c>
      <c r="I42" s="194" t="s">
        <v>282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284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293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391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392</v>
      </c>
      <c r="B44" s="45" t="s">
        <v>374</v>
      </c>
      <c r="C44" s="45" t="s">
        <v>393</v>
      </c>
      <c r="D44" s="45" t="s">
        <v>394</v>
      </c>
      <c r="E44" s="45" t="s">
        <v>395</v>
      </c>
      <c r="F44" s="45" t="s">
        <v>198</v>
      </c>
      <c r="G44" s="45" t="s">
        <v>335</v>
      </c>
      <c r="H44" s="45" t="s">
        <v>281</v>
      </c>
      <c r="I44" s="194" t="s">
        <v>354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284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198</v>
      </c>
      <c r="BC44" s="197" t="s">
        <v>198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285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396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397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398</v>
      </c>
      <c r="B47" s="45" t="s">
        <v>399</v>
      </c>
      <c r="C47" s="45" t="s">
        <v>393</v>
      </c>
      <c r="D47" s="45" t="s">
        <v>394</v>
      </c>
      <c r="E47" s="45" t="s">
        <v>400</v>
      </c>
      <c r="F47" s="45" t="s">
        <v>198</v>
      </c>
      <c r="G47" s="45" t="s">
        <v>401</v>
      </c>
      <c r="H47" s="45" t="s">
        <v>281</v>
      </c>
      <c r="I47" s="194" t="s">
        <v>354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402</v>
      </c>
      <c r="S47" s="200" t="n">
        <v>0</v>
      </c>
      <c r="T47" s="200" t="n">
        <v>0</v>
      </c>
      <c r="U47" s="201" t="n">
        <v>2220747.16</v>
      </c>
      <c r="V47" s="197" t="s">
        <v>284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198</v>
      </c>
      <c r="BC47" s="197" t="s">
        <v>198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285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403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404</v>
      </c>
      <c r="B49" s="45" t="s">
        <v>399</v>
      </c>
      <c r="C49" s="45" t="s">
        <v>393</v>
      </c>
      <c r="D49" s="45" t="s">
        <v>394</v>
      </c>
      <c r="E49" s="45" t="s">
        <v>405</v>
      </c>
      <c r="F49" s="45" t="s">
        <v>198</v>
      </c>
      <c r="G49" s="45" t="s">
        <v>401</v>
      </c>
      <c r="H49" s="243" t="s">
        <v>390</v>
      </c>
      <c r="I49" s="194" t="s">
        <v>282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406</v>
      </c>
      <c r="S49" s="200" t="n">
        <v>0</v>
      </c>
      <c r="T49" s="200" t="n">
        <v>0</v>
      </c>
      <c r="U49" s="201" t="n">
        <v>23507915</v>
      </c>
      <c r="V49" s="197" t="s">
        <v>284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198</v>
      </c>
      <c r="BC49" s="197" t="s">
        <v>198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285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404</v>
      </c>
      <c r="B50" s="45" t="s">
        <v>399</v>
      </c>
      <c r="C50" s="45" t="s">
        <v>393</v>
      </c>
      <c r="D50" s="45" t="s">
        <v>394</v>
      </c>
      <c r="E50" s="45" t="s">
        <v>407</v>
      </c>
      <c r="F50" s="45" t="s">
        <v>198</v>
      </c>
      <c r="G50" s="243" t="s">
        <v>408</v>
      </c>
      <c r="H50" s="243" t="s">
        <v>390</v>
      </c>
      <c r="I50" s="194" t="s">
        <v>282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409</v>
      </c>
      <c r="S50" s="200" t="n">
        <v>0</v>
      </c>
      <c r="T50" s="200" t="n">
        <v>0</v>
      </c>
      <c r="U50" s="201" t="n">
        <v>10372212</v>
      </c>
      <c r="V50" s="197" t="s">
        <v>284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198</v>
      </c>
      <c r="BC50" s="197" t="s">
        <v>198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285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410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363</v>
      </c>
      <c r="B52" s="45" t="s">
        <v>399</v>
      </c>
      <c r="C52" s="45" t="s">
        <v>393</v>
      </c>
      <c r="D52" s="45" t="s">
        <v>394</v>
      </c>
      <c r="E52" s="45" t="s">
        <v>411</v>
      </c>
      <c r="F52" s="45" t="s">
        <v>412</v>
      </c>
      <c r="G52" s="45" t="s">
        <v>401</v>
      </c>
      <c r="H52" s="45" t="s">
        <v>291</v>
      </c>
      <c r="I52" s="194" t="s">
        <v>282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413</v>
      </c>
      <c r="S52" s="200" t="n">
        <v>0</v>
      </c>
      <c r="T52" s="200" t="n">
        <v>0</v>
      </c>
      <c r="U52" s="201" t="n">
        <v>0</v>
      </c>
      <c r="V52" s="197" t="s">
        <v>284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293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363</v>
      </c>
      <c r="B53" s="45" t="s">
        <v>399</v>
      </c>
      <c r="C53" s="45" t="s">
        <v>393</v>
      </c>
      <c r="D53" s="45" t="s">
        <v>394</v>
      </c>
      <c r="E53" s="45" t="s">
        <v>414</v>
      </c>
      <c r="F53" s="45" t="s">
        <v>415</v>
      </c>
      <c r="G53" s="45" t="s">
        <v>401</v>
      </c>
      <c r="H53" s="45" t="s">
        <v>291</v>
      </c>
      <c r="I53" s="194" t="s">
        <v>282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416</v>
      </c>
      <c r="S53" s="200" t="n">
        <v>0</v>
      </c>
      <c r="T53" s="200" t="n">
        <v>0</v>
      </c>
      <c r="U53" s="201" t="n">
        <v>0</v>
      </c>
      <c r="V53" s="197" t="s">
        <v>284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293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363</v>
      </c>
      <c r="B54" s="45" t="s">
        <v>399</v>
      </c>
      <c r="C54" s="45" t="s">
        <v>393</v>
      </c>
      <c r="D54" s="45" t="s">
        <v>394</v>
      </c>
      <c r="E54" s="45" t="s">
        <v>417</v>
      </c>
      <c r="F54" s="45" t="s">
        <v>387</v>
      </c>
      <c r="G54" s="45" t="s">
        <v>401</v>
      </c>
      <c r="H54" s="45" t="s">
        <v>291</v>
      </c>
      <c r="I54" s="194" t="s">
        <v>282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418</v>
      </c>
      <c r="S54" s="200" t="n">
        <v>0</v>
      </c>
      <c r="T54" s="200" t="n">
        <v>0</v>
      </c>
      <c r="U54" s="201" t="n">
        <v>367048.56</v>
      </c>
      <c r="V54" s="197" t="s">
        <v>284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293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371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419</v>
      </c>
      <c r="B56" s="45" t="s">
        <v>399</v>
      </c>
      <c r="C56" s="45" t="s">
        <v>393</v>
      </c>
      <c r="D56" s="45" t="s">
        <v>394</v>
      </c>
      <c r="E56" s="45" t="s">
        <v>420</v>
      </c>
      <c r="F56" s="45" t="s">
        <v>198</v>
      </c>
      <c r="G56" s="45" t="s">
        <v>401</v>
      </c>
      <c r="H56" s="45" t="s">
        <v>281</v>
      </c>
      <c r="I56" s="194" t="s">
        <v>354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421</v>
      </c>
      <c r="S56" s="200" t="n">
        <v>0</v>
      </c>
      <c r="T56" s="200" t="n">
        <v>0</v>
      </c>
      <c r="U56" s="201" t="n">
        <v>12434492.57</v>
      </c>
      <c r="V56" s="197" t="s">
        <v>284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285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419</v>
      </c>
      <c r="B57" s="45" t="s">
        <v>399</v>
      </c>
      <c r="C57" s="45" t="s">
        <v>393</v>
      </c>
      <c r="D57" s="45" t="s">
        <v>394</v>
      </c>
      <c r="E57" s="45" t="s">
        <v>422</v>
      </c>
      <c r="F57" s="45" t="s">
        <v>198</v>
      </c>
      <c r="G57" s="45" t="s">
        <v>401</v>
      </c>
      <c r="H57" s="45" t="s">
        <v>281</v>
      </c>
      <c r="I57" s="194" t="s">
        <v>354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423</v>
      </c>
      <c r="S57" s="200" t="n">
        <v>0</v>
      </c>
      <c r="T57" s="200" t="n">
        <v>0</v>
      </c>
      <c r="U57" s="201" t="n">
        <v>1302980</v>
      </c>
      <c r="V57" s="197" t="s">
        <v>284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198</v>
      </c>
      <c r="BC57" s="197" t="s">
        <v>198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285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419</v>
      </c>
      <c r="B58" s="45" t="s">
        <v>399</v>
      </c>
      <c r="C58" s="45" t="s">
        <v>393</v>
      </c>
      <c r="D58" s="45" t="s">
        <v>394</v>
      </c>
      <c r="E58" s="45" t="s">
        <v>424</v>
      </c>
      <c r="F58" s="45" t="s">
        <v>198</v>
      </c>
      <c r="G58" s="45" t="s">
        <v>401</v>
      </c>
      <c r="H58" s="45" t="s">
        <v>281</v>
      </c>
      <c r="I58" s="194" t="s">
        <v>354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425</v>
      </c>
      <c r="S58" s="200" t="n">
        <v>0</v>
      </c>
      <c r="T58" s="200" t="n">
        <v>0</v>
      </c>
      <c r="U58" s="201" t="n">
        <v>429210</v>
      </c>
      <c r="V58" s="197" t="s">
        <v>284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198</v>
      </c>
      <c r="BC58" s="197" t="s">
        <v>198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285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419</v>
      </c>
      <c r="B59" s="45" t="s">
        <v>399</v>
      </c>
      <c r="C59" s="45" t="s">
        <v>393</v>
      </c>
      <c r="D59" s="45" t="s">
        <v>394</v>
      </c>
      <c r="E59" s="45" t="s">
        <v>426</v>
      </c>
      <c r="F59" s="45" t="s">
        <v>198</v>
      </c>
      <c r="G59" s="45" t="s">
        <v>401</v>
      </c>
      <c r="H59" s="45" t="s">
        <v>281</v>
      </c>
      <c r="I59" s="194" t="s">
        <v>354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427</v>
      </c>
      <c r="S59" s="200" t="n">
        <v>0</v>
      </c>
      <c r="T59" s="200" t="n">
        <v>0</v>
      </c>
      <c r="U59" s="201" t="n">
        <v>470790</v>
      </c>
      <c r="V59" s="197" t="s">
        <v>284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198</v>
      </c>
      <c r="BC59" s="197" t="s">
        <v>198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285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419</v>
      </c>
      <c r="B60" s="45" t="s">
        <v>399</v>
      </c>
      <c r="C60" s="45" t="s">
        <v>393</v>
      </c>
      <c r="D60" s="45" t="s">
        <v>394</v>
      </c>
      <c r="E60" s="45" t="s">
        <v>428</v>
      </c>
      <c r="F60" s="45" t="s">
        <v>198</v>
      </c>
      <c r="G60" s="45" t="s">
        <v>401</v>
      </c>
      <c r="H60" s="45" t="s">
        <v>281</v>
      </c>
      <c r="I60" s="194" t="s">
        <v>354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429</v>
      </c>
      <c r="S60" s="200" t="n">
        <v>0</v>
      </c>
      <c r="T60" s="200" t="n">
        <v>0</v>
      </c>
      <c r="U60" s="201" t="n">
        <v>7121810</v>
      </c>
      <c r="V60" s="197" t="s">
        <v>284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198</v>
      </c>
      <c r="BC60" s="197" t="s">
        <v>198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285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430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431</v>
      </c>
      <c r="B62" s="45" t="s">
        <v>399</v>
      </c>
      <c r="C62" s="45" t="s">
        <v>393</v>
      </c>
      <c r="D62" s="45" t="s">
        <v>394</v>
      </c>
      <c r="E62" s="45" t="s">
        <v>432</v>
      </c>
      <c r="F62" s="45"/>
      <c r="G62" s="45" t="s">
        <v>401</v>
      </c>
      <c r="H62" s="45" t="s">
        <v>336</v>
      </c>
      <c r="I62" s="194" t="s">
        <v>336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433</v>
      </c>
      <c r="S62" s="200" t="n">
        <v>0</v>
      </c>
      <c r="T62" s="200" t="n">
        <v>0</v>
      </c>
      <c r="U62" s="201" t="n">
        <v>3486752</v>
      </c>
      <c r="V62" s="197" t="s">
        <v>284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198</v>
      </c>
      <c r="BC62" s="197" t="s">
        <v>198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285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434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435</v>
      </c>
      <c r="B64" s="45" t="s">
        <v>399</v>
      </c>
      <c r="C64" s="45" t="s">
        <v>393</v>
      </c>
      <c r="D64" s="45" t="s">
        <v>394</v>
      </c>
      <c r="E64" s="45" t="s">
        <v>436</v>
      </c>
      <c r="F64" s="45" t="s">
        <v>437</v>
      </c>
      <c r="G64" s="45" t="s">
        <v>401</v>
      </c>
      <c r="H64" s="45" t="s">
        <v>336</v>
      </c>
      <c r="I64" s="194" t="s">
        <v>336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438</v>
      </c>
      <c r="S64" s="200" t="n">
        <v>0</v>
      </c>
      <c r="T64" s="200" t="n">
        <v>0</v>
      </c>
      <c r="U64" s="201" t="n">
        <v>1093937.71385958</v>
      </c>
      <c r="V64" s="197" t="s">
        <v>284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293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435</v>
      </c>
      <c r="B65" s="45" t="s">
        <v>399</v>
      </c>
      <c r="C65" s="45" t="s">
        <v>393</v>
      </c>
      <c r="D65" s="45" t="s">
        <v>394</v>
      </c>
      <c r="E65" s="45" t="s">
        <v>439</v>
      </c>
      <c r="F65" s="45" t="s">
        <v>334</v>
      </c>
      <c r="G65" s="45" t="s">
        <v>401</v>
      </c>
      <c r="H65" s="45" t="s">
        <v>336</v>
      </c>
      <c r="I65" s="194" t="s">
        <v>336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440</v>
      </c>
      <c r="S65" s="200" t="n">
        <v>0</v>
      </c>
      <c r="T65" s="200" t="n">
        <v>0</v>
      </c>
      <c r="U65" s="201" t="n">
        <v>145550.849388035</v>
      </c>
      <c r="V65" s="197" t="s">
        <v>284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293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435</v>
      </c>
      <c r="B66" s="45" t="s">
        <v>399</v>
      </c>
      <c r="C66" s="45" t="s">
        <v>393</v>
      </c>
      <c r="D66" s="45" t="s">
        <v>394</v>
      </c>
      <c r="E66" s="45" t="s">
        <v>441</v>
      </c>
      <c r="F66" s="45" t="s">
        <v>412</v>
      </c>
      <c r="G66" s="45" t="s">
        <v>401</v>
      </c>
      <c r="H66" s="45" t="s">
        <v>336</v>
      </c>
      <c r="I66" s="194" t="s">
        <v>336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442</v>
      </c>
      <c r="S66" s="200" t="n">
        <v>0</v>
      </c>
      <c r="T66" s="200" t="n">
        <v>0</v>
      </c>
      <c r="U66" s="201" t="n">
        <v>0</v>
      </c>
      <c r="V66" s="197" t="s">
        <v>284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293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443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444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398</v>
      </c>
      <c r="B69" s="45" t="s">
        <v>445</v>
      </c>
      <c r="C69" s="45" t="s">
        <v>393</v>
      </c>
      <c r="D69" s="45" t="s">
        <v>394</v>
      </c>
      <c r="E69" s="45" t="s">
        <v>446</v>
      </c>
      <c r="F69" s="45"/>
      <c r="G69" s="45" t="s">
        <v>447</v>
      </c>
      <c r="H69" s="45" t="s">
        <v>448</v>
      </c>
      <c r="I69" s="194" t="s">
        <v>449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450</v>
      </c>
      <c r="S69" s="200" t="n">
        <v>0</v>
      </c>
      <c r="T69" s="200" t="n">
        <v>0</v>
      </c>
      <c r="U69" s="201" t="n">
        <v>81480000</v>
      </c>
      <c r="V69" s="197" t="s">
        <v>284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198</v>
      </c>
      <c r="BC69" s="197" t="s">
        <v>198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285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403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308</v>
      </c>
      <c r="B71" s="45" t="s">
        <v>445</v>
      </c>
      <c r="C71" s="45" t="s">
        <v>393</v>
      </c>
      <c r="D71" s="45" t="s">
        <v>394</v>
      </c>
      <c r="E71" s="45" t="s">
        <v>451</v>
      </c>
      <c r="F71" s="45" t="s">
        <v>198</v>
      </c>
      <c r="G71" s="45" t="s">
        <v>447</v>
      </c>
      <c r="H71" s="45" t="s">
        <v>281</v>
      </c>
      <c r="I71" s="194" t="s">
        <v>314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452</v>
      </c>
      <c r="S71" s="200" t="n">
        <v>0</v>
      </c>
      <c r="T71" s="200" t="n">
        <v>0</v>
      </c>
      <c r="U71" s="201" t="n">
        <v>1250000</v>
      </c>
      <c r="V71" s="197" t="s">
        <v>284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198</v>
      </c>
      <c r="BC71" s="197" t="s">
        <v>198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285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308</v>
      </c>
      <c r="B72" s="45" t="s">
        <v>445</v>
      </c>
      <c r="C72" s="45" t="s">
        <v>393</v>
      </c>
      <c r="D72" s="45" t="s">
        <v>394</v>
      </c>
      <c r="E72" s="45" t="s">
        <v>453</v>
      </c>
      <c r="F72" s="45" t="s">
        <v>198</v>
      </c>
      <c r="G72" s="45" t="s">
        <v>447</v>
      </c>
      <c r="H72" s="243" t="s">
        <v>390</v>
      </c>
      <c r="I72" s="194" t="s">
        <v>454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455</v>
      </c>
      <c r="S72" s="200" t="n">
        <v>0</v>
      </c>
      <c r="T72" s="200" t="n">
        <v>0</v>
      </c>
      <c r="U72" s="201" t="n">
        <v>247725</v>
      </c>
      <c r="V72" s="197" t="s">
        <v>284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198</v>
      </c>
      <c r="BC72" s="197" t="s">
        <v>198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285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308</v>
      </c>
      <c r="B73" s="45" t="s">
        <v>445</v>
      </c>
      <c r="C73" s="45" t="s">
        <v>393</v>
      </c>
      <c r="D73" s="45" t="s">
        <v>394</v>
      </c>
      <c r="E73" s="45" t="s">
        <v>456</v>
      </c>
      <c r="F73" s="45" t="s">
        <v>198</v>
      </c>
      <c r="G73" s="45" t="s">
        <v>447</v>
      </c>
      <c r="H73" s="243" t="s">
        <v>390</v>
      </c>
      <c r="I73" s="194" t="s">
        <v>454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457</v>
      </c>
      <c r="S73" s="200" t="n">
        <v>0</v>
      </c>
      <c r="T73" s="200" t="n">
        <v>0</v>
      </c>
      <c r="U73" s="201" t="n">
        <v>1663000</v>
      </c>
      <c r="V73" s="197" t="s">
        <v>284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198</v>
      </c>
      <c r="BC73" s="197" t="s">
        <v>198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285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308</v>
      </c>
      <c r="B74" s="45" t="s">
        <v>445</v>
      </c>
      <c r="C74" s="45" t="s">
        <v>393</v>
      </c>
      <c r="D74" s="45" t="s">
        <v>394</v>
      </c>
      <c r="E74" s="45" t="s">
        <v>458</v>
      </c>
      <c r="F74" s="45" t="s">
        <v>198</v>
      </c>
      <c r="G74" s="45" t="s">
        <v>447</v>
      </c>
      <c r="H74" s="45" t="s">
        <v>281</v>
      </c>
      <c r="I74" s="194" t="s">
        <v>314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459</v>
      </c>
      <c r="S74" s="200" t="n">
        <v>0</v>
      </c>
      <c r="T74" s="200" t="n">
        <v>0</v>
      </c>
      <c r="U74" s="201" t="n">
        <v>1012500</v>
      </c>
      <c r="V74" s="197" t="s">
        <v>284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198</v>
      </c>
      <c r="BC74" s="197" t="s">
        <v>198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285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308</v>
      </c>
      <c r="B75" s="45" t="s">
        <v>445</v>
      </c>
      <c r="C75" s="45" t="s">
        <v>393</v>
      </c>
      <c r="D75" s="45" t="s">
        <v>394</v>
      </c>
      <c r="E75" s="45" t="s">
        <v>460</v>
      </c>
      <c r="F75" s="45" t="s">
        <v>198</v>
      </c>
      <c r="G75" s="45" t="s">
        <v>447</v>
      </c>
      <c r="H75" s="45" t="s">
        <v>281</v>
      </c>
      <c r="I75" s="194" t="s">
        <v>314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461</v>
      </c>
      <c r="S75" s="200" t="n">
        <v>0</v>
      </c>
      <c r="T75" s="200" t="n">
        <v>0</v>
      </c>
      <c r="U75" s="201" t="n">
        <v>4471200</v>
      </c>
      <c r="V75" s="197" t="s">
        <v>284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198</v>
      </c>
      <c r="BC75" s="197" t="s">
        <v>198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285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327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404</v>
      </c>
      <c r="B77" s="45" t="s">
        <v>445</v>
      </c>
      <c r="C77" s="45" t="s">
        <v>393</v>
      </c>
      <c r="D77" s="45" t="s">
        <v>394</v>
      </c>
      <c r="E77" s="45" t="s">
        <v>462</v>
      </c>
      <c r="F77" s="45" t="s">
        <v>198</v>
      </c>
      <c r="G77" s="45" t="s">
        <v>447</v>
      </c>
      <c r="H77" s="243" t="s">
        <v>390</v>
      </c>
      <c r="I77" s="194" t="s">
        <v>282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463</v>
      </c>
      <c r="S77" s="200" t="n">
        <v>0</v>
      </c>
      <c r="T77" s="200" t="n">
        <v>0</v>
      </c>
      <c r="U77" s="201" t="n">
        <v>1360000</v>
      </c>
      <c r="V77" s="197" t="s">
        <v>284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198</v>
      </c>
      <c r="BC77" s="197" t="s">
        <v>198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285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404</v>
      </c>
      <c r="B78" s="45" t="s">
        <v>445</v>
      </c>
      <c r="C78" s="45" t="s">
        <v>393</v>
      </c>
      <c r="D78" s="45" t="s">
        <v>394</v>
      </c>
      <c r="E78" s="45" t="s">
        <v>464</v>
      </c>
      <c r="F78" s="45" t="s">
        <v>198</v>
      </c>
      <c r="G78" s="45" t="s">
        <v>447</v>
      </c>
      <c r="H78" s="243" t="s">
        <v>390</v>
      </c>
      <c r="I78" s="194" t="s">
        <v>465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466</v>
      </c>
      <c r="S78" s="200" t="n">
        <v>0</v>
      </c>
      <c r="T78" s="200" t="n">
        <v>0</v>
      </c>
      <c r="U78" s="201" t="n">
        <v>116115000</v>
      </c>
      <c r="V78" s="197" t="s">
        <v>284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198</v>
      </c>
      <c r="BC78" s="197" t="s">
        <v>198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285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410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363</v>
      </c>
      <c r="B80" s="45" t="s">
        <v>445</v>
      </c>
      <c r="C80" s="45" t="s">
        <v>393</v>
      </c>
      <c r="D80" s="45" t="s">
        <v>394</v>
      </c>
      <c r="E80" s="45" t="s">
        <v>467</v>
      </c>
      <c r="F80" s="45" t="s">
        <v>468</v>
      </c>
      <c r="G80" s="45" t="s">
        <v>401</v>
      </c>
      <c r="H80" s="45" t="s">
        <v>291</v>
      </c>
      <c r="I80" s="194" t="s">
        <v>282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469</v>
      </c>
      <c r="S80" s="200" t="n">
        <v>0</v>
      </c>
      <c r="T80" s="200" t="n">
        <v>0</v>
      </c>
      <c r="U80" s="201" t="n">
        <v>0</v>
      </c>
      <c r="V80" s="197" t="s">
        <v>284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293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363</v>
      </c>
      <c r="B81" s="45" t="s">
        <v>445</v>
      </c>
      <c r="C81" s="45" t="s">
        <v>393</v>
      </c>
      <c r="D81" s="45" t="s">
        <v>394</v>
      </c>
      <c r="E81" s="45" t="s">
        <v>470</v>
      </c>
      <c r="F81" s="45" t="s">
        <v>471</v>
      </c>
      <c r="G81" s="45" t="s">
        <v>447</v>
      </c>
      <c r="H81" s="45" t="s">
        <v>291</v>
      </c>
      <c r="I81" s="194" t="s">
        <v>282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472</v>
      </c>
      <c r="S81" s="200" t="n">
        <v>0</v>
      </c>
      <c r="T81" s="200" t="n">
        <v>0</v>
      </c>
      <c r="U81" s="201" t="n">
        <v>329400.5</v>
      </c>
      <c r="V81" s="197" t="s">
        <v>284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293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363</v>
      </c>
      <c r="B82" s="45" t="s">
        <v>445</v>
      </c>
      <c r="C82" s="45" t="s">
        <v>393</v>
      </c>
      <c r="D82" s="45" t="s">
        <v>394</v>
      </c>
      <c r="E82" s="45" t="s">
        <v>473</v>
      </c>
      <c r="F82" s="45" t="s">
        <v>474</v>
      </c>
      <c r="G82" s="45" t="s">
        <v>447</v>
      </c>
      <c r="H82" s="45" t="s">
        <v>291</v>
      </c>
      <c r="I82" s="194" t="s">
        <v>282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475</v>
      </c>
      <c r="S82" s="200" t="n">
        <v>0</v>
      </c>
      <c r="T82" s="200" t="n">
        <v>0</v>
      </c>
      <c r="U82" s="201" t="n">
        <v>0</v>
      </c>
      <c r="V82" s="197" t="s">
        <v>284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293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363</v>
      </c>
      <c r="B83" s="45" t="s">
        <v>445</v>
      </c>
      <c r="C83" s="45" t="s">
        <v>393</v>
      </c>
      <c r="D83" s="45" t="s">
        <v>394</v>
      </c>
      <c r="E83" s="45" t="s">
        <v>476</v>
      </c>
      <c r="F83" s="45" t="s">
        <v>389</v>
      </c>
      <c r="G83" s="45" t="s">
        <v>447</v>
      </c>
      <c r="H83" s="45" t="s">
        <v>291</v>
      </c>
      <c r="I83" s="194" t="s">
        <v>282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477</v>
      </c>
      <c r="S83" s="200" t="n">
        <v>0</v>
      </c>
      <c r="T83" s="200" t="n">
        <v>0</v>
      </c>
      <c r="U83" s="201" t="n">
        <v>7590043.3125</v>
      </c>
      <c r="V83" s="197" t="s">
        <v>284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293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371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478</v>
      </c>
      <c r="B85" s="45" t="s">
        <v>445</v>
      </c>
      <c r="C85" s="45" t="s">
        <v>393</v>
      </c>
      <c r="D85" s="45" t="s">
        <v>394</v>
      </c>
      <c r="E85" s="45" t="s">
        <v>479</v>
      </c>
      <c r="F85" s="45" t="s">
        <v>198</v>
      </c>
      <c r="G85" s="45" t="s">
        <v>447</v>
      </c>
      <c r="H85" s="45" t="s">
        <v>281</v>
      </c>
      <c r="I85" s="194" t="s">
        <v>354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480</v>
      </c>
      <c r="S85" s="200" t="n">
        <v>0</v>
      </c>
      <c r="T85" s="200" t="n">
        <v>0</v>
      </c>
      <c r="U85" s="201" t="n">
        <v>2013591.65998389</v>
      </c>
      <c r="V85" s="197" t="s">
        <v>284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198</v>
      </c>
      <c r="BC85" s="197" t="s">
        <v>198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293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481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431</v>
      </c>
      <c r="B87" s="45" t="s">
        <v>445</v>
      </c>
      <c r="C87" s="45" t="s">
        <v>393</v>
      </c>
      <c r="D87" s="45" t="s">
        <v>394</v>
      </c>
      <c r="E87" s="45" t="s">
        <v>482</v>
      </c>
      <c r="F87" s="45"/>
      <c r="G87" s="45" t="s">
        <v>447</v>
      </c>
      <c r="H87" s="45" t="s">
        <v>336</v>
      </c>
      <c r="I87" s="194" t="s">
        <v>336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483</v>
      </c>
      <c r="S87" s="200" t="n">
        <v>0</v>
      </c>
      <c r="T87" s="200" t="n">
        <v>0</v>
      </c>
      <c r="U87" s="201" t="n">
        <v>27082500</v>
      </c>
      <c r="V87" s="197" t="s">
        <v>284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198</v>
      </c>
      <c r="BC87" s="197" t="s">
        <v>198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285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431</v>
      </c>
      <c r="B88" s="45" t="s">
        <v>445</v>
      </c>
      <c r="C88" s="45" t="s">
        <v>393</v>
      </c>
      <c r="D88" s="45" t="s">
        <v>394</v>
      </c>
      <c r="E88" s="45" t="s">
        <v>484</v>
      </c>
      <c r="F88" s="45"/>
      <c r="G88" s="45" t="s">
        <v>447</v>
      </c>
      <c r="H88" s="45" t="s">
        <v>336</v>
      </c>
      <c r="I88" s="194" t="s">
        <v>336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485</v>
      </c>
      <c r="S88" s="200" t="n">
        <v>0</v>
      </c>
      <c r="T88" s="200" t="n">
        <v>0</v>
      </c>
      <c r="U88" s="201" t="n">
        <v>1374750</v>
      </c>
      <c r="V88" s="197" t="s">
        <v>284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198</v>
      </c>
      <c r="BC88" s="197" t="s">
        <v>198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285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434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486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487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487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2000-12-04T23:46:28Z</dcterms:modified>
  <cp:revision>0</cp:revision>
  <dc:subject/>
  <dc:title>FXHistory</dc:title>
</cp:coreProperties>
</file>