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<sst xmlns="http://schemas.openxmlformats.org/spreadsheetml/2006/main" count="393" uniqueCount="149">
  <si>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</si>
  <si>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</si>
  <si>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</si>
  <si>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</si>
  <si>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</si>
  <si>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</si>
  <si>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</si>
  <si>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</si>
  <si>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</si>
  <si>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</si>
  <si>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</si>
  <si>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</si>
  <si>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</si>
  <si>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</si>
  <si>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041800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</si>
  <si>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</si>
  <si>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</si>
  <si>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</si>
  <si>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</si>
  <si>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</si>
  <si>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</si>
  <si>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</si>
  <si>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Price</t>
  </si>
  <si>
    <t xml:space="preserve">Brent</t>
  </si>
  <si>
    <t xml:space="preserve">Vice President</t>
  </si>
  <si>
    <t xml:space="preserve">452-90-5454</t>
  </si>
  <si>
    <t xml:space="preserve">COMPANY NUMBER</t>
  </si>
  <si>
    <t xml:space="preserve">OFFICE NUMBER/FIELD LOCATION </t>
  </si>
  <si>
    <t xml:space="preserve">PHONE NUMBER</t>
  </si>
  <si>
    <t xml:space="preserve">0011</t>
  </si>
  <si>
    <t xml:space="preserve">EB3240F</t>
  </si>
  <si>
    <t xml:space="preserve">713-853-7647  (Irena x36143)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</si>
  <si>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</si>
  <si>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</si>
  <si>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</si>
  <si>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</si>
  <si>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</si>
  <si>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</si>
  <si>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</si>
  <si>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</si>
  <si>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</si>
  <si>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</si>
  <si>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Vincent's (Lunch w/Beth Perlman to discuss</t>
  </si>
  <si>
    <t xml:space="preserve">Beth Perlman</t>
  </si>
  <si>
    <t xml:space="preserve">IT issues)</t>
  </si>
  <si>
    <t xml:space="preserve">Ninfa's (Discuss Controller function)</t>
  </si>
  <si>
    <t xml:space="preserve">Susan Harrison and Steve Jackson</t>
  </si>
  <si>
    <t xml:space="preserve">R</t>
  </si>
  <si>
    <t xml:space="preserve">Four Seasons (Discuss follow-up to offsite</t>
  </si>
  <si>
    <t xml:space="preserve">Susan Harrison, Steve Jackson, Bob Superty,</t>
  </si>
  <si>
    <t xml:space="preserve">proposals with Management Team)</t>
  </si>
  <si>
    <t xml:space="preserve">Kathryn Cordes, Carrie Hollomon,Scott Mills,</t>
  </si>
  <si>
    <t xml:space="preserve">David Oliver, Jeff Sorenson, George Smith, </t>
  </si>
  <si>
    <t xml:space="preserve">Ed Terry, Norma Villarreal, Bob Klein, Will Kelly,</t>
  </si>
  <si>
    <t xml:space="preserve">Kathy Kelly, Kam Keiser, Donna Grief, </t>
  </si>
  <si>
    <t xml:space="preserve">Jeff Gossett, Randy Gay, Bryce Baxter</t>
  </si>
  <si>
    <t xml:space="preserve">D</t>
  </si>
  <si>
    <t xml:space="preserve">Bistro Latino (Discuss transition to London </t>
  </si>
  <si>
    <t xml:space="preserve">Steve Jackson, Jeff Gosset, Kam Keiser</t>
  </si>
  <si>
    <t xml:space="preserve">Office and Controller role)</t>
  </si>
  <si>
    <t xml:space="preserve">Will Kelly, David Oliver, Mark Friedman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</si>
  <si>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</si>
  <si>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</si>
  <si>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</si>
  <si>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</si>
  <si>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</si>
  <si>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</si>
  <si>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</si>
  <si>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413</t>
  </si>
  <si>
    <t xml:space="preserve">9210</t>
  </si>
  <si>
    <t xml:space="preserve">999</t>
  </si>
  <si>
    <t xml:space="preserve">062</t>
  </si>
  <si>
    <t xml:space="preserve">2331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</si>
  <si>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</si>
  <si>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</si>
  <si>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</si>
  <si>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Monthly University of Texas Club dues</t>
  </si>
  <si>
    <t xml:space="preserve">MISC THIS PAGE</t>
  </si>
  <si>
    <t xml:space="preserve">MISC., SUPP PAGES</t>
  </si>
  <si>
    <t xml:space="preserve">053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</si>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</sst>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413</v>
      </c>
      <c r="C3" s="7" t="str">
        <f aca="false">'Short Form'!B29</f>
        <v>9210</v>
      </c>
      <c r="D3" s="7" t="str">
        <f aca="false">'Short Form'!D29</f>
        <v>999</v>
      </c>
      <c r="E3" s="7" t="str">
        <f aca="false">'Short Form'!E29</f>
        <v>062</v>
      </c>
      <c r="F3" s="7" t="str">
        <f aca="false">'Short Form'!F29</f>
        <v>2331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413</v>
      </c>
      <c r="C4" s="6" t="str">
        <f aca="false">'Short Form'!B43</f>
        <v>9210</v>
      </c>
      <c r="D4" s="6" t="str">
        <f aca="false">'Short Form'!D43</f>
        <v>999</v>
      </c>
      <c r="E4" s="6" t="str">
        <f aca="false">'Short Form'!E43</f>
        <v>053</v>
      </c>
      <c r="F4" s="6" t="str">
        <f aca="false">'Short Form'!F43</f>
        <v>2331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n">
        <f aca="false">'Travel Form'!B49</f>
        <v>0</v>
      </c>
      <c r="C5" s="8" t="n">
        <f aca="false">'Travel Form'!C49</f>
        <v>0</v>
      </c>
      <c r="D5" s="8" t="n">
        <f aca="false">'Travel Form'!E49</f>
        <v>0</v>
      </c>
      <c r="E5" s="8" t="n">
        <f aca="false">'Travel Form'!F49</f>
        <v>0</v>
      </c>
      <c r="F5" s="8" t="n">
        <f aca="false">'Travel Form'!G49</f>
        <v>0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n">
        <f aca="false">'Meals and Ent Sup'!B49</f>
        <v>0</v>
      </c>
      <c r="C11" s="6" t="n">
        <f aca="false">'Meals and Ent Sup'!C49</f>
        <v>0</v>
      </c>
      <c r="D11" s="6" t="n">
        <f aca="false">'Meals and Ent Sup'!E49</f>
        <v>0</v>
      </c>
      <c r="E11" s="6" t="n">
        <f aca="false">'Meals and Ent Sup'!F49</f>
        <v>0</v>
      </c>
      <c r="F11" s="6" t="n">
        <f aca="false">'Meals and Ent Sup'!G49</f>
        <v>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n">
        <f aca="false">'Meals and Ent Sup'!C49</f>
        <v>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s">
        <v>14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15</v>
      </c>
      <c r="E3" s="27"/>
      <c r="F3" s="27"/>
      <c r="G3" s="27"/>
      <c r="H3" s="27"/>
      <c r="I3" s="27"/>
      <c r="J3" s="27"/>
      <c r="K3" s="28" t="s">
        <v>16</v>
      </c>
      <c r="L3" s="29" t="n">
        <v>1</v>
      </c>
      <c r="M3" s="30" t="s">
        <v>17</v>
      </c>
      <c r="N3" s="29" t="n">
        <f aca="false">1+VALUE(H62)+VALUE(I62)+VALUE(J62)+VALUE(K62)+VALUE(L62)+VALUE(M62)</f>
        <v>1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18</v>
      </c>
      <c r="B5" s="32"/>
      <c r="C5" s="33"/>
      <c r="D5" s="32"/>
      <c r="E5" s="31" t="s">
        <v>19</v>
      </c>
      <c r="F5" s="32"/>
      <c r="G5" s="32"/>
      <c r="H5" s="34" t="s">
        <v>20</v>
      </c>
      <c r="I5" s="33"/>
      <c r="J5" s="35"/>
      <c r="K5" s="31" t="s">
        <v>21</v>
      </c>
      <c r="L5" s="33"/>
      <c r="M5" s="33"/>
      <c r="N5" s="36"/>
    </row>
    <row r="6" customFormat="false" ht="17.25" hidden="false" customHeight="true" outlineLevel="0" collapsed="false">
      <c r="A6" s="37" t="s">
        <v>22</v>
      </c>
      <c r="B6" s="37"/>
      <c r="C6" s="37"/>
      <c r="D6" s="0"/>
      <c r="E6" s="38" t="s">
        <v>23</v>
      </c>
      <c r="F6" s="39"/>
      <c r="G6" s="39"/>
      <c r="H6" s="40" t="s">
        <v>24</v>
      </c>
      <c r="I6" s="40"/>
      <c r="J6" s="41"/>
      <c r="K6" s="42" t="s">
        <v>25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26</v>
      </c>
      <c r="B7" s="47"/>
      <c r="C7" s="47"/>
      <c r="D7" s="48"/>
      <c r="E7" s="49" t="s">
        <v>27</v>
      </c>
      <c r="F7" s="50"/>
      <c r="G7" s="47"/>
      <c r="H7" s="51"/>
      <c r="I7" s="33"/>
      <c r="J7" s="36"/>
      <c r="K7" s="49" t="s">
        <v>28</v>
      </c>
      <c r="L7" s="47"/>
      <c r="M7" s="33"/>
      <c r="N7" s="36"/>
    </row>
    <row r="8" customFormat="false" ht="17.25" hidden="false" customHeight="true" outlineLevel="0" collapsed="false">
      <c r="A8" s="37" t="s">
        <v>29</v>
      </c>
      <c r="B8" s="37"/>
      <c r="C8" s="37"/>
      <c r="D8" s="52"/>
      <c r="E8" s="53" t="s">
        <v>30</v>
      </c>
      <c r="F8" s="54"/>
      <c r="G8" s="55"/>
      <c r="H8" s="54"/>
      <c r="I8" s="54"/>
      <c r="J8" s="56"/>
      <c r="K8" s="57" t="s">
        <v>31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32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33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34</v>
      </c>
      <c r="B13" s="66" t="s">
        <v>35</v>
      </c>
      <c r="C13" s="67"/>
      <c r="D13" s="67" t="s">
        <v>36</v>
      </c>
      <c r="E13" s="67"/>
      <c r="F13" s="67"/>
      <c r="G13" s="68"/>
      <c r="H13" s="69" t="s">
        <v>37</v>
      </c>
      <c r="I13" s="69"/>
      <c r="J13" s="69"/>
      <c r="K13" s="68"/>
      <c r="L13" s="66" t="s">
        <v>38</v>
      </c>
      <c r="M13" s="66" t="s">
        <v>39</v>
      </c>
      <c r="N13" s="66" t="s">
        <v>40</v>
      </c>
    </row>
    <row r="14" customFormat="false" ht="24" hidden="false" customHeight="true" outlineLevel="0" collapsed="false">
      <c r="A14" s="70" t="n">
        <v>36613</v>
      </c>
      <c r="B14" s="70" t="s">
        <v>41</v>
      </c>
      <c r="C14" s="71" t="s">
        <v>42</v>
      </c>
      <c r="D14" s="72"/>
      <c r="E14" s="72"/>
      <c r="F14" s="72"/>
      <c r="G14" s="73"/>
      <c r="H14" s="74" t="s">
        <v>43</v>
      </c>
      <c r="I14" s="75"/>
      <c r="J14" s="76"/>
      <c r="K14" s="76"/>
      <c r="L14" s="77" t="n">
        <v>56.59</v>
      </c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/>
      <c r="B15" s="70"/>
      <c r="C15" s="71" t="s">
        <v>44</v>
      </c>
      <c r="D15" s="72"/>
      <c r="E15" s="72"/>
      <c r="F15" s="72"/>
      <c r="G15" s="73"/>
      <c r="H15" s="83"/>
      <c r="I15" s="84"/>
      <c r="J15" s="84"/>
      <c r="K15" s="84"/>
      <c r="L15" s="77"/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 t="n">
        <v>36621</v>
      </c>
      <c r="B16" s="70" t="s">
        <v>41</v>
      </c>
      <c r="C16" s="71" t="s">
        <v>45</v>
      </c>
      <c r="D16" s="72"/>
      <c r="E16" s="72"/>
      <c r="F16" s="72"/>
      <c r="G16" s="73"/>
      <c r="H16" s="83" t="s">
        <v>46</v>
      </c>
      <c r="I16" s="84"/>
      <c r="J16" s="84"/>
      <c r="K16" s="84"/>
      <c r="L16" s="77" t="n">
        <v>36.9</v>
      </c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 t="n">
        <v>36621</v>
      </c>
      <c r="B17" s="70" t="s">
        <v>47</v>
      </c>
      <c r="C17" s="71" t="s">
        <v>48</v>
      </c>
      <c r="D17" s="72"/>
      <c r="E17" s="72"/>
      <c r="F17" s="72"/>
      <c r="G17" s="73"/>
      <c r="H17" s="83" t="s">
        <v>49</v>
      </c>
      <c r="I17" s="84"/>
      <c r="J17" s="84"/>
      <c r="K17" s="84"/>
      <c r="L17" s="77" t="n">
        <v>136.5</v>
      </c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70"/>
      <c r="C18" s="71" t="s">
        <v>50</v>
      </c>
      <c r="D18" s="72"/>
      <c r="E18" s="72"/>
      <c r="F18" s="72"/>
      <c r="G18" s="73"/>
      <c r="H18" s="83" t="s">
        <v>51</v>
      </c>
      <c r="I18" s="84"/>
      <c r="J18" s="84"/>
      <c r="K18" s="84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70"/>
      <c r="C19" s="71"/>
      <c r="D19" s="72"/>
      <c r="E19" s="72"/>
      <c r="F19" s="72"/>
      <c r="G19" s="73"/>
      <c r="H19" s="83" t="s">
        <v>52</v>
      </c>
      <c r="I19" s="84"/>
      <c r="J19" s="84"/>
      <c r="K19" s="84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70"/>
      <c r="C20" s="71"/>
      <c r="D20" s="72"/>
      <c r="E20" s="72"/>
      <c r="F20" s="72"/>
      <c r="G20" s="73"/>
      <c r="H20" s="83" t="s">
        <v>53</v>
      </c>
      <c r="I20" s="84"/>
      <c r="J20" s="84"/>
      <c r="K20" s="84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70"/>
      <c r="C21" s="71"/>
      <c r="D21" s="72"/>
      <c r="E21" s="72"/>
      <c r="F21" s="72"/>
      <c r="G21" s="73"/>
      <c r="H21" s="83" t="s">
        <v>54</v>
      </c>
      <c r="I21" s="84"/>
      <c r="J21" s="84"/>
      <c r="K21" s="84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70"/>
      <c r="C22" s="71"/>
      <c r="D22" s="72"/>
      <c r="E22" s="72"/>
      <c r="F22" s="72"/>
      <c r="G22" s="73"/>
      <c r="H22" s="85" t="s">
        <v>55</v>
      </c>
      <c r="I22" s="84"/>
      <c r="J22" s="84"/>
      <c r="K22" s="84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 t="n">
        <v>36621</v>
      </c>
      <c r="B23" s="70" t="s">
        <v>56</v>
      </c>
      <c r="C23" s="71" t="s">
        <v>57</v>
      </c>
      <c r="D23" s="72"/>
      <c r="E23" s="72"/>
      <c r="F23" s="72"/>
      <c r="G23" s="73"/>
      <c r="H23" s="85" t="s">
        <v>58</v>
      </c>
      <c r="I23" s="84"/>
      <c r="J23" s="86"/>
      <c r="K23" s="84"/>
      <c r="L23" s="77" t="n">
        <v>565.22</v>
      </c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7"/>
      <c r="C24" s="71" t="s">
        <v>59</v>
      </c>
      <c r="D24" s="72"/>
      <c r="E24" s="72"/>
      <c r="F24" s="72"/>
      <c r="G24" s="73"/>
      <c r="H24" s="85" t="s">
        <v>60</v>
      </c>
      <c r="I24" s="84"/>
      <c r="J24" s="84"/>
      <c r="K24" s="84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7"/>
      <c r="C25" s="71"/>
      <c r="D25" s="72"/>
      <c r="E25" s="72"/>
      <c r="F25" s="72"/>
      <c r="G25" s="73"/>
      <c r="H25" s="85"/>
      <c r="I25" s="84"/>
      <c r="J25" s="84"/>
      <c r="K25" s="84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7"/>
      <c r="C26" s="71"/>
      <c r="D26" s="72"/>
      <c r="E26" s="72"/>
      <c r="F26" s="72"/>
      <c r="G26" s="73"/>
      <c r="H26" s="85"/>
      <c r="I26" s="84"/>
      <c r="J26" s="84"/>
      <c r="K26" s="84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61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62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63</v>
      </c>
      <c r="C28" s="94"/>
      <c r="D28" s="94" t="s">
        <v>4</v>
      </c>
      <c r="E28" s="94" t="s">
        <v>64</v>
      </c>
      <c r="F28" s="93" t="s">
        <v>6</v>
      </c>
      <c r="G28" s="94" t="s">
        <v>7</v>
      </c>
      <c r="H28" s="94" t="s">
        <v>8</v>
      </c>
      <c r="I28" s="94" t="s">
        <v>65</v>
      </c>
      <c r="J28" s="94" t="s">
        <v>66</v>
      </c>
      <c r="K28" s="95"/>
      <c r="L28" s="90" t="s">
        <v>67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68</v>
      </c>
      <c r="B29" s="98" t="s">
        <v>69</v>
      </c>
      <c r="C29" s="98"/>
      <c r="D29" s="98" t="s">
        <v>70</v>
      </c>
      <c r="E29" s="98" t="s">
        <v>71</v>
      </c>
      <c r="F29" s="98" t="s">
        <v>72</v>
      </c>
      <c r="G29" s="99"/>
      <c r="H29" s="97"/>
      <c r="I29" s="98"/>
      <c r="J29" s="99"/>
      <c r="K29" s="100"/>
      <c r="L29" s="91" t="s">
        <v>73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74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34</v>
      </c>
      <c r="B32" s="67"/>
      <c r="C32" s="67"/>
      <c r="D32" s="67"/>
      <c r="E32" s="67"/>
      <c r="F32" s="67" t="s">
        <v>75</v>
      </c>
      <c r="G32" s="67"/>
      <c r="H32" s="67"/>
      <c r="I32" s="67"/>
      <c r="J32" s="67"/>
      <c r="K32" s="68"/>
      <c r="L32" s="66" t="s">
        <v>38</v>
      </c>
      <c r="M32" s="66" t="s">
        <v>39</v>
      </c>
      <c r="N32" s="66" t="s">
        <v>40</v>
      </c>
    </row>
    <row r="33" customFormat="false" ht="24" hidden="false" customHeight="true" outlineLevel="0" collapsed="false">
      <c r="A33" s="82" t="n">
        <v>36615</v>
      </c>
      <c r="B33" s="104" t="s">
        <v>76</v>
      </c>
      <c r="C33" s="72"/>
      <c r="D33" s="72"/>
      <c r="E33" s="72"/>
      <c r="F33" s="72"/>
      <c r="G33" s="72"/>
      <c r="H33" s="72"/>
      <c r="I33" s="72"/>
      <c r="J33" s="72"/>
      <c r="K33" s="72"/>
      <c r="L33" s="77" t="n">
        <v>27.06</v>
      </c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4"/>
      <c r="C34" s="72"/>
      <c r="D34" s="105"/>
      <c r="E34" s="106"/>
      <c r="F34" s="105"/>
      <c r="G34" s="105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4"/>
      <c r="C35" s="72"/>
      <c r="D35" s="105"/>
      <c r="E35" s="105"/>
      <c r="F35" s="105"/>
      <c r="G35" s="105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4"/>
      <c r="C36" s="72"/>
      <c r="D36" s="105"/>
      <c r="E36" s="105"/>
      <c r="F36" s="105"/>
      <c r="G36" s="105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4"/>
      <c r="C37" s="72"/>
      <c r="D37" s="105"/>
      <c r="E37" s="105"/>
      <c r="F37" s="105"/>
      <c r="G37" s="105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7"/>
      <c r="B38" s="104"/>
      <c r="C38" s="72"/>
      <c r="D38" s="105"/>
      <c r="E38" s="105"/>
      <c r="F38" s="105"/>
      <c r="G38" s="105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4"/>
      <c r="C39" s="72"/>
      <c r="D39" s="105"/>
      <c r="E39" s="105"/>
      <c r="F39" s="105"/>
      <c r="G39" s="105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4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77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63</v>
      </c>
      <c r="C42" s="94"/>
      <c r="D42" s="94" t="s">
        <v>4</v>
      </c>
      <c r="E42" s="94" t="s">
        <v>64</v>
      </c>
      <c r="F42" s="93" t="s">
        <v>6</v>
      </c>
      <c r="G42" s="94" t="s">
        <v>7</v>
      </c>
      <c r="H42" s="94" t="s">
        <v>8</v>
      </c>
      <c r="I42" s="94" t="s">
        <v>65</v>
      </c>
      <c r="J42" s="94" t="s">
        <v>66</v>
      </c>
      <c r="K42" s="95"/>
      <c r="L42" s="90" t="s">
        <v>78</v>
      </c>
      <c r="M42" s="91"/>
      <c r="N42" s="108" t="n">
        <f aca="false">'Misc. Exp. Sup'!O55+'Misc. Exp. Sup (2)'!O55</f>
        <v>0</v>
      </c>
    </row>
    <row r="43" customFormat="false" ht="24" hidden="false" customHeight="true" outlineLevel="0" collapsed="false">
      <c r="A43" s="97" t="s">
        <v>68</v>
      </c>
      <c r="B43" s="98" t="s">
        <v>69</v>
      </c>
      <c r="C43" s="98"/>
      <c r="D43" s="98" t="s">
        <v>70</v>
      </c>
      <c r="E43" s="98" t="s">
        <v>79</v>
      </c>
      <c r="F43" s="98" t="s">
        <v>72</v>
      </c>
      <c r="G43" s="99"/>
      <c r="H43" s="97"/>
      <c r="I43" s="98"/>
      <c r="J43" s="109"/>
      <c r="K43" s="110"/>
      <c r="L43" s="91" t="s">
        <v>80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1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2"/>
      <c r="F45" s="63"/>
      <c r="G45" s="63"/>
      <c r="H45" s="63"/>
      <c r="I45" s="111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3" t="s">
        <v>81</v>
      </c>
      <c r="B48" s="114"/>
      <c r="C48" s="114"/>
      <c r="D48" s="114"/>
      <c r="E48" s="114"/>
      <c r="F48" s="114"/>
      <c r="G48" s="114"/>
      <c r="H48" s="114"/>
      <c r="I48" s="32"/>
      <c r="J48" s="115" t="s">
        <v>82</v>
      </c>
      <c r="K48" s="116"/>
      <c r="L48" s="116"/>
      <c r="M48" s="116"/>
      <c r="N48" s="117" t="n">
        <f aca="false">'Travel Form'!O55+'Travel Sup (2)'!O55</f>
        <v>0</v>
      </c>
    </row>
    <row r="49" customFormat="false" ht="24" hidden="false" customHeight="true" outlineLevel="0" collapsed="false">
      <c r="A49" s="118" t="s">
        <v>83</v>
      </c>
      <c r="B49" s="118"/>
      <c r="C49" s="118"/>
      <c r="D49" s="118"/>
      <c r="E49" s="118"/>
      <c r="F49" s="118"/>
      <c r="G49" s="119"/>
      <c r="H49" s="63"/>
      <c r="I49" s="89"/>
      <c r="J49" s="120" t="s">
        <v>84</v>
      </c>
      <c r="K49" s="121"/>
      <c r="L49" s="121"/>
      <c r="M49" s="121"/>
      <c r="N49" s="92" t="n">
        <f aca="false">N48+N43+N29</f>
        <v>0</v>
      </c>
    </row>
    <row r="50" customFormat="false" ht="24" hidden="false" customHeight="true" outlineLevel="0" collapsed="false">
      <c r="A50" s="66" t="s">
        <v>85</v>
      </c>
      <c r="B50" s="122"/>
      <c r="C50" s="66" t="s">
        <v>86</v>
      </c>
      <c r="D50" s="97"/>
      <c r="E50" s="66" t="s">
        <v>1</v>
      </c>
      <c r="F50" s="123"/>
      <c r="G50" s="124"/>
      <c r="H50" s="63"/>
      <c r="I50" s="63"/>
      <c r="J50" s="125" t="s">
        <v>87</v>
      </c>
      <c r="K50" s="126"/>
      <c r="L50" s="126"/>
      <c r="M50" s="126"/>
      <c r="N50" s="127" t="n">
        <f aca="false">F53</f>
        <v>0</v>
      </c>
    </row>
    <row r="51" customFormat="false" ht="24" hidden="false" customHeight="true" outlineLevel="0" collapsed="false">
      <c r="A51" s="66" t="s">
        <v>85</v>
      </c>
      <c r="B51" s="122"/>
      <c r="C51" s="66" t="s">
        <v>86</v>
      </c>
      <c r="D51" s="37"/>
      <c r="E51" s="66" t="s">
        <v>1</v>
      </c>
      <c r="F51" s="123"/>
      <c r="G51" s="124"/>
      <c r="H51" s="63"/>
      <c r="I51" s="63"/>
      <c r="J51" s="128" t="s">
        <v>88</v>
      </c>
      <c r="K51" s="129"/>
      <c r="L51" s="130" t="str">
        <f aca="false">IF($N$49-$N$50&lt;0,"X","  ")</f>
        <v>  </v>
      </c>
      <c r="M51" s="129" t="s">
        <v>89</v>
      </c>
      <c r="N51" s="131"/>
    </row>
    <row r="52" customFormat="false" ht="24" hidden="false" customHeight="true" outlineLevel="0" collapsed="false">
      <c r="A52" s="66" t="s">
        <v>85</v>
      </c>
      <c r="B52" s="122"/>
      <c r="C52" s="66" t="s">
        <v>86</v>
      </c>
      <c r="D52" s="37"/>
      <c r="E52" s="66" t="s">
        <v>1</v>
      </c>
      <c r="F52" s="123"/>
      <c r="G52" s="124"/>
      <c r="H52" s="63"/>
      <c r="I52" s="63"/>
      <c r="J52" s="125"/>
      <c r="K52" s="126"/>
      <c r="L52" s="132" t="str">
        <f aca="false">IF($N$49-$N$50&gt;0,"X","  ")</f>
        <v>  </v>
      </c>
      <c r="M52" s="133" t="s">
        <v>90</v>
      </c>
      <c r="N52" s="134" t="n">
        <f aca="false">ABS(N49-N50)</f>
        <v>0</v>
      </c>
    </row>
    <row r="53" customFormat="false" ht="24" hidden="false" customHeight="true" outlineLevel="0" collapsed="false">
      <c r="A53" s="135"/>
      <c r="B53" s="135"/>
      <c r="C53" s="135"/>
      <c r="D53" s="136" t="s">
        <v>91</v>
      </c>
      <c r="E53" s="136"/>
      <c r="F53" s="137" t="n">
        <f aca="false">SUM(F50:F52)</f>
        <v>0</v>
      </c>
      <c r="G53" s="137"/>
      <c r="H53" s="63"/>
      <c r="I53" s="63"/>
      <c r="J53" s="138" t="s">
        <v>92</v>
      </c>
      <c r="K53" s="126"/>
      <c r="L53" s="126"/>
      <c r="M53" s="126"/>
      <c r="N53" s="139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0" t="s">
        <v>93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1" t="s">
        <v>94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3"/>
      <c r="N56" s="144"/>
    </row>
    <row r="57" customFormat="false" ht="12" hidden="false" customHeight="true" outlineLevel="0" collapsed="false">
      <c r="A57" s="31" t="s">
        <v>95</v>
      </c>
      <c r="B57" s="47"/>
      <c r="C57" s="47"/>
      <c r="D57" s="47"/>
      <c r="E57" s="114"/>
      <c r="F57" s="145" t="s">
        <v>85</v>
      </c>
      <c r="G57" s="146" t="s">
        <v>96</v>
      </c>
      <c r="H57" s="47"/>
      <c r="I57" s="47"/>
      <c r="J57" s="147"/>
      <c r="K57" s="148" t="s">
        <v>85</v>
      </c>
      <c r="L57" s="146" t="s">
        <v>96</v>
      </c>
      <c r="M57" s="45"/>
      <c r="N57" s="149" t="s">
        <v>85</v>
      </c>
    </row>
    <row r="58" customFormat="false" ht="26.25" hidden="false" customHeight="true" outlineLevel="0" collapsed="false">
      <c r="A58" s="150"/>
      <c r="B58" s="151"/>
      <c r="C58" s="151"/>
      <c r="D58" s="151"/>
      <c r="E58" s="151"/>
      <c r="F58" s="152"/>
      <c r="G58" s="151"/>
      <c r="H58" s="151"/>
      <c r="I58" s="151"/>
      <c r="J58" s="151"/>
      <c r="K58" s="151"/>
      <c r="L58" s="150"/>
      <c r="M58" s="151"/>
      <c r="N58" s="152"/>
    </row>
    <row r="59" customFormat="false" ht="11.25" hidden="false" customHeight="true" outlineLevel="0" collapsed="false">
      <c r="A59" s="153" t="s">
        <v>97</v>
      </c>
      <c r="B59" s="47"/>
      <c r="C59" s="47"/>
      <c r="D59" s="47"/>
      <c r="E59" s="114"/>
      <c r="F59" s="145"/>
      <c r="G59" s="31" t="s">
        <v>98</v>
      </c>
      <c r="H59" s="47"/>
      <c r="I59" s="47"/>
      <c r="J59" s="147"/>
      <c r="K59" s="148"/>
      <c r="L59" s="31" t="s">
        <v>98</v>
      </c>
      <c r="M59" s="45"/>
      <c r="N59" s="149"/>
    </row>
    <row r="60" customFormat="false" ht="25.5" hidden="false" customHeight="true" outlineLevel="0" collapsed="false">
      <c r="A60" s="154"/>
      <c r="B60" s="154"/>
      <c r="C60" s="154"/>
      <c r="D60" s="154"/>
      <c r="E60" s="154"/>
      <c r="F60" s="155"/>
      <c r="G60" s="156"/>
      <c r="H60" s="156"/>
      <c r="I60" s="156"/>
      <c r="J60" s="156"/>
      <c r="K60" s="156"/>
      <c r="L60" s="157"/>
      <c r="M60" s="156"/>
      <c r="N60" s="158"/>
    </row>
    <row r="61" customFormat="false" ht="14.1" hidden="true" customHeight="true" outlineLevel="0" collapsed="false">
      <c r="A61" s="63" t="s">
        <v>99</v>
      </c>
      <c r="B61" s="18" t="s">
        <v>100</v>
      </c>
      <c r="C61" s="63" t="s">
        <v>101</v>
      </c>
      <c r="D61" s="63" t="s">
        <v>102</v>
      </c>
      <c r="E61" s="18" t="s">
        <v>103</v>
      </c>
      <c r="F61" s="63" t="s">
        <v>104</v>
      </c>
      <c r="G61" s="63" t="s">
        <v>105</v>
      </c>
      <c r="H61" s="63" t="s">
        <v>106</v>
      </c>
      <c r="I61" s="63" t="s">
        <v>107</v>
      </c>
      <c r="J61" s="63" t="s">
        <v>108</v>
      </c>
      <c r="K61" s="63" t="s">
        <v>109</v>
      </c>
      <c r="L61" s="63" t="s">
        <v>110</v>
      </c>
      <c r="M61" s="63" t="s">
        <v>111</v>
      </c>
      <c r="N61" s="63" t="s">
        <v>112</v>
      </c>
    </row>
    <row r="62" customFormat="false" ht="21" hidden="true" customHeight="true" outlineLevel="0" collapsed="false">
      <c r="A62" s="45" t="str">
        <f aca="false">IF(ISBLANK($A$6),TRIM(" "),$A$6)</f>
        <v>Price</v>
      </c>
      <c r="B62" s="159" t="str">
        <f aca="false">IF(ISBLANK($E$6),TRIM(" "),$E$6)</f>
        <v>Brent</v>
      </c>
      <c r="C62" s="160" t="str">
        <f aca="false">TEXT(IF(ISBLANK($N$2),"      ",$N$2),"000000")</f>
        <v>041800</v>
      </c>
      <c r="D62" s="45" t="str">
        <f aca="false">TEXT($K$6,"###-##-####")</f>
        <v>452-90-5454</v>
      </c>
      <c r="E62" s="161" t="str">
        <f aca="false">TEXT($N$52,"######0.00")</f>
        <v>0.00</v>
      </c>
      <c r="F62" s="45" t="s">
        <v>113</v>
      </c>
      <c r="G62" s="45" t="s">
        <v>114</v>
      </c>
      <c r="H62" s="45" t="str">
        <f aca="false">TEXT(IF(COUNTA('Travel Form'!$A$12:$N$40)=0,0,1),"0")</f>
        <v>0</v>
      </c>
      <c r="I62" s="45" t="str">
        <f aca="false">TEXT(IF(COUNTA('Meals and Ent Sup'!$A$10:$M$40,'Meals and Ent Sup'!$A$49:$K$54)=0,0,1),"0")</f>
        <v>0</v>
      </c>
      <c r="J62" s="45" t="str">
        <f aca="false">TEXT(IF(COUNTA('Misc. Exp. Sup'!$A$10:$N$40,'Misc. Exp. Sup'!$A$49:$K$54)=0,0,1),"0")</f>
        <v>0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11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2"/>
      <c r="M63" s="162"/>
      <c r="N63" s="163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63"/>
      <c r="ES63" s="163"/>
      <c r="ET63" s="163"/>
      <c r="EU63" s="163"/>
      <c r="EV63" s="163"/>
      <c r="EW63" s="163"/>
      <c r="EX63" s="163"/>
      <c r="EY63" s="163"/>
      <c r="EZ63" s="163"/>
      <c r="FA63" s="163"/>
      <c r="FB63" s="163"/>
      <c r="FC63" s="163"/>
      <c r="FD63" s="163"/>
      <c r="FE63" s="163"/>
      <c r="FF63" s="163"/>
      <c r="FG63" s="163"/>
      <c r="FH63" s="163"/>
      <c r="FI63" s="163"/>
      <c r="FJ63" s="163"/>
      <c r="FK63" s="163"/>
      <c r="FL63" s="163"/>
      <c r="FM63" s="163"/>
      <c r="FN63" s="163"/>
      <c r="FO63" s="163"/>
      <c r="FP63" s="163"/>
      <c r="FQ63" s="163"/>
      <c r="FR63" s="163"/>
      <c r="FS63" s="163"/>
      <c r="FT63" s="163"/>
      <c r="FU63" s="163"/>
      <c r="FV63" s="163"/>
      <c r="FW63" s="163"/>
      <c r="FX63" s="163"/>
      <c r="FY63" s="163"/>
      <c r="FZ63" s="163"/>
      <c r="GA63" s="163"/>
      <c r="GB63" s="163"/>
      <c r="GC63" s="163"/>
      <c r="GD63" s="163"/>
      <c r="GE63" s="163"/>
      <c r="GF63" s="163"/>
      <c r="GG63" s="163"/>
      <c r="GH63" s="163"/>
      <c r="GI63" s="163"/>
      <c r="GJ63" s="163"/>
      <c r="GK63" s="163"/>
      <c r="GL63" s="163"/>
      <c r="GM63" s="163"/>
      <c r="GN63" s="163"/>
      <c r="GO63" s="163"/>
      <c r="GP63" s="163"/>
      <c r="GQ63" s="163"/>
      <c r="GR63" s="163"/>
      <c r="GS63" s="163"/>
      <c r="GT63" s="163"/>
      <c r="GU63" s="163"/>
      <c r="GV63" s="163"/>
      <c r="GW63" s="163"/>
      <c r="GX63" s="163"/>
      <c r="GY63" s="163"/>
      <c r="GZ63" s="163"/>
      <c r="HA63" s="163"/>
      <c r="HB63" s="163"/>
      <c r="HC63" s="163"/>
      <c r="HD63" s="163"/>
      <c r="HE63" s="163"/>
      <c r="HF63" s="163"/>
      <c r="HG63" s="163"/>
      <c r="HH63" s="163"/>
      <c r="HI63" s="163"/>
      <c r="HJ63" s="163"/>
      <c r="HK63" s="163"/>
      <c r="HL63" s="163"/>
      <c r="HM63" s="163"/>
      <c r="HN63" s="163"/>
      <c r="HO63" s="163"/>
      <c r="HP63" s="163"/>
      <c r="HQ63" s="163"/>
      <c r="HR63" s="163"/>
      <c r="HS63" s="163"/>
      <c r="HT63" s="163"/>
      <c r="HU63" s="163"/>
      <c r="HV63" s="163"/>
      <c r="HW63" s="163"/>
      <c r="HX63" s="163"/>
      <c r="HY63" s="163"/>
      <c r="HZ63" s="163"/>
      <c r="IA63" s="163"/>
      <c r="IB63" s="163"/>
      <c r="IC63" s="163"/>
      <c r="ID63" s="163"/>
      <c r="IE63" s="163"/>
      <c r="IF63" s="163"/>
      <c r="IG63" s="163"/>
      <c r="IH63" s="163"/>
      <c r="II63" s="163"/>
      <c r="IJ63" s="163"/>
      <c r="IK63" s="163"/>
      <c r="IL63" s="163"/>
      <c r="IM63" s="163"/>
      <c r="IN63" s="163"/>
      <c r="IO63" s="163"/>
      <c r="IP63" s="163"/>
      <c r="IQ63" s="163"/>
      <c r="IR63" s="163"/>
      <c r="IS63" s="163"/>
      <c r="IT63" s="163"/>
      <c r="IU63" s="163"/>
      <c r="IV63" s="163"/>
      <c r="IW63" s="163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59"/>
      <c r="C65" s="45"/>
      <c r="D65" s="45"/>
      <c r="E65" s="161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4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customFormat="false" ht="18" hidden="true" customHeight="true" outlineLevel="0" collapsed="false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  <c r="EZ77" s="163"/>
      <c r="FA77" s="163"/>
      <c r="FB77" s="163"/>
      <c r="FC77" s="163"/>
      <c r="FD77" s="163"/>
      <c r="FE77" s="163"/>
      <c r="FF77" s="163"/>
      <c r="FG77" s="163"/>
      <c r="FH77" s="163"/>
      <c r="FI77" s="163"/>
      <c r="FJ77" s="163"/>
      <c r="FK77" s="163"/>
      <c r="FL77" s="163"/>
      <c r="FM77" s="163"/>
      <c r="FN77" s="163"/>
      <c r="FO77" s="163"/>
      <c r="FP77" s="163"/>
      <c r="FQ77" s="163"/>
      <c r="FR77" s="163"/>
      <c r="FS77" s="163"/>
      <c r="FT77" s="163"/>
      <c r="FU77" s="163"/>
      <c r="FV77" s="163"/>
      <c r="FW77" s="163"/>
      <c r="FX77" s="163"/>
      <c r="FY77" s="163"/>
      <c r="FZ77" s="163"/>
      <c r="GA77" s="163"/>
      <c r="GB77" s="163"/>
      <c r="GC77" s="163"/>
      <c r="GD77" s="163"/>
      <c r="GE77" s="163"/>
      <c r="GF77" s="163"/>
      <c r="GG77" s="163"/>
      <c r="GH77" s="163"/>
      <c r="GI77" s="163"/>
      <c r="GJ77" s="163"/>
      <c r="GK77" s="163"/>
      <c r="GL77" s="163"/>
      <c r="GM77" s="163"/>
      <c r="GN77" s="163"/>
      <c r="GO77" s="163"/>
      <c r="GP77" s="163"/>
      <c r="GQ77" s="163"/>
      <c r="GR77" s="163"/>
      <c r="GS77" s="163"/>
      <c r="GT77" s="163"/>
      <c r="GU77" s="163"/>
      <c r="GV77" s="163"/>
      <c r="GW77" s="163"/>
      <c r="GX77" s="163"/>
      <c r="GY77" s="163"/>
      <c r="GZ77" s="163"/>
      <c r="HA77" s="163"/>
      <c r="HB77" s="163"/>
      <c r="HC77" s="163"/>
      <c r="HD77" s="163"/>
      <c r="HE77" s="163"/>
      <c r="HF77" s="163"/>
      <c r="HG77" s="163"/>
      <c r="HH77" s="163"/>
      <c r="HI77" s="163"/>
      <c r="HJ77" s="163"/>
      <c r="HK77" s="163"/>
      <c r="HL77" s="163"/>
      <c r="HM77" s="163"/>
      <c r="HN77" s="163"/>
      <c r="HO77" s="163"/>
      <c r="HP77" s="163"/>
      <c r="HQ77" s="163"/>
      <c r="HR77" s="163"/>
      <c r="HS77" s="163"/>
      <c r="HT77" s="163"/>
      <c r="HU77" s="163"/>
      <c r="HV77" s="163"/>
      <c r="HW77" s="163"/>
      <c r="HX77" s="163"/>
      <c r="HY77" s="163"/>
      <c r="HZ77" s="163"/>
      <c r="IA77" s="163"/>
      <c r="IB77" s="163"/>
      <c r="IC77" s="163"/>
      <c r="ID77" s="163"/>
      <c r="IE77" s="163"/>
      <c r="IF77" s="163"/>
      <c r="IG77" s="163"/>
      <c r="IH77" s="163"/>
      <c r="II77" s="163"/>
      <c r="IJ77" s="163"/>
      <c r="IK77" s="163"/>
      <c r="IL77" s="163"/>
      <c r="IM77" s="163"/>
      <c r="IN77" s="163"/>
      <c r="IO77" s="163"/>
      <c r="IP77" s="163"/>
      <c r="IQ77" s="163"/>
      <c r="IR77" s="163"/>
      <c r="IS77" s="163"/>
      <c r="IT77" s="163"/>
      <c r="IU77" s="163"/>
      <c r="IV77" s="163"/>
      <c r="IW77" s="163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16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  <c r="EJ90" s="167"/>
      <c r="EK90" s="167"/>
      <c r="EL90" s="167"/>
      <c r="EM90" s="167"/>
      <c r="EN90" s="167"/>
      <c r="EO90" s="167"/>
      <c r="EP90" s="167"/>
      <c r="EQ90" s="167"/>
      <c r="ER90" s="167"/>
      <c r="ES90" s="167"/>
      <c r="ET90" s="167"/>
      <c r="EU90" s="167"/>
      <c r="EV90" s="167"/>
      <c r="EW90" s="167"/>
      <c r="EX90" s="167"/>
      <c r="EY90" s="167"/>
      <c r="EZ90" s="167"/>
      <c r="FA90" s="167"/>
      <c r="FB90" s="167"/>
      <c r="FC90" s="167"/>
      <c r="FD90" s="167"/>
      <c r="FE90" s="167"/>
      <c r="FF90" s="167"/>
      <c r="FG90" s="167"/>
      <c r="FH90" s="167"/>
      <c r="FI90" s="167"/>
      <c r="FJ90" s="167"/>
      <c r="FK90" s="167"/>
      <c r="FL90" s="167"/>
      <c r="FM90" s="167"/>
      <c r="FN90" s="167"/>
      <c r="FO90" s="167"/>
      <c r="FP90" s="167"/>
      <c r="FQ90" s="167"/>
      <c r="FR90" s="167"/>
      <c r="FS90" s="167"/>
      <c r="FT90" s="167"/>
      <c r="FU90" s="167"/>
      <c r="FV90" s="167"/>
      <c r="FW90" s="167"/>
      <c r="FX90" s="167"/>
      <c r="FY90" s="167"/>
      <c r="FZ90" s="167"/>
      <c r="GA90" s="167"/>
      <c r="GB90" s="167"/>
      <c r="GC90" s="167"/>
      <c r="GD90" s="167"/>
      <c r="GE90" s="167"/>
      <c r="GF90" s="167"/>
      <c r="GG90" s="167"/>
      <c r="GH90" s="167"/>
      <c r="GI90" s="167"/>
      <c r="GJ90" s="167"/>
      <c r="GK90" s="167"/>
      <c r="GL90" s="167"/>
      <c r="GM90" s="167"/>
      <c r="GN90" s="167"/>
      <c r="GO90" s="167"/>
      <c r="GP90" s="167"/>
      <c r="GQ90" s="167"/>
      <c r="GR90" s="167"/>
      <c r="GS90" s="167"/>
      <c r="GT90" s="167"/>
      <c r="GU90" s="167"/>
      <c r="GV90" s="167"/>
      <c r="GW90" s="167"/>
      <c r="GX90" s="167"/>
      <c r="GY90" s="167"/>
      <c r="GZ90" s="167"/>
      <c r="HA90" s="167"/>
      <c r="HB90" s="167"/>
      <c r="HC90" s="167"/>
      <c r="HD90" s="167"/>
      <c r="HE90" s="167"/>
      <c r="HF90" s="167"/>
      <c r="HG90" s="167"/>
      <c r="HH90" s="167"/>
      <c r="HI90" s="167"/>
      <c r="HJ90" s="167"/>
      <c r="HK90" s="167"/>
      <c r="HL90" s="167"/>
      <c r="HM90" s="167"/>
      <c r="HN90" s="167"/>
      <c r="HO90" s="167"/>
      <c r="HP90" s="167"/>
      <c r="HQ90" s="167"/>
      <c r="HR90" s="167"/>
      <c r="HS90" s="167"/>
      <c r="HT90" s="167"/>
      <c r="HU90" s="167"/>
      <c r="HV90" s="167"/>
      <c r="HW90" s="167"/>
      <c r="HX90" s="167"/>
      <c r="HY90" s="167"/>
      <c r="HZ90" s="167"/>
      <c r="IA90" s="167"/>
      <c r="IB90" s="167"/>
      <c r="IC90" s="167"/>
      <c r="ID90" s="167"/>
      <c r="IE90" s="167"/>
      <c r="IF90" s="167"/>
      <c r="IG90" s="167"/>
      <c r="IH90" s="167"/>
      <c r="II90" s="167"/>
      <c r="IJ90" s="167"/>
      <c r="IK90" s="167"/>
      <c r="IL90" s="167"/>
      <c r="IM90" s="167"/>
      <c r="IN90" s="167"/>
      <c r="IO90" s="167"/>
      <c r="IP90" s="167"/>
      <c r="IQ90" s="167"/>
      <c r="IR90" s="167"/>
      <c r="IS90" s="167"/>
      <c r="IT90" s="167"/>
      <c r="IU90" s="167"/>
      <c r="IV90" s="167"/>
      <c r="IW90" s="167"/>
    </row>
    <row r="91" customFormat="false" ht="18" hidden="true" customHeight="true" outlineLevel="0" collapsed="false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  <c r="EZ91" s="163"/>
      <c r="FA91" s="163"/>
      <c r="FB91" s="163"/>
      <c r="FC91" s="163"/>
      <c r="FD91" s="163"/>
      <c r="FE91" s="163"/>
      <c r="FF91" s="163"/>
      <c r="FG91" s="163"/>
      <c r="FH91" s="163"/>
      <c r="FI91" s="163"/>
      <c r="FJ91" s="163"/>
      <c r="FK91" s="163"/>
      <c r="FL91" s="163"/>
      <c r="FM91" s="163"/>
      <c r="FN91" s="163"/>
      <c r="FO91" s="163"/>
      <c r="FP91" s="163"/>
      <c r="FQ91" s="163"/>
      <c r="FR91" s="163"/>
      <c r="FS91" s="163"/>
      <c r="FT91" s="163"/>
      <c r="FU91" s="163"/>
      <c r="FV91" s="163"/>
      <c r="FW91" s="163"/>
      <c r="FX91" s="163"/>
      <c r="FY91" s="163"/>
      <c r="FZ91" s="163"/>
      <c r="GA91" s="163"/>
      <c r="GB91" s="163"/>
      <c r="GC91" s="163"/>
      <c r="GD91" s="163"/>
      <c r="GE91" s="163"/>
      <c r="GF91" s="163"/>
      <c r="GG91" s="163"/>
      <c r="GH91" s="163"/>
      <c r="GI91" s="163"/>
      <c r="GJ91" s="163"/>
      <c r="GK91" s="163"/>
      <c r="GL91" s="163"/>
      <c r="GM91" s="163"/>
      <c r="GN91" s="163"/>
      <c r="GO91" s="163"/>
      <c r="GP91" s="163"/>
      <c r="GQ91" s="163"/>
      <c r="GR91" s="163"/>
      <c r="GS91" s="163"/>
      <c r="GT91" s="163"/>
      <c r="GU91" s="163"/>
      <c r="GV91" s="163"/>
      <c r="GW91" s="163"/>
      <c r="GX91" s="163"/>
      <c r="GY91" s="163"/>
      <c r="GZ91" s="163"/>
      <c r="HA91" s="163"/>
      <c r="HB91" s="163"/>
      <c r="HC91" s="163"/>
      <c r="HD91" s="163"/>
      <c r="HE91" s="163"/>
      <c r="HF91" s="163"/>
      <c r="HG91" s="163"/>
      <c r="HH91" s="163"/>
      <c r="HI91" s="163"/>
      <c r="HJ91" s="163"/>
      <c r="HK91" s="163"/>
      <c r="HL91" s="163"/>
      <c r="HM91" s="163"/>
      <c r="HN91" s="163"/>
      <c r="HO91" s="163"/>
      <c r="HP91" s="163"/>
      <c r="HQ91" s="163"/>
      <c r="HR91" s="163"/>
      <c r="HS91" s="163"/>
      <c r="HT91" s="163"/>
      <c r="HU91" s="163"/>
      <c r="HV91" s="163"/>
      <c r="HW91" s="163"/>
      <c r="HX91" s="163"/>
      <c r="HY91" s="163"/>
      <c r="HZ91" s="163"/>
      <c r="IA91" s="163"/>
      <c r="IB91" s="163"/>
      <c r="IC91" s="163"/>
      <c r="ID91" s="163"/>
      <c r="IE91" s="163"/>
      <c r="IF91" s="163"/>
      <c r="IG91" s="163"/>
      <c r="IH91" s="163"/>
      <c r="II91" s="163"/>
      <c r="IJ91" s="163"/>
      <c r="IK91" s="163"/>
      <c r="IL91" s="163"/>
      <c r="IM91" s="163"/>
      <c r="IN91" s="163"/>
      <c r="IO91" s="163"/>
      <c r="IP91" s="163"/>
      <c r="IQ91" s="163"/>
      <c r="IR91" s="163"/>
      <c r="IS91" s="163"/>
      <c r="IT91" s="163"/>
      <c r="IU91" s="163"/>
      <c r="IV91" s="163"/>
      <c r="IW91" s="163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165"/>
      <c r="DN114" s="16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165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165"/>
      <c r="EK114" s="165"/>
      <c r="EL114" s="165"/>
      <c r="EM114" s="165"/>
      <c r="EN114" s="165"/>
      <c r="EO114" s="165"/>
      <c r="EP114" s="165"/>
      <c r="EQ114" s="165"/>
      <c r="ER114" s="165"/>
      <c r="ES114" s="165"/>
      <c r="ET114" s="165"/>
      <c r="EU114" s="165"/>
      <c r="EV114" s="165"/>
      <c r="EW114" s="165"/>
      <c r="EX114" s="165"/>
      <c r="EY114" s="165"/>
      <c r="EZ114" s="165"/>
      <c r="FA114" s="165"/>
      <c r="FB114" s="165"/>
      <c r="FC114" s="165"/>
      <c r="FD114" s="165"/>
      <c r="FE114" s="165"/>
      <c r="FF114" s="165"/>
      <c r="FG114" s="165"/>
      <c r="FH114" s="165"/>
      <c r="FI114" s="165"/>
      <c r="FJ114" s="165"/>
      <c r="FK114" s="165"/>
      <c r="FL114" s="165"/>
      <c r="FM114" s="165"/>
      <c r="FN114" s="165"/>
      <c r="FO114" s="165"/>
      <c r="FP114" s="165"/>
      <c r="FQ114" s="165"/>
      <c r="FR114" s="165"/>
      <c r="FS114" s="165"/>
      <c r="FT114" s="165"/>
      <c r="FU114" s="165"/>
      <c r="FV114" s="165"/>
      <c r="FW114" s="165"/>
      <c r="FX114" s="165"/>
      <c r="FY114" s="165"/>
      <c r="FZ114" s="165"/>
      <c r="GA114" s="165"/>
      <c r="GB114" s="165"/>
      <c r="GC114" s="165"/>
      <c r="GD114" s="165"/>
      <c r="GE114" s="165"/>
      <c r="GF114" s="165"/>
      <c r="GG114" s="165"/>
      <c r="GH114" s="165"/>
      <c r="GI114" s="165"/>
      <c r="GJ114" s="165"/>
      <c r="GK114" s="165"/>
      <c r="GL114" s="165"/>
      <c r="GM114" s="165"/>
      <c r="GN114" s="165"/>
      <c r="GO114" s="165"/>
      <c r="GP114" s="165"/>
      <c r="GQ114" s="165"/>
      <c r="GR114" s="165"/>
      <c r="GS114" s="165"/>
      <c r="GT114" s="165"/>
      <c r="GU114" s="165"/>
      <c r="GV114" s="165"/>
      <c r="GW114" s="165"/>
      <c r="GX114" s="165"/>
      <c r="GY114" s="165"/>
      <c r="GZ114" s="165"/>
      <c r="HA114" s="165"/>
      <c r="HB114" s="165"/>
      <c r="HC114" s="165"/>
      <c r="HD114" s="165"/>
      <c r="HE114" s="165"/>
      <c r="HF114" s="165"/>
      <c r="HG114" s="165"/>
      <c r="HH114" s="165"/>
      <c r="HI114" s="165"/>
      <c r="HJ114" s="165"/>
      <c r="HK114" s="165"/>
      <c r="HL114" s="165"/>
      <c r="HM114" s="165"/>
      <c r="HN114" s="165"/>
      <c r="HO114" s="165"/>
      <c r="HP114" s="165"/>
      <c r="HQ114" s="165"/>
      <c r="HR114" s="165"/>
      <c r="HS114" s="165"/>
      <c r="HT114" s="165"/>
      <c r="HU114" s="165"/>
      <c r="HV114" s="165"/>
      <c r="HW114" s="165"/>
      <c r="HX114" s="165"/>
      <c r="HY114" s="165"/>
      <c r="HZ114" s="165"/>
      <c r="IA114" s="165"/>
      <c r="IB114" s="165"/>
      <c r="IC114" s="165"/>
      <c r="ID114" s="165"/>
      <c r="IE114" s="165"/>
      <c r="IF114" s="165"/>
      <c r="IG114" s="165"/>
      <c r="IH114" s="165"/>
      <c r="II114" s="165"/>
      <c r="IJ114" s="165"/>
      <c r="IK114" s="165"/>
      <c r="IL114" s="165"/>
      <c r="IM114" s="165"/>
      <c r="IN114" s="165"/>
      <c r="IO114" s="165"/>
      <c r="IP114" s="165"/>
      <c r="IQ114" s="165"/>
      <c r="IR114" s="165"/>
      <c r="IS114" s="165"/>
      <c r="IT114" s="165"/>
      <c r="IU114" s="165"/>
      <c r="IV114" s="165"/>
      <c r="IW114" s="165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6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115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116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117</v>
      </c>
      <c r="N2" s="181" t="str">
        <f aca="false">IF(VALUE('Short Form'!H62)&lt;&gt;0,2,"")</f>
        <v/>
      </c>
      <c r="O2" s="182" t="n">
        <f aca="false">IF(N2=0,"",'Short Form'!N3)</f>
        <v>1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Price</v>
      </c>
      <c r="B5" s="188"/>
      <c r="C5" s="188"/>
      <c r="D5" s="188"/>
      <c r="E5" s="189" t="str">
        <f aca="false">'Short Form'!E6</f>
        <v>Brent</v>
      </c>
      <c r="F5" s="39"/>
      <c r="G5" s="39"/>
      <c r="H5" s="190" t="str">
        <f aca="false">'Short Form'!H6</f>
        <v>Vice President</v>
      </c>
      <c r="I5" s="190"/>
      <c r="J5" s="190"/>
      <c r="K5" s="191" t="str">
        <f aca="false">'Short Form'!K6</f>
        <v>452-90-5454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118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119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120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121</v>
      </c>
      <c r="B11" s="66" t="s">
        <v>34</v>
      </c>
      <c r="C11" s="67"/>
      <c r="D11" s="67"/>
      <c r="E11" s="67" t="s">
        <v>122</v>
      </c>
      <c r="F11" s="67"/>
      <c r="G11" s="67"/>
      <c r="H11" s="67"/>
      <c r="I11" s="67"/>
      <c r="J11" s="67"/>
      <c r="K11" s="68"/>
      <c r="L11" s="66" t="s">
        <v>123</v>
      </c>
      <c r="M11" s="66" t="s">
        <v>124</v>
      </c>
      <c r="N11" s="66" t="s">
        <v>39</v>
      </c>
      <c r="O11" s="66" t="s">
        <v>125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217"/>
      <c r="N12" s="218"/>
      <c r="O12" s="79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217"/>
      <c r="N13" s="218"/>
      <c r="O13" s="79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217"/>
      <c r="N14" s="218"/>
      <c r="O14" s="79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217"/>
      <c r="N15" s="218"/>
      <c r="O15" s="79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217"/>
      <c r="N16" s="218"/>
      <c r="O16" s="79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217"/>
      <c r="N17" s="218"/>
      <c r="O17" s="79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217"/>
      <c r="N18" s="218"/>
      <c r="O18" s="79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217"/>
      <c r="N19" s="218"/>
      <c r="O19" s="79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217"/>
      <c r="N20" s="218"/>
      <c r="O20" s="79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217"/>
      <c r="N21" s="218"/>
      <c r="O21" s="79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217"/>
      <c r="N22" s="218"/>
      <c r="O22" s="79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217"/>
      <c r="N23" s="218"/>
      <c r="O23" s="79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217"/>
      <c r="N24" s="218"/>
      <c r="O24" s="79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217"/>
      <c r="N25" s="218"/>
      <c r="O25" s="79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217"/>
      <c r="N26" s="218"/>
      <c r="O26" s="79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217"/>
      <c r="N27" s="218"/>
      <c r="O27" s="79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217"/>
      <c r="N28" s="218"/>
      <c r="O28" s="79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217"/>
      <c r="N29" s="218"/>
      <c r="O29" s="79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217"/>
      <c r="N30" s="218"/>
      <c r="O30" s="79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217"/>
      <c r="N31" s="218"/>
      <c r="O31" s="79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217"/>
      <c r="N32" s="218"/>
      <c r="O32" s="79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217"/>
      <c r="N33" s="218"/>
      <c r="O33" s="79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217"/>
      <c r="N34" s="218"/>
      <c r="O34" s="79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217"/>
      <c r="N35" s="218"/>
      <c r="O35" s="79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217"/>
      <c r="N36" s="218"/>
      <c r="O36" s="79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217"/>
      <c r="N37" s="218"/>
      <c r="O37" s="79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217"/>
      <c r="N38" s="218"/>
      <c r="O38" s="79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217"/>
      <c r="N39" s="218"/>
      <c r="O39" s="79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217"/>
      <c r="N40" s="218"/>
      <c r="O40" s="79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126</v>
      </c>
      <c r="G41" s="225"/>
      <c r="H41" s="226"/>
      <c r="I41" s="0"/>
      <c r="J41" s="227" t="s">
        <v>127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128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129</v>
      </c>
      <c r="G42" s="225"/>
      <c r="H42" s="0"/>
      <c r="I42" s="0"/>
      <c r="J42" s="175"/>
      <c r="K42" s="207" t="s">
        <v>130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131</v>
      </c>
      <c r="G43" s="225"/>
      <c r="H43" s="0"/>
      <c r="I43" s="0"/>
      <c r="J43" s="0"/>
      <c r="K43" s="237" t="s">
        <v>132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133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134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135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136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121</v>
      </c>
      <c r="B48" s="93" t="s">
        <v>2</v>
      </c>
      <c r="C48" s="248" t="s">
        <v>63</v>
      </c>
      <c r="D48" s="248"/>
      <c r="E48" s="248" t="s">
        <v>4</v>
      </c>
      <c r="F48" s="248" t="s">
        <v>64</v>
      </c>
      <c r="G48" s="93" t="s">
        <v>6</v>
      </c>
      <c r="H48" s="248" t="s">
        <v>7</v>
      </c>
      <c r="I48" s="248" t="s">
        <v>8</v>
      </c>
      <c r="J48" s="248" t="s">
        <v>65</v>
      </c>
      <c r="K48" s="249" t="s">
        <v>66</v>
      </c>
      <c r="L48" s="250" t="s">
        <v>137</v>
      </c>
      <c r="M48" s="246"/>
      <c r="N48" s="234"/>
      <c r="O48" s="66" t="s">
        <v>138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255"/>
      <c r="M49" s="175"/>
      <c r="N49" s="234"/>
      <c r="O49" s="256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255"/>
      <c r="M51" s="175"/>
      <c r="N51" s="175"/>
      <c r="O51" s="256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255"/>
      <c r="M52" s="175"/>
      <c r="N52" s="175"/>
      <c r="O52" s="256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255"/>
      <c r="M53" s="175"/>
      <c r="N53" s="175"/>
      <c r="O53" s="256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255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128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115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139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117</v>
      </c>
      <c r="M2" s="181" t="str">
        <f aca="false">IF((VALUE('Short Form'!I62)&lt;&gt;0),1+VALUE('Short Form'!H62)+VALUE('Short Form'!I62),"")</f>
        <v/>
      </c>
      <c r="N2" s="182" t="n">
        <f aca="false">IF((M2=0),"",'Short Form'!N3)</f>
        <v>1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Price</v>
      </c>
      <c r="B5" s="188"/>
      <c r="C5" s="188"/>
      <c r="D5" s="188"/>
      <c r="E5" s="279" t="str">
        <f aca="false">'Short Form'!E6</f>
        <v>Brent</v>
      </c>
      <c r="F5" s="39"/>
      <c r="G5" s="39"/>
      <c r="H5" s="190" t="str">
        <f aca="false">'Short Form'!H6</f>
        <v>Vice President</v>
      </c>
      <c r="I5" s="190"/>
      <c r="J5" s="190"/>
      <c r="K5" s="280"/>
      <c r="L5" s="281" t="str">
        <f aca="false">'Short Form'!K6</f>
        <v>452-90-5454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140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141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121</v>
      </c>
      <c r="B9" s="66" t="s">
        <v>34</v>
      </c>
      <c r="C9" s="21" t="s">
        <v>35</v>
      </c>
      <c r="D9" s="67"/>
      <c r="E9" s="68" t="s">
        <v>36</v>
      </c>
      <c r="F9" s="286"/>
      <c r="G9" s="67"/>
      <c r="H9" s="21"/>
      <c r="I9" s="69" t="s">
        <v>37</v>
      </c>
      <c r="J9" s="69"/>
      <c r="K9" s="69"/>
      <c r="L9" s="66" t="s">
        <v>142</v>
      </c>
      <c r="M9" s="66" t="s">
        <v>39</v>
      </c>
      <c r="N9" s="66" t="s">
        <v>125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/>
      <c r="B10" s="82"/>
      <c r="C10" s="87"/>
      <c r="D10" s="71"/>
      <c r="E10" s="72"/>
      <c r="F10" s="72"/>
      <c r="G10" s="72"/>
      <c r="H10" s="73"/>
      <c r="I10" s="71"/>
      <c r="J10" s="72"/>
      <c r="K10" s="72"/>
      <c r="L10" s="217"/>
      <c r="M10" s="287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" hidden="false" customHeight="true" outlineLevel="0" collapsed="false">
      <c r="A11" s="97"/>
      <c r="B11" s="82"/>
      <c r="C11" s="87"/>
      <c r="D11" s="71"/>
      <c r="E11" s="72"/>
      <c r="F11" s="72"/>
      <c r="G11" s="72"/>
      <c r="H11" s="73"/>
      <c r="I11" s="289"/>
      <c r="J11" s="72"/>
      <c r="K11" s="72"/>
      <c r="L11" s="217"/>
      <c r="M11" s="287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" hidden="false" customHeight="true" outlineLevel="0" collapsed="false">
      <c r="A12" s="97"/>
      <c r="B12" s="82"/>
      <c r="C12" s="87"/>
      <c r="D12" s="71"/>
      <c r="E12" s="72"/>
      <c r="F12" s="72"/>
      <c r="G12" s="72"/>
      <c r="H12" s="73"/>
      <c r="I12" s="289"/>
      <c r="J12" s="72"/>
      <c r="K12" s="72"/>
      <c r="L12" s="217"/>
      <c r="M12" s="287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" hidden="false" customHeight="true" outlineLevel="0" collapsed="false">
      <c r="A13" s="97"/>
      <c r="B13" s="82"/>
      <c r="C13" s="87"/>
      <c r="D13" s="71"/>
      <c r="E13" s="72"/>
      <c r="F13" s="72"/>
      <c r="G13" s="72"/>
      <c r="H13" s="73"/>
      <c r="I13" s="289"/>
      <c r="J13" s="72"/>
      <c r="K13" s="72"/>
      <c r="L13" s="217"/>
      <c r="M13" s="287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" hidden="false" customHeight="true" outlineLevel="0" collapsed="false">
      <c r="A14" s="97"/>
      <c r="B14" s="82"/>
      <c r="C14" s="87"/>
      <c r="D14" s="71"/>
      <c r="E14" s="72"/>
      <c r="F14" s="72"/>
      <c r="G14" s="72"/>
      <c r="H14" s="73"/>
      <c r="I14" s="289"/>
      <c r="J14" s="72"/>
      <c r="K14" s="72"/>
      <c r="L14" s="217"/>
      <c r="M14" s="287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" hidden="false" customHeight="true" outlineLevel="0" collapsed="false">
      <c r="A15" s="97"/>
      <c r="B15" s="82"/>
      <c r="C15" s="87"/>
      <c r="D15" s="71"/>
      <c r="E15" s="72"/>
      <c r="F15" s="72"/>
      <c r="G15" s="72"/>
      <c r="H15" s="73"/>
      <c r="I15" s="289"/>
      <c r="J15" s="72"/>
      <c r="K15" s="72"/>
      <c r="L15" s="217"/>
      <c r="M15" s="287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" hidden="false" customHeight="true" outlineLevel="0" collapsed="false">
      <c r="A16" s="97"/>
      <c r="B16" s="82"/>
      <c r="C16" s="87"/>
      <c r="D16" s="71"/>
      <c r="E16" s="72"/>
      <c r="F16" s="72"/>
      <c r="G16" s="72"/>
      <c r="H16" s="73"/>
      <c r="I16" s="289"/>
      <c r="J16" s="72"/>
      <c r="K16" s="72"/>
      <c r="L16" s="217"/>
      <c r="M16" s="287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" hidden="false" customHeight="true" outlineLevel="0" collapsed="false">
      <c r="A17" s="97"/>
      <c r="B17" s="82"/>
      <c r="C17" s="87"/>
      <c r="D17" s="71"/>
      <c r="E17" s="72"/>
      <c r="F17" s="72"/>
      <c r="G17" s="72"/>
      <c r="H17" s="73"/>
      <c r="I17" s="289"/>
      <c r="J17" s="72"/>
      <c r="K17" s="72"/>
      <c r="L17" s="217"/>
      <c r="M17" s="287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" hidden="false" customHeight="true" outlineLevel="0" collapsed="false">
      <c r="A18" s="97"/>
      <c r="B18" s="82"/>
      <c r="C18" s="87"/>
      <c r="D18" s="71"/>
      <c r="E18" s="72"/>
      <c r="F18" s="72"/>
      <c r="G18" s="72"/>
      <c r="H18" s="73"/>
      <c r="I18" s="289"/>
      <c r="J18" s="72"/>
      <c r="K18" s="72"/>
      <c r="L18" s="217"/>
      <c r="M18" s="287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" hidden="false" customHeight="true" outlineLevel="0" collapsed="false">
      <c r="A19" s="97"/>
      <c r="B19" s="82"/>
      <c r="C19" s="87"/>
      <c r="D19" s="71"/>
      <c r="E19" s="72"/>
      <c r="F19" s="72"/>
      <c r="G19" s="72"/>
      <c r="H19" s="73"/>
      <c r="I19" s="289"/>
      <c r="J19" s="72"/>
      <c r="K19" s="72"/>
      <c r="L19" s="217"/>
      <c r="M19" s="287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" hidden="false" customHeight="true" outlineLevel="0" collapsed="false">
      <c r="A20" s="97"/>
      <c r="B20" s="82"/>
      <c r="C20" s="87"/>
      <c r="D20" s="71"/>
      <c r="E20" s="72"/>
      <c r="F20" s="72"/>
      <c r="G20" s="72"/>
      <c r="H20" s="73"/>
      <c r="I20" s="289"/>
      <c r="J20" s="72"/>
      <c r="K20" s="72"/>
      <c r="L20" s="217"/>
      <c r="M20" s="287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" hidden="false" customHeight="true" outlineLevel="0" collapsed="false">
      <c r="A21" s="97"/>
      <c r="B21" s="82"/>
      <c r="C21" s="87"/>
      <c r="D21" s="71"/>
      <c r="E21" s="72"/>
      <c r="F21" s="72"/>
      <c r="G21" s="72"/>
      <c r="H21" s="73"/>
      <c r="I21" s="289"/>
      <c r="J21" s="72"/>
      <c r="K21" s="72"/>
      <c r="L21" s="217"/>
      <c r="M21" s="287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" hidden="false" customHeight="true" outlineLevel="0" collapsed="false">
      <c r="A22" s="97"/>
      <c r="B22" s="82"/>
      <c r="C22" s="87"/>
      <c r="D22" s="71"/>
      <c r="E22" s="72"/>
      <c r="F22" s="72"/>
      <c r="G22" s="72"/>
      <c r="H22" s="73"/>
      <c r="I22" s="289"/>
      <c r="J22" s="72"/>
      <c r="K22" s="72"/>
      <c r="L22" s="217"/>
      <c r="M22" s="287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" hidden="false" customHeight="true" outlineLevel="0" collapsed="false">
      <c r="A23" s="97"/>
      <c r="B23" s="82"/>
      <c r="C23" s="87"/>
      <c r="D23" s="71"/>
      <c r="E23" s="72"/>
      <c r="F23" s="72"/>
      <c r="G23" s="72"/>
      <c r="H23" s="73"/>
      <c r="I23" s="289"/>
      <c r="J23" s="72"/>
      <c r="K23" s="72"/>
      <c r="L23" s="217"/>
      <c r="M23" s="287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" hidden="false" customHeight="true" outlineLevel="0" collapsed="false">
      <c r="A24" s="97"/>
      <c r="B24" s="82"/>
      <c r="C24" s="87"/>
      <c r="D24" s="71"/>
      <c r="E24" s="72"/>
      <c r="F24" s="72"/>
      <c r="G24" s="72"/>
      <c r="H24" s="73"/>
      <c r="I24" s="289"/>
      <c r="J24" s="72"/>
      <c r="K24" s="72"/>
      <c r="L24" s="217"/>
      <c r="M24" s="287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" hidden="false" customHeight="true" outlineLevel="0" collapsed="false">
      <c r="A25" s="97"/>
      <c r="B25" s="82"/>
      <c r="C25" s="87"/>
      <c r="D25" s="71"/>
      <c r="E25" s="72"/>
      <c r="F25" s="72"/>
      <c r="G25" s="72"/>
      <c r="H25" s="73"/>
      <c r="I25" s="289"/>
      <c r="J25" s="72"/>
      <c r="K25" s="72"/>
      <c r="L25" s="217"/>
      <c r="M25" s="287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" hidden="false" customHeight="true" outlineLevel="0" collapsed="false">
      <c r="A26" s="97"/>
      <c r="B26" s="82"/>
      <c r="C26" s="87"/>
      <c r="D26" s="71"/>
      <c r="E26" s="72"/>
      <c r="F26" s="72"/>
      <c r="G26" s="72"/>
      <c r="H26" s="73"/>
      <c r="I26" s="289"/>
      <c r="J26" s="72"/>
      <c r="K26" s="72"/>
      <c r="L26" s="217"/>
      <c r="M26" s="287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" hidden="false" customHeight="true" outlineLevel="0" collapsed="false">
      <c r="A27" s="97"/>
      <c r="B27" s="82"/>
      <c r="C27" s="87"/>
      <c r="D27" s="71"/>
      <c r="E27" s="72"/>
      <c r="F27" s="72"/>
      <c r="G27" s="72"/>
      <c r="H27" s="73"/>
      <c r="I27" s="289"/>
      <c r="J27" s="72"/>
      <c r="K27" s="72"/>
      <c r="L27" s="217"/>
      <c r="M27" s="287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" hidden="false" customHeight="true" outlineLevel="0" collapsed="false">
      <c r="A28" s="97"/>
      <c r="B28" s="82"/>
      <c r="C28" s="87"/>
      <c r="D28" s="71"/>
      <c r="E28" s="72"/>
      <c r="F28" s="72"/>
      <c r="G28" s="72"/>
      <c r="H28" s="73"/>
      <c r="I28" s="289"/>
      <c r="J28" s="72"/>
      <c r="K28" s="72"/>
      <c r="L28" s="217"/>
      <c r="M28" s="287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" hidden="false" customHeight="true" outlineLevel="0" collapsed="false">
      <c r="A29" s="97"/>
      <c r="B29" s="82"/>
      <c r="C29" s="87"/>
      <c r="D29" s="71"/>
      <c r="E29" s="72"/>
      <c r="F29" s="72"/>
      <c r="G29" s="72"/>
      <c r="H29" s="73"/>
      <c r="I29" s="289"/>
      <c r="J29" s="72"/>
      <c r="K29" s="72"/>
      <c r="L29" s="217"/>
      <c r="M29" s="287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" hidden="false" customHeight="true" outlineLevel="0" collapsed="false">
      <c r="A30" s="97"/>
      <c r="B30" s="82"/>
      <c r="C30" s="87"/>
      <c r="D30" s="71"/>
      <c r="E30" s="72"/>
      <c r="F30" s="72"/>
      <c r="G30" s="72"/>
      <c r="H30" s="73"/>
      <c r="I30" s="289"/>
      <c r="J30" s="72"/>
      <c r="K30" s="72"/>
      <c r="L30" s="217"/>
      <c r="M30" s="287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" hidden="false" customHeight="true" outlineLevel="0" collapsed="false">
      <c r="A31" s="97"/>
      <c r="B31" s="82"/>
      <c r="C31" s="87"/>
      <c r="D31" s="71"/>
      <c r="E31" s="72"/>
      <c r="F31" s="72"/>
      <c r="G31" s="72"/>
      <c r="H31" s="73"/>
      <c r="I31" s="289"/>
      <c r="J31" s="72"/>
      <c r="K31" s="72"/>
      <c r="L31" s="217"/>
      <c r="M31" s="287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" hidden="false" customHeight="true" outlineLevel="0" collapsed="false">
      <c r="A32" s="97"/>
      <c r="B32" s="82"/>
      <c r="C32" s="87"/>
      <c r="D32" s="71"/>
      <c r="E32" s="72"/>
      <c r="F32" s="72"/>
      <c r="G32" s="72"/>
      <c r="H32" s="73"/>
      <c r="I32" s="289"/>
      <c r="J32" s="72"/>
      <c r="K32" s="72"/>
      <c r="L32" s="217"/>
      <c r="M32" s="287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" hidden="false" customHeight="true" outlineLevel="0" collapsed="false">
      <c r="A33" s="97"/>
      <c r="B33" s="82"/>
      <c r="C33" s="87"/>
      <c r="D33" s="71"/>
      <c r="E33" s="72"/>
      <c r="F33" s="72"/>
      <c r="G33" s="72"/>
      <c r="H33" s="73"/>
      <c r="I33" s="289"/>
      <c r="J33" s="72"/>
      <c r="K33" s="72"/>
      <c r="L33" s="217"/>
      <c r="M33" s="287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" hidden="false" customHeight="true" outlineLevel="0" collapsed="false">
      <c r="A34" s="97"/>
      <c r="B34" s="82"/>
      <c r="C34" s="87"/>
      <c r="D34" s="71"/>
      <c r="E34" s="72"/>
      <c r="F34" s="72"/>
      <c r="G34" s="72"/>
      <c r="H34" s="73"/>
      <c r="I34" s="289"/>
      <c r="J34" s="72"/>
      <c r="K34" s="72"/>
      <c r="L34" s="217"/>
      <c r="M34" s="287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" hidden="false" customHeight="true" outlineLevel="0" collapsed="false">
      <c r="A35" s="97"/>
      <c r="B35" s="82"/>
      <c r="C35" s="87"/>
      <c r="D35" s="71"/>
      <c r="E35" s="72"/>
      <c r="F35" s="72"/>
      <c r="G35" s="72"/>
      <c r="H35" s="73"/>
      <c r="I35" s="289"/>
      <c r="J35" s="72"/>
      <c r="K35" s="72"/>
      <c r="L35" s="217"/>
      <c r="M35" s="287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" hidden="false" customHeight="true" outlineLevel="0" collapsed="false">
      <c r="A36" s="97"/>
      <c r="B36" s="82"/>
      <c r="C36" s="87"/>
      <c r="D36" s="71"/>
      <c r="E36" s="72"/>
      <c r="F36" s="72"/>
      <c r="G36" s="72"/>
      <c r="H36" s="73"/>
      <c r="I36" s="289"/>
      <c r="J36" s="72"/>
      <c r="K36" s="72"/>
      <c r="L36" s="217"/>
      <c r="M36" s="287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" hidden="false" customHeight="true" outlineLevel="0" collapsed="false">
      <c r="A37" s="97"/>
      <c r="B37" s="82"/>
      <c r="C37" s="87"/>
      <c r="D37" s="71"/>
      <c r="E37" s="72"/>
      <c r="F37" s="72"/>
      <c r="G37" s="72"/>
      <c r="H37" s="73"/>
      <c r="I37" s="289"/>
      <c r="J37" s="72"/>
      <c r="K37" s="72"/>
      <c r="L37" s="217"/>
      <c r="M37" s="287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" hidden="false" customHeight="true" outlineLevel="0" collapsed="false">
      <c r="A38" s="97"/>
      <c r="B38" s="82"/>
      <c r="C38" s="87"/>
      <c r="D38" s="71"/>
      <c r="E38" s="72"/>
      <c r="F38" s="72"/>
      <c r="G38" s="72"/>
      <c r="H38" s="73"/>
      <c r="I38" s="71"/>
      <c r="J38" s="72"/>
      <c r="K38" s="72"/>
      <c r="L38" s="217"/>
      <c r="M38" s="287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" hidden="false" customHeight="true" outlineLevel="0" collapsed="false">
      <c r="A39" s="97"/>
      <c r="B39" s="82"/>
      <c r="C39" s="87"/>
      <c r="D39" s="71"/>
      <c r="E39" s="72"/>
      <c r="F39" s="72"/>
      <c r="G39" s="72"/>
      <c r="H39" s="73"/>
      <c r="I39" s="71"/>
      <c r="J39" s="72"/>
      <c r="K39" s="290"/>
      <c r="L39" s="217"/>
      <c r="M39" s="287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" hidden="false" customHeight="true" outlineLevel="0" collapsed="false">
      <c r="A40" s="97"/>
      <c r="B40" s="82"/>
      <c r="C40" s="87"/>
      <c r="D40" s="71"/>
      <c r="E40" s="72"/>
      <c r="F40" s="72"/>
      <c r="G40" s="72"/>
      <c r="H40" s="73"/>
      <c r="I40" s="71"/>
      <c r="J40" s="72"/>
      <c r="K40" s="72"/>
      <c r="L40" s="217"/>
      <c r="M40" s="287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126</v>
      </c>
      <c r="G41" s="225"/>
      <c r="H41" s="226"/>
      <c r="I41" s="0"/>
      <c r="J41" s="227" t="s">
        <v>127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128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129</v>
      </c>
      <c r="G42" s="225"/>
      <c r="H42" s="0"/>
      <c r="I42" s="0"/>
      <c r="J42" s="175"/>
      <c r="K42" s="207" t="s">
        <v>130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131</v>
      </c>
      <c r="G43" s="225"/>
      <c r="H43" s="0"/>
      <c r="I43" s="0"/>
      <c r="J43" s="0"/>
      <c r="K43" s="237" t="s">
        <v>132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133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134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135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143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121</v>
      </c>
      <c r="B48" s="93" t="s">
        <v>2</v>
      </c>
      <c r="C48" s="94" t="s">
        <v>63</v>
      </c>
      <c r="D48" s="94"/>
      <c r="E48" s="94" t="s">
        <v>4</v>
      </c>
      <c r="F48" s="94" t="s">
        <v>64</v>
      </c>
      <c r="G48" s="93" t="s">
        <v>6</v>
      </c>
      <c r="H48" s="94" t="s">
        <v>7</v>
      </c>
      <c r="I48" s="94" t="s">
        <v>8</v>
      </c>
      <c r="J48" s="94" t="s">
        <v>65</v>
      </c>
      <c r="K48" s="297" t="s">
        <v>66</v>
      </c>
      <c r="L48" s="250" t="s">
        <v>137</v>
      </c>
      <c r="M48" s="45"/>
      <c r="N48" s="298" t="s">
        <v>138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5"/>
      <c r="M49" s="58"/>
      <c r="N49" s="256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128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115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144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117</v>
      </c>
      <c r="N2" s="181" t="str">
        <f aca="false">IF((VALUE('Short Form'!J62)&lt;&gt;0),1+VALUE('Short Form'!I62)+VALUE('Short Form'!J62)+VALUE('Short Form'!H62),"")</f>
        <v/>
      </c>
      <c r="O2" s="182" t="n">
        <f aca="false">IF((N2=0),"",'Short Form'!$N3)</f>
        <v>1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Price</v>
      </c>
      <c r="B5" s="188"/>
      <c r="C5" s="188"/>
      <c r="D5" s="188"/>
      <c r="E5" s="189" t="str">
        <f aca="false">'Short Form'!E6</f>
        <v>Brent</v>
      </c>
      <c r="F5" s="54"/>
      <c r="G5" s="39"/>
      <c r="H5" s="190" t="str">
        <f aca="false">'Short Form'!H6</f>
        <v>Vice President</v>
      </c>
      <c r="I5" s="190"/>
      <c r="J5" s="190"/>
      <c r="K5" s="191" t="str">
        <f aca="false">'Short Form'!K6</f>
        <v>452-90-5454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145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120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121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124</v>
      </c>
      <c r="N9" s="66" t="s">
        <v>39</v>
      </c>
      <c r="O9" s="66" t="s">
        <v>125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79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79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79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79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79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79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79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79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79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79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79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79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79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79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79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79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79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79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79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79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79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79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79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79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79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79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79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79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79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79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79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126</v>
      </c>
      <c r="G41" s="225"/>
      <c r="H41" s="226"/>
      <c r="I41" s="0"/>
      <c r="J41" s="227" t="s">
        <v>127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128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129</v>
      </c>
      <c r="G42" s="225"/>
      <c r="H42" s="0"/>
      <c r="I42" s="0"/>
      <c r="J42" s="175"/>
      <c r="K42" s="0"/>
      <c r="L42" s="207" t="s">
        <v>130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131</v>
      </c>
      <c r="G43" s="225"/>
      <c r="H43" s="0"/>
      <c r="I43" s="0"/>
      <c r="J43" s="0"/>
      <c r="K43" s="0"/>
      <c r="L43" s="237" t="s">
        <v>132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133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134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135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136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121</v>
      </c>
      <c r="B48" s="93" t="s">
        <v>2</v>
      </c>
      <c r="C48" s="94" t="s">
        <v>63</v>
      </c>
      <c r="D48" s="94"/>
      <c r="E48" s="94" t="s">
        <v>4</v>
      </c>
      <c r="F48" s="94" t="s">
        <v>64</v>
      </c>
      <c r="G48" s="93" t="s">
        <v>6</v>
      </c>
      <c r="H48" s="94" t="s">
        <v>7</v>
      </c>
      <c r="I48" s="94" t="s">
        <v>8</v>
      </c>
      <c r="J48" s="94" t="s">
        <v>65</v>
      </c>
      <c r="K48" s="297" t="s">
        <v>66</v>
      </c>
      <c r="L48" s="319" t="s">
        <v>137</v>
      </c>
      <c r="M48" s="246"/>
      <c r="N48" s="234"/>
      <c r="O48" s="66" t="s">
        <v>138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320"/>
      <c r="M49" s="175"/>
      <c r="N49" s="234"/>
      <c r="O49" s="256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320"/>
      <c r="M51" s="175"/>
      <c r="N51" s="175"/>
      <c r="O51" s="256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320"/>
      <c r="M52" s="175"/>
      <c r="N52" s="175"/>
      <c r="O52" s="256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320"/>
      <c r="M53" s="175"/>
      <c r="N53" s="175"/>
      <c r="O53" s="256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320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128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115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146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117</v>
      </c>
      <c r="N2" s="181" t="str">
        <f aca="false">IF((VALUE('Short Form'!K62)&lt;&gt;0),1+VALUE('Short Form'!I62)+VALUE('Short Form'!J62)+VALUE('Short Form'!H62)+VALUE('Short Form'!K62),"")</f>
        <v/>
      </c>
      <c r="O2" s="182" t="n">
        <f aca="false">IF(N2=0,"",'Short Form'!N3)</f>
        <v>1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Price</v>
      </c>
      <c r="B5" s="188"/>
      <c r="C5" s="188"/>
      <c r="D5" s="188"/>
      <c r="E5" s="189" t="str">
        <f aca="false">'Short Form'!E6</f>
        <v>Brent</v>
      </c>
      <c r="F5" s="39"/>
      <c r="G5" s="39"/>
      <c r="H5" s="190" t="str">
        <f aca="false">'Short Form'!H6</f>
        <v>Vice President</v>
      </c>
      <c r="I5" s="190"/>
      <c r="J5" s="190"/>
      <c r="K5" s="191" t="str">
        <f aca="false">'Short Form'!K6</f>
        <v>452-90-5454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118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119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120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121</v>
      </c>
      <c r="B11" s="66" t="s">
        <v>34</v>
      </c>
      <c r="C11" s="67"/>
      <c r="D11" s="67"/>
      <c r="E11" s="67" t="s">
        <v>122</v>
      </c>
      <c r="F11" s="67"/>
      <c r="G11" s="67"/>
      <c r="H11" s="67"/>
      <c r="I11" s="67"/>
      <c r="J11" s="67"/>
      <c r="K11" s="68"/>
      <c r="L11" s="66" t="s">
        <v>123</v>
      </c>
      <c r="M11" s="66" t="s">
        <v>124</v>
      </c>
      <c r="N11" s="66" t="s">
        <v>39</v>
      </c>
      <c r="O11" s="66" t="s">
        <v>125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321"/>
      <c r="N12" s="218"/>
      <c r="O12" s="79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321"/>
      <c r="N13" s="218"/>
      <c r="O13" s="79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321"/>
      <c r="N14" s="218"/>
      <c r="O14" s="79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321"/>
      <c r="N15" s="218"/>
      <c r="O15" s="79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321"/>
      <c r="N16" s="218"/>
      <c r="O16" s="79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321"/>
      <c r="N17" s="218"/>
      <c r="O17" s="79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321"/>
      <c r="N18" s="218"/>
      <c r="O18" s="79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321"/>
      <c r="N19" s="218"/>
      <c r="O19" s="79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321"/>
      <c r="N20" s="218"/>
      <c r="O20" s="79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321"/>
      <c r="N21" s="218"/>
      <c r="O21" s="79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321"/>
      <c r="N22" s="218"/>
      <c r="O22" s="79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321"/>
      <c r="N23" s="218"/>
      <c r="O23" s="79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321"/>
      <c r="N24" s="218"/>
      <c r="O24" s="79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321"/>
      <c r="N25" s="218"/>
      <c r="O25" s="79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321"/>
      <c r="N26" s="218"/>
      <c r="O26" s="79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321"/>
      <c r="N27" s="218"/>
      <c r="O27" s="79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321"/>
      <c r="N28" s="218"/>
      <c r="O28" s="79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321"/>
      <c r="N29" s="218"/>
      <c r="O29" s="79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321"/>
      <c r="N30" s="218"/>
      <c r="O30" s="79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321"/>
      <c r="N31" s="218"/>
      <c r="O31" s="79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321"/>
      <c r="N32" s="218"/>
      <c r="O32" s="79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321"/>
      <c r="N33" s="218"/>
      <c r="O33" s="79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321"/>
      <c r="N34" s="218"/>
      <c r="O34" s="79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321"/>
      <c r="N35" s="218"/>
      <c r="O35" s="79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321"/>
      <c r="N36" s="218"/>
      <c r="O36" s="79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321"/>
      <c r="N37" s="218"/>
      <c r="O37" s="79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321"/>
      <c r="N38" s="218"/>
      <c r="O38" s="79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321"/>
      <c r="N39" s="218"/>
      <c r="O39" s="79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321"/>
      <c r="N40" s="218"/>
      <c r="O40" s="79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126</v>
      </c>
      <c r="G41" s="225"/>
      <c r="H41" s="226"/>
      <c r="I41" s="0"/>
      <c r="J41" s="227" t="s">
        <v>127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128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129</v>
      </c>
      <c r="G42" s="225"/>
      <c r="H42" s="0"/>
      <c r="I42" s="0"/>
      <c r="J42" s="175"/>
      <c r="K42" s="207" t="s">
        <v>130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131</v>
      </c>
      <c r="G43" s="225"/>
      <c r="H43" s="0"/>
      <c r="I43" s="0"/>
      <c r="J43" s="0"/>
      <c r="K43" s="237" t="s">
        <v>132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133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134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135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136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121</v>
      </c>
      <c r="B48" s="93" t="s">
        <v>2</v>
      </c>
      <c r="C48" s="248" t="s">
        <v>63</v>
      </c>
      <c r="D48" s="248"/>
      <c r="E48" s="248" t="s">
        <v>4</v>
      </c>
      <c r="F48" s="248" t="s">
        <v>64</v>
      </c>
      <c r="G48" s="93" t="s">
        <v>6</v>
      </c>
      <c r="H48" s="248" t="s">
        <v>7</v>
      </c>
      <c r="I48" s="248" t="s">
        <v>8</v>
      </c>
      <c r="J48" s="248" t="s">
        <v>65</v>
      </c>
      <c r="K48" s="249" t="s">
        <v>66</v>
      </c>
      <c r="L48" s="250" t="s">
        <v>137</v>
      </c>
      <c r="M48" s="246"/>
      <c r="N48" s="234"/>
      <c r="O48" s="66" t="s">
        <v>138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255"/>
      <c r="M49" s="175"/>
      <c r="N49" s="234"/>
      <c r="O49" s="256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255"/>
      <c r="M51" s="175"/>
      <c r="N51" s="175"/>
      <c r="O51" s="256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255"/>
      <c r="M52" s="175"/>
      <c r="N52" s="175"/>
      <c r="O52" s="256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255"/>
      <c r="M53" s="175"/>
      <c r="N53" s="175"/>
      <c r="O53" s="256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255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128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115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147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117</v>
      </c>
      <c r="M2" s="181" t="str">
        <f aca="false">IF((VALUE('Short Form'!L62)&lt;&gt;0),1+VALUE('Short Form'!H62)+VALUE('Short Form'!I62)+VALUE('Short Form'!J62)+VALUE('Short Form'!K62)+VALUE('Short Form'!L62),"")</f>
        <v/>
      </c>
      <c r="N2" s="182" t="n">
        <f aca="false">IF((M2=0),"",'Short Form'!N3)</f>
        <v>1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Price</v>
      </c>
      <c r="B5" s="188"/>
      <c r="C5" s="188"/>
      <c r="D5" s="188"/>
      <c r="E5" s="279" t="str">
        <f aca="false">'Short Form'!E6</f>
        <v>Brent</v>
      </c>
      <c r="F5" s="39"/>
      <c r="G5" s="39"/>
      <c r="H5" s="190" t="str">
        <f aca="false">'Short Form'!H6</f>
        <v>Vice President</v>
      </c>
      <c r="I5" s="190"/>
      <c r="J5" s="190"/>
      <c r="K5" s="280"/>
      <c r="L5" s="281" t="str">
        <f aca="false">'Short Form'!K6</f>
        <v>452-90-5454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140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141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121</v>
      </c>
      <c r="B9" s="66" t="s">
        <v>34</v>
      </c>
      <c r="C9" s="21" t="s">
        <v>35</v>
      </c>
      <c r="D9" s="67"/>
      <c r="E9" s="68" t="s">
        <v>36</v>
      </c>
      <c r="F9" s="286"/>
      <c r="G9" s="67"/>
      <c r="H9" s="21"/>
      <c r="I9" s="69" t="s">
        <v>37</v>
      </c>
      <c r="J9" s="69"/>
      <c r="K9" s="69"/>
      <c r="L9" s="66" t="s">
        <v>142</v>
      </c>
      <c r="M9" s="66" t="s">
        <v>39</v>
      </c>
      <c r="N9" s="66" t="s">
        <v>125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7"/>
      <c r="D10" s="71"/>
      <c r="E10" s="72"/>
      <c r="F10" s="72"/>
      <c r="G10" s="72"/>
      <c r="H10" s="73"/>
      <c r="I10" s="71"/>
      <c r="J10" s="72"/>
      <c r="K10" s="72"/>
      <c r="L10" s="217"/>
      <c r="M10" s="287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.75" hidden="false" customHeight="true" outlineLevel="0" collapsed="false">
      <c r="A11" s="97"/>
      <c r="B11" s="82"/>
      <c r="C11" s="87"/>
      <c r="D11" s="71"/>
      <c r="E11" s="72"/>
      <c r="F11" s="72"/>
      <c r="G11" s="72"/>
      <c r="H11" s="73"/>
      <c r="I11" s="289"/>
      <c r="J11" s="72"/>
      <c r="K11" s="72"/>
      <c r="L11" s="217"/>
      <c r="M11" s="287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.75" hidden="false" customHeight="true" outlineLevel="0" collapsed="false">
      <c r="A12" s="97"/>
      <c r="B12" s="82"/>
      <c r="C12" s="87"/>
      <c r="D12" s="71"/>
      <c r="E12" s="72"/>
      <c r="F12" s="72"/>
      <c r="G12" s="72"/>
      <c r="H12" s="73"/>
      <c r="I12" s="289"/>
      <c r="J12" s="72"/>
      <c r="K12" s="72"/>
      <c r="L12" s="217"/>
      <c r="M12" s="287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.75" hidden="false" customHeight="true" outlineLevel="0" collapsed="false">
      <c r="A13" s="97"/>
      <c r="B13" s="82"/>
      <c r="C13" s="87"/>
      <c r="D13" s="71"/>
      <c r="E13" s="72"/>
      <c r="F13" s="72"/>
      <c r="G13" s="72"/>
      <c r="H13" s="73"/>
      <c r="I13" s="289"/>
      <c r="J13" s="72"/>
      <c r="K13" s="72"/>
      <c r="L13" s="217"/>
      <c r="M13" s="287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.75" hidden="false" customHeight="true" outlineLevel="0" collapsed="false">
      <c r="A14" s="97"/>
      <c r="B14" s="82"/>
      <c r="C14" s="87"/>
      <c r="D14" s="71"/>
      <c r="E14" s="72"/>
      <c r="F14" s="72"/>
      <c r="G14" s="72"/>
      <c r="H14" s="73"/>
      <c r="I14" s="289"/>
      <c r="J14" s="72"/>
      <c r="K14" s="72"/>
      <c r="L14" s="217"/>
      <c r="M14" s="287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.75" hidden="false" customHeight="true" outlineLevel="0" collapsed="false">
      <c r="A15" s="97"/>
      <c r="B15" s="82"/>
      <c r="C15" s="87"/>
      <c r="D15" s="71"/>
      <c r="E15" s="72"/>
      <c r="F15" s="72"/>
      <c r="G15" s="72"/>
      <c r="H15" s="73"/>
      <c r="I15" s="289"/>
      <c r="J15" s="72"/>
      <c r="K15" s="72"/>
      <c r="L15" s="217"/>
      <c r="M15" s="287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.75" hidden="false" customHeight="true" outlineLevel="0" collapsed="false">
      <c r="A16" s="97"/>
      <c r="B16" s="82"/>
      <c r="C16" s="87"/>
      <c r="D16" s="71"/>
      <c r="E16" s="72"/>
      <c r="F16" s="72"/>
      <c r="G16" s="72"/>
      <c r="H16" s="73"/>
      <c r="I16" s="289"/>
      <c r="J16" s="72"/>
      <c r="K16" s="72"/>
      <c r="L16" s="217"/>
      <c r="M16" s="287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.75" hidden="false" customHeight="true" outlineLevel="0" collapsed="false">
      <c r="A17" s="97"/>
      <c r="B17" s="82"/>
      <c r="C17" s="87"/>
      <c r="D17" s="71"/>
      <c r="E17" s="72"/>
      <c r="F17" s="72"/>
      <c r="G17" s="72"/>
      <c r="H17" s="73"/>
      <c r="I17" s="289"/>
      <c r="J17" s="72"/>
      <c r="K17" s="72"/>
      <c r="L17" s="217"/>
      <c r="M17" s="287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.75" hidden="false" customHeight="true" outlineLevel="0" collapsed="false">
      <c r="A18" s="97"/>
      <c r="B18" s="82"/>
      <c r="C18" s="87"/>
      <c r="D18" s="71"/>
      <c r="E18" s="72"/>
      <c r="F18" s="72"/>
      <c r="G18" s="72"/>
      <c r="H18" s="73"/>
      <c r="I18" s="289"/>
      <c r="J18" s="72"/>
      <c r="K18" s="72"/>
      <c r="L18" s="217"/>
      <c r="M18" s="287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.75" hidden="false" customHeight="true" outlineLevel="0" collapsed="false">
      <c r="A19" s="97"/>
      <c r="B19" s="82"/>
      <c r="C19" s="87"/>
      <c r="D19" s="71"/>
      <c r="E19" s="72"/>
      <c r="F19" s="72"/>
      <c r="G19" s="72"/>
      <c r="H19" s="73"/>
      <c r="I19" s="289"/>
      <c r="J19" s="72"/>
      <c r="K19" s="72"/>
      <c r="L19" s="217"/>
      <c r="M19" s="287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.75" hidden="false" customHeight="true" outlineLevel="0" collapsed="false">
      <c r="A20" s="97"/>
      <c r="B20" s="82"/>
      <c r="C20" s="87"/>
      <c r="D20" s="71"/>
      <c r="E20" s="72"/>
      <c r="F20" s="72"/>
      <c r="G20" s="72"/>
      <c r="H20" s="73"/>
      <c r="I20" s="289"/>
      <c r="J20" s="72"/>
      <c r="K20" s="72"/>
      <c r="L20" s="217"/>
      <c r="M20" s="287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.75" hidden="false" customHeight="true" outlineLevel="0" collapsed="false">
      <c r="A21" s="97"/>
      <c r="B21" s="82"/>
      <c r="C21" s="87"/>
      <c r="D21" s="71"/>
      <c r="E21" s="72"/>
      <c r="F21" s="72"/>
      <c r="G21" s="72"/>
      <c r="H21" s="73"/>
      <c r="I21" s="289"/>
      <c r="J21" s="72"/>
      <c r="K21" s="72"/>
      <c r="L21" s="217"/>
      <c r="M21" s="287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.75" hidden="false" customHeight="true" outlineLevel="0" collapsed="false">
      <c r="A22" s="97"/>
      <c r="B22" s="82"/>
      <c r="C22" s="87"/>
      <c r="D22" s="71"/>
      <c r="E22" s="72"/>
      <c r="F22" s="72"/>
      <c r="G22" s="72"/>
      <c r="H22" s="73"/>
      <c r="I22" s="289"/>
      <c r="J22" s="72"/>
      <c r="K22" s="72"/>
      <c r="L22" s="217"/>
      <c r="M22" s="287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.75" hidden="false" customHeight="true" outlineLevel="0" collapsed="false">
      <c r="A23" s="97"/>
      <c r="B23" s="82"/>
      <c r="C23" s="87"/>
      <c r="D23" s="71"/>
      <c r="E23" s="72"/>
      <c r="F23" s="72"/>
      <c r="G23" s="72"/>
      <c r="H23" s="73"/>
      <c r="I23" s="289"/>
      <c r="J23" s="72"/>
      <c r="K23" s="72"/>
      <c r="L23" s="217"/>
      <c r="M23" s="287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.75" hidden="false" customHeight="true" outlineLevel="0" collapsed="false">
      <c r="A24" s="97"/>
      <c r="B24" s="82"/>
      <c r="C24" s="87"/>
      <c r="D24" s="71"/>
      <c r="E24" s="72"/>
      <c r="F24" s="72"/>
      <c r="G24" s="72"/>
      <c r="H24" s="73"/>
      <c r="I24" s="289"/>
      <c r="J24" s="72"/>
      <c r="K24" s="72"/>
      <c r="L24" s="217"/>
      <c r="M24" s="287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.75" hidden="false" customHeight="true" outlineLevel="0" collapsed="false">
      <c r="A25" s="97"/>
      <c r="B25" s="82"/>
      <c r="C25" s="87"/>
      <c r="D25" s="71"/>
      <c r="E25" s="72"/>
      <c r="F25" s="72"/>
      <c r="G25" s="72"/>
      <c r="H25" s="73"/>
      <c r="I25" s="289"/>
      <c r="J25" s="72"/>
      <c r="K25" s="72"/>
      <c r="L25" s="217"/>
      <c r="M25" s="287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.75" hidden="false" customHeight="true" outlineLevel="0" collapsed="false">
      <c r="A26" s="97"/>
      <c r="B26" s="82"/>
      <c r="C26" s="87"/>
      <c r="D26" s="71"/>
      <c r="E26" s="72"/>
      <c r="F26" s="72"/>
      <c r="G26" s="72"/>
      <c r="H26" s="73"/>
      <c r="I26" s="289"/>
      <c r="J26" s="72"/>
      <c r="K26" s="72"/>
      <c r="L26" s="217"/>
      <c r="M26" s="287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.75" hidden="false" customHeight="true" outlineLevel="0" collapsed="false">
      <c r="A27" s="97"/>
      <c r="B27" s="82"/>
      <c r="C27" s="87"/>
      <c r="D27" s="71"/>
      <c r="E27" s="72"/>
      <c r="F27" s="72"/>
      <c r="G27" s="72"/>
      <c r="H27" s="73"/>
      <c r="I27" s="289"/>
      <c r="J27" s="72"/>
      <c r="K27" s="72"/>
      <c r="L27" s="217"/>
      <c r="M27" s="287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.75" hidden="false" customHeight="true" outlineLevel="0" collapsed="false">
      <c r="A28" s="97"/>
      <c r="B28" s="82"/>
      <c r="C28" s="87"/>
      <c r="D28" s="71"/>
      <c r="E28" s="72"/>
      <c r="F28" s="72"/>
      <c r="G28" s="72"/>
      <c r="H28" s="73"/>
      <c r="I28" s="289"/>
      <c r="J28" s="72"/>
      <c r="K28" s="72"/>
      <c r="L28" s="217"/>
      <c r="M28" s="287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.75" hidden="false" customHeight="true" outlineLevel="0" collapsed="false">
      <c r="A29" s="97"/>
      <c r="B29" s="82"/>
      <c r="C29" s="87"/>
      <c r="D29" s="71"/>
      <c r="E29" s="72"/>
      <c r="F29" s="72"/>
      <c r="G29" s="72"/>
      <c r="H29" s="73"/>
      <c r="I29" s="289"/>
      <c r="J29" s="72"/>
      <c r="K29" s="72"/>
      <c r="L29" s="217"/>
      <c r="M29" s="287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.75" hidden="false" customHeight="true" outlineLevel="0" collapsed="false">
      <c r="A30" s="97"/>
      <c r="B30" s="82"/>
      <c r="C30" s="87"/>
      <c r="D30" s="71"/>
      <c r="E30" s="72"/>
      <c r="F30" s="72"/>
      <c r="G30" s="72"/>
      <c r="H30" s="73"/>
      <c r="I30" s="289"/>
      <c r="J30" s="72"/>
      <c r="K30" s="72"/>
      <c r="L30" s="217"/>
      <c r="M30" s="287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.75" hidden="false" customHeight="true" outlineLevel="0" collapsed="false">
      <c r="A31" s="97"/>
      <c r="B31" s="82"/>
      <c r="C31" s="87"/>
      <c r="D31" s="71"/>
      <c r="E31" s="72"/>
      <c r="F31" s="72"/>
      <c r="G31" s="72"/>
      <c r="H31" s="73"/>
      <c r="I31" s="289"/>
      <c r="J31" s="72"/>
      <c r="K31" s="72"/>
      <c r="L31" s="217"/>
      <c r="M31" s="287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.75" hidden="false" customHeight="true" outlineLevel="0" collapsed="false">
      <c r="A32" s="97"/>
      <c r="B32" s="82"/>
      <c r="C32" s="87"/>
      <c r="D32" s="71"/>
      <c r="E32" s="72"/>
      <c r="F32" s="72"/>
      <c r="G32" s="72"/>
      <c r="H32" s="73"/>
      <c r="I32" s="289"/>
      <c r="J32" s="72"/>
      <c r="K32" s="72"/>
      <c r="L32" s="217"/>
      <c r="M32" s="287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.75" hidden="false" customHeight="true" outlineLevel="0" collapsed="false">
      <c r="A33" s="97"/>
      <c r="B33" s="82"/>
      <c r="C33" s="87"/>
      <c r="D33" s="71"/>
      <c r="E33" s="72"/>
      <c r="F33" s="72"/>
      <c r="G33" s="72"/>
      <c r="H33" s="73"/>
      <c r="I33" s="289"/>
      <c r="J33" s="72"/>
      <c r="K33" s="72"/>
      <c r="L33" s="217"/>
      <c r="M33" s="287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.75" hidden="false" customHeight="true" outlineLevel="0" collapsed="false">
      <c r="A34" s="97"/>
      <c r="B34" s="82"/>
      <c r="C34" s="87"/>
      <c r="D34" s="71"/>
      <c r="E34" s="72"/>
      <c r="F34" s="72"/>
      <c r="G34" s="72"/>
      <c r="H34" s="73"/>
      <c r="I34" s="289"/>
      <c r="J34" s="72"/>
      <c r="K34" s="72"/>
      <c r="L34" s="217"/>
      <c r="M34" s="287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.75" hidden="false" customHeight="true" outlineLevel="0" collapsed="false">
      <c r="A35" s="97"/>
      <c r="B35" s="82"/>
      <c r="C35" s="87"/>
      <c r="D35" s="71"/>
      <c r="E35" s="72"/>
      <c r="F35" s="72"/>
      <c r="G35" s="72"/>
      <c r="H35" s="73"/>
      <c r="I35" s="289"/>
      <c r="J35" s="72"/>
      <c r="K35" s="72"/>
      <c r="L35" s="217"/>
      <c r="M35" s="287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.75" hidden="false" customHeight="true" outlineLevel="0" collapsed="false">
      <c r="A36" s="97"/>
      <c r="B36" s="82"/>
      <c r="C36" s="87"/>
      <c r="D36" s="71"/>
      <c r="E36" s="72"/>
      <c r="F36" s="72"/>
      <c r="G36" s="72"/>
      <c r="H36" s="73"/>
      <c r="I36" s="289"/>
      <c r="J36" s="72"/>
      <c r="K36" s="72"/>
      <c r="L36" s="217"/>
      <c r="M36" s="287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.75" hidden="false" customHeight="true" outlineLevel="0" collapsed="false">
      <c r="A37" s="97"/>
      <c r="B37" s="82"/>
      <c r="C37" s="87"/>
      <c r="D37" s="71"/>
      <c r="E37" s="72"/>
      <c r="F37" s="72"/>
      <c r="G37" s="72"/>
      <c r="H37" s="73"/>
      <c r="I37" s="289"/>
      <c r="J37" s="72"/>
      <c r="K37" s="72"/>
      <c r="L37" s="217"/>
      <c r="M37" s="287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.75" hidden="false" customHeight="true" outlineLevel="0" collapsed="false">
      <c r="A38" s="97"/>
      <c r="B38" s="82"/>
      <c r="C38" s="87"/>
      <c r="D38" s="71"/>
      <c r="E38" s="72"/>
      <c r="F38" s="72"/>
      <c r="G38" s="72"/>
      <c r="H38" s="73"/>
      <c r="I38" s="71"/>
      <c r="J38" s="72"/>
      <c r="K38" s="72"/>
      <c r="L38" s="217"/>
      <c r="M38" s="287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.75" hidden="false" customHeight="true" outlineLevel="0" collapsed="false">
      <c r="A39" s="97"/>
      <c r="B39" s="82"/>
      <c r="C39" s="87"/>
      <c r="D39" s="71"/>
      <c r="E39" s="72"/>
      <c r="F39" s="72"/>
      <c r="G39" s="72"/>
      <c r="H39" s="73"/>
      <c r="I39" s="71"/>
      <c r="J39" s="72"/>
      <c r="K39" s="290"/>
      <c r="L39" s="217"/>
      <c r="M39" s="287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.75" hidden="false" customHeight="true" outlineLevel="0" collapsed="false">
      <c r="A40" s="97"/>
      <c r="B40" s="82"/>
      <c r="C40" s="87"/>
      <c r="D40" s="71"/>
      <c r="E40" s="72"/>
      <c r="F40" s="72"/>
      <c r="G40" s="72"/>
      <c r="H40" s="73"/>
      <c r="I40" s="71"/>
      <c r="J40" s="72"/>
      <c r="K40" s="72"/>
      <c r="L40" s="217"/>
      <c r="M40" s="287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126</v>
      </c>
      <c r="G41" s="225"/>
      <c r="H41" s="226"/>
      <c r="I41" s="0"/>
      <c r="J41" s="227" t="s">
        <v>127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128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129</v>
      </c>
      <c r="G42" s="225"/>
      <c r="H42" s="0"/>
      <c r="I42" s="0"/>
      <c r="J42" s="175"/>
      <c r="K42" s="207" t="s">
        <v>130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131</v>
      </c>
      <c r="G43" s="225"/>
      <c r="H43" s="0"/>
      <c r="I43" s="0"/>
      <c r="J43" s="0"/>
      <c r="K43" s="237" t="s">
        <v>132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133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134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135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143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121</v>
      </c>
      <c r="B48" s="93" t="s">
        <v>2</v>
      </c>
      <c r="C48" s="94" t="s">
        <v>63</v>
      </c>
      <c r="D48" s="94"/>
      <c r="E48" s="94" t="s">
        <v>4</v>
      </c>
      <c r="F48" s="94" t="s">
        <v>64</v>
      </c>
      <c r="G48" s="93" t="s">
        <v>6</v>
      </c>
      <c r="H48" s="94" t="s">
        <v>7</v>
      </c>
      <c r="I48" s="94" t="s">
        <v>8</v>
      </c>
      <c r="J48" s="94" t="s">
        <v>65</v>
      </c>
      <c r="K48" s="297" t="s">
        <v>66</v>
      </c>
      <c r="L48" s="250" t="s">
        <v>137</v>
      </c>
      <c r="M48" s="45"/>
      <c r="N48" s="298" t="s">
        <v>138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5"/>
      <c r="M49" s="58"/>
      <c r="N49" s="256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128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115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148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117</v>
      </c>
      <c r="N2" s="181" t="str">
        <f aca="false">IF((VALUE('Short Form'!M62)&lt;&gt;0),1+VALUE('Short Form'!H62)+VALUE('Short Form'!I62)+VALUE('Short Form'!J62)+VALUE('Short Form'!K62)+VALUE('Short Form'!L62)+VALUE('Short Form'!M62),"")</f>
        <v/>
      </c>
      <c r="O2" s="182" t="n">
        <f aca="false">IF((N2=0),"",'Short Form'!$N3)</f>
        <v>1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Price</v>
      </c>
      <c r="B5" s="188"/>
      <c r="C5" s="188"/>
      <c r="D5" s="188"/>
      <c r="E5" s="189" t="str">
        <f aca="false">'Short Form'!E6</f>
        <v>Brent</v>
      </c>
      <c r="F5" s="54"/>
      <c r="G5" s="39"/>
      <c r="H5" s="190" t="str">
        <f aca="false">'Short Form'!H6</f>
        <v>Vice President</v>
      </c>
      <c r="I5" s="190"/>
      <c r="J5" s="190"/>
      <c r="K5" s="191" t="str">
        <f aca="false">'Short Form'!K6</f>
        <v>452-90-5454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145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120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121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124</v>
      </c>
      <c r="N9" s="66" t="s">
        <v>39</v>
      </c>
      <c r="O9" s="66" t="s">
        <v>125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79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79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79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79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79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79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79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79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79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79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79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79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79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79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79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79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79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79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79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79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79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79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79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79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79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79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79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79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79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79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79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126</v>
      </c>
      <c r="G41" s="225"/>
      <c r="H41" s="226"/>
      <c r="I41" s="0"/>
      <c r="J41" s="227" t="s">
        <v>127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128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129</v>
      </c>
      <c r="G42" s="225"/>
      <c r="H42" s="0"/>
      <c r="I42" s="0"/>
      <c r="J42" s="175"/>
      <c r="K42" s="0"/>
      <c r="L42" s="207" t="s">
        <v>130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131</v>
      </c>
      <c r="G43" s="225"/>
      <c r="H43" s="0"/>
      <c r="I43" s="0"/>
      <c r="J43" s="0"/>
      <c r="K43" s="0"/>
      <c r="L43" s="237" t="s">
        <v>132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133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134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135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136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121</v>
      </c>
      <c r="B48" s="93" t="s">
        <v>2</v>
      </c>
      <c r="C48" s="94" t="s">
        <v>63</v>
      </c>
      <c r="D48" s="94"/>
      <c r="E48" s="94" t="s">
        <v>4</v>
      </c>
      <c r="F48" s="94" t="s">
        <v>64</v>
      </c>
      <c r="G48" s="93" t="s">
        <v>6</v>
      </c>
      <c r="H48" s="94" t="s">
        <v>7</v>
      </c>
      <c r="I48" s="94" t="s">
        <v>8</v>
      </c>
      <c r="J48" s="94" t="s">
        <v>65</v>
      </c>
      <c r="K48" s="297" t="s">
        <v>66</v>
      </c>
      <c r="L48" s="319" t="s">
        <v>137</v>
      </c>
      <c r="M48" s="246"/>
      <c r="N48" s="234"/>
      <c r="O48" s="66" t="s">
        <v>138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320"/>
      <c r="M49" s="175"/>
      <c r="N49" s="234"/>
      <c r="O49" s="256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320"/>
      <c r="M51" s="175"/>
      <c r="N51" s="175"/>
      <c r="O51" s="256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320"/>
      <c r="M52" s="175"/>
      <c r="N52" s="175"/>
      <c r="O52" s="256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320"/>
      <c r="M53" s="175"/>
      <c r="N53" s="175"/>
      <c r="O53" s="256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320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128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ihogan</cp:lastModifiedBy>
  <cp:lastPrinted>2000-04-18T18:12:16Z</cp:lastPrinted>
  <cp:revision>0</cp:revision>
  <dc:subject/>
  <dc:title>Expense Report Form "2.0"</dc:title>
</cp:coreProperties>
</file>