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w all TP" sheetId="1" state="visible" r:id="rId3"/>
    <sheet name="PGE TP" sheetId="2" state="visible" r:id="rId4"/>
    <sheet name="ELPO TP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function="false" hidden="false" localSheetId="0" name="_xlnm.Print_Area" vbProcedure="false">'Total w all TP'!$B$2:$AD$33</definedName>
    <definedName function="false" hidden="false" name="_x000e__x0015_?RA" vbProcedure="false">'[6]Orig Sched'!BR$17477</definedName>
    <definedName function="false" hidden="false" name="'_x0015_?DA" vbProcedure="false">'[6]Orig Sched'!BR$17477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CANADA12MOKEY" vbProcedure="false">OFFSET([11]AllQueries!$A$7,[11]AllQueries!$Z$6,21,ROWS(#NAME!CANADA),1)</definedName>
    <definedName function="false" hidden="false" name="CANADA" vbProcedure="false"/>
    <definedName function="false" hidden="false" name="CANADABKTYPECD" vbProcedure="false">OFFSET([11]AllQueries!$A$7,[11]AllQueries!$Z$6,4,ROWS(#NAME!CANADA),1)</definedName>
    <definedName function="false" hidden="false" name="CANADABMInCE" vbProcedure="false">OFFSET([11]AllQueries!$A$7,[11]AllQueries!$Z$6,12,ROWS(#NAME!CANADA),1)</definedName>
    <definedName function="false" hidden="false" name="CANADABMKEY" vbProcedure="false">OFFSET([11]AllQueries!$A$7,[11]AllQueries!$Z$6,20,ROWS(#NAME!CANADA),1)</definedName>
    <definedName function="false" hidden="false" name="CANADABMQTY" vbProcedure="false">OFFSET([11]AllQueries!$A$7,[11]AllQueries!$Z$6,9,ROWS(#NAME!CANADA),1)</definedName>
    <definedName function="false" hidden="false" name="CANADAPRCDETKEY" vbProcedure="false">OFFSET([11]AllQueries!$A$7,[11]AllQueries!$Z$6,22,ROWS(#NAME!CANADA),1)</definedName>
    <definedName function="false" hidden="false" name="CANADAPVInCE" vbProcedure="false">OFFSET([11]AllQueries!$A$7,[11]AllQueries!$Z$6,11,ROWS(#NAME!CANADA),1)</definedName>
    <definedName function="false" hidden="false" name="CANADAPVPOS" vbProcedure="false">OFFSET([11]AllQueries!$A$7,[11]AllQueries!$Z$6,8,ROWS(#NAME!CANADA),1)</definedName>
    <definedName function="false" hidden="false" name="Changes" vbProcedure="false">#REF!</definedName>
    <definedName function="false" hidden="false" name="Consolidated_West_Shiring" vbProcedure="false">'[13]Report-BenchmarkPositions'!$A$538:$AK$592</definedName>
    <definedName function="false" hidden="false" name="Curves" vbProcedure="false">[7]Curves!$A$3:$F$722</definedName>
    <definedName function="false" hidden="false" name="DAILY" vbProcedure="false">'[5]Orig Sched'!$DP$120</definedName>
    <definedName function="false" hidden="false" name="Dublin12MoKey" vbProcedure="false">OFFSET([11]AllQueries!$A$7,0,18,ROWS(#NAME!DUBLIN),1)</definedName>
    <definedName function="false" hidden="false" name="DUBLIN" vbProcedure="false"/>
    <definedName function="false" hidden="false" name="DublinBMInCE" vbProcedure="false">OFFSET([11]AllQueries!$A$7,0,10,ROWS(#NAME!DUBLIN),1)</definedName>
    <definedName function="false" hidden="false" name="DublinBMKey" vbProcedure="false">OFFSET([11]AllQueries!$A$7,0,17,ROWS(#NAME!DUBLIN),1)</definedName>
    <definedName function="false" hidden="false" name="DublinPrcDetKey" vbProcedure="false">OFFSET([11]AllQueries!$A$7,0,19,ROWS(#NAME!DUBLIN),1)</definedName>
    <definedName function="false" hidden="false" name="DublinPvInCE" vbProcedure="false">OFFSET([11]AllQueries!$A$7,0,9,ROWS(#NAME!DUBLIN),1)</definedName>
    <definedName function="false" hidden="false" name="GDL12MOKEY" vbProcedure="false">OFFSET([11]AllQueries!$A$1,[11]AllQueries!$Z$7,19,ROWS(#NAME!GDL),1)</definedName>
    <definedName function="false" hidden="false" name="GDL" vbProcedure="false"/>
    <definedName function="false" hidden="false" name="GDL12MOVOL" vbProcedure="false">OFFSET([11]AllQueries!$A$1,[11]AllQueries!$Z$7,26,ROWS(#NAME!GDL),1)</definedName>
    <definedName function="false" hidden="false" name="GDLBkTypeCd" vbProcedure="false">OFFSET([11]AllQueries!$A$1,[11]AllQueries!$Z$7,4,ROWS(#NAME!GDL),1)</definedName>
    <definedName function="false" hidden="false" name="GDLBMInCE" vbProcedure="false">OFFSET([11]AllQueries!$A$1,[11]AllQueries!$Z$7,10,ROWS(#NAME!GDL),1)</definedName>
    <definedName function="false" hidden="false" name="GDLBMKEY" vbProcedure="false">OFFSET([11]AllQueries!$A$1,[11]AllQueries!$Z$7,18,ROWS(#NAME!GDL),1)</definedName>
    <definedName function="false" hidden="false" name="GDLBMQTY" vbProcedure="false">OFFSET([11]AllQueries!$A$1,[11]AllQueries!$Z$7,8,ROWS(#NAME!GDL),1)</definedName>
    <definedName function="false" hidden="false" name="GDLCASH3" vbProcedure="false">OFFSET([11]AllQueries!$A$1,[11]AllQueries!$Z$7,29,ROWS(#NAME!GDL),1)</definedName>
    <definedName function="false" hidden="false" name="GDLGASDETKEY" vbProcedure="false">OFFSET([11]AllQueries!$A$1,[11]AllQueries!$Z$7,27,ROWS(#NAME!GDL),1)</definedName>
    <definedName function="false" hidden="false" name="GDLPRCDETKEY" vbProcedure="false">OFFSET([11]AllQueries!$A$1,[11]AllQueries!$Z$7,20,ROWS(#NAME!GDL),1)</definedName>
    <definedName function="false" hidden="false" name="GDLPVInCE" vbProcedure="false">OFFSET([11]AllQueries!$A$1,[11]AllQueries!$Z$7,9,ROWS(#NAME!GDL),1)</definedName>
    <definedName function="false" hidden="false" name="GDLPVPos" vbProcedure="false">OFFSET([11]AllQueries!$A$1,[11]AllQueries!$Z$7,7,ROWS(#NAME!GDL),1)</definedName>
    <definedName function="false" hidden="false" name="INDX12MOKEY" vbProcedure="false">OFFSET([11]AllQueries!$A$1,[11]AllQueries!$Z$4,13,ROWS(#NAME!INDX),1)</definedName>
    <definedName function="false" hidden="false" name="INDX" vbProcedure="false"/>
    <definedName function="false" hidden="false" name="INDXBkTypeCD" vbProcedure="false">OFFSET([11]AllQueries!$A$1,[11]AllQueries!$Z$4,4,ROWS(#NAME!INDX),1)</definedName>
    <definedName function="false" hidden="false" name="INDXBMinCE" vbProcedure="false">OFFSET([11]AllQueries!$A$1,[11]AllQueries!$Z$4,9,ROWS(#NAME!INDX),1)</definedName>
    <definedName function="false" hidden="false" name="INDXBMKey" vbProcedure="false">OFFSET([11]AllQueries!$A$1,[11]AllQueries!$Z$4,12,ROWS(#NAME!INDX),1)</definedName>
    <definedName function="false" hidden="false" name="INDXBMQTY" vbProcedure="false">OFFSET([11]AllQueries!$A$1,[11]AllQueries!$Z$4,7,ROWS(#NAME!INDX),1)</definedName>
    <definedName function="false" hidden="false" name="INDXPVinCE" vbProcedure="false">OFFSET([11]AllQueries!$A$1,[11]AllQueries!$Z$4,8,ROWS(#NAME!INDX),1)</definedName>
    <definedName function="false" hidden="false" name="INDXPVPos" vbProcedure="false">OFFSET([11]AllQueries!$A$1,[11]AllQueries!$Z$4,6,ROWS(#NAME!INDX),1)</definedName>
    <definedName function="false" hidden="false" name="KC" vbProcedure="false">'[12]'!$A$1:$AW$279</definedName>
    <definedName function="false" hidden="false" name="LIQ" vbProcedure="false">"LIQUIDSW"</definedName>
    <definedName function="false" hidden="false" name="LIQUIDS12MOKEY" vbProcedure="false">OFFSET([11]AllQueries!$A$1,[11]AllQueries!$Z$5,15,ROWS(#NAME!LIQUIDSW),1)</definedName>
    <definedName function="false" hidden="false" name="LIQUIDSW" vbProcedure="false"/>
    <definedName function="false" hidden="false" name="LIQUIDSBENCHKEY" vbProcedure="false">OFFSET([11]AllQueries!$A$1,[11]AllQueries!$Z$5,13,ROWS(#NAME!LIQUIDSW),1)</definedName>
    <definedName function="false" hidden="false" name="LIQUIDSBMInCE" vbProcedure="false">OFFSET([11]AllQueries!$A$1,[11]AllQueries!$Z$5,8,ROWS(#NAME!LIQUIDSW),1)</definedName>
    <definedName function="false" hidden="false" name="LIQUIDSPRCDETKEY" vbProcedure="false">OFFSET([11]AllQueries!$A$1,[11]AllQueries!$Z$5,14,ROWS(#NAME!LIQUIDSW),1)</definedName>
    <definedName function="false" hidden="false" name="LIQUIDSPVInCE" vbProcedure="false">OFFSET([11]AllQueries!$A$1,[11]AllQueries!$Z$5,7,ROWS(#NAME!LIQUIDSW),1)</definedName>
    <definedName function="false" hidden="false" name="loc1" vbProcedure="false">[10]Portfolios!$I$228</definedName>
    <definedName function="false" hidden="false" name="location2" vbProcedure="false">[10]Portfolios!$I$1:$J$145</definedName>
    <definedName function="false" hidden="false" name="locations" vbProcedure="false">[10]Portfolios!$G$1:$H$145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[8]!Macro2</definedName>
    <definedName function="false" hidden="false" name="Macro3" vbProcedure="false">[4]!Macro3</definedName>
    <definedName function="false" hidden="false" name="Macro4" vbProcedure="false">[4]!Macro4</definedName>
    <definedName function="false" hidden="false" name="Macro6" vbProcedure="false">[9]!Macro6</definedName>
    <definedName function="false" hidden="false" name="Macro9" vbProcedure="false">[19]!Macro9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'[3]Gas DPR Page'!$O$2:$O$14</definedName>
    <definedName function="false" hidden="false" name="Positions" vbProcedure="false">#REF!</definedName>
    <definedName function="false" hidden="false" name="post_id" vbProcedure="false">'[2]Run Query'!$B$25</definedName>
    <definedName function="false" hidden="false" name="PowerGas12MoKey" vbProcedure="false">OFFSET([11]AllQueries!$A$1,[11]AllQueries!$Z$3,16,ROWS(#NAME!POWERGAS),1)</definedName>
    <definedName function="false" hidden="false" name="POWERGAS" vbProcedure="false"/>
    <definedName function="false" hidden="false" name="PowerGasBenchKey" vbProcedure="false">OFFSET([11]AllQueries!$A$1,[11]AllQueries!$Z$3,14,ROWS(#NAME!POWERGAS),1)</definedName>
    <definedName function="false" hidden="false" name="PowerGasBMInCE" vbProcedure="false">OFFSET([11]AllQueries!$A$1,[11]AllQueries!$Z$3,9,ROWS(#NAME!POWERGAS),1)</definedName>
    <definedName function="false" hidden="false" name="PowerGasPrcDetKey" vbProcedure="false">OFFSET([11]AllQueries!$A$1,[11]AllQueries!$Z$3,15,ROWS(#NAME!POWERGAS),1)</definedName>
    <definedName function="false" hidden="false" name="PowerGasPvInCE" vbProcedure="false">OFFSET([11]AllQueries!$A$1,[11]AllQueries!$Z$3,8,ROWS(#NAME!POWERGAS),1)</definedName>
    <definedName function="false" hidden="false" name="PRCBAS12MoKey" vbProcedure="false">OFFSET([11]AllQueries!$A$1,[11]AllQueries!$Z$8,20,ROWS(#NAME!PRCBAS),1)</definedName>
    <definedName function="false" hidden="false" name="PRCBAS" vbProcedure="false"/>
    <definedName function="false" hidden="false" name="PRCBASBkID" vbProcedure="false">OFFSET([11]AllQueries!$A$1,[11]AllQueries!$Z$8,3,ROWS(#NAME!PRCBAS),1)</definedName>
    <definedName function="false" hidden="false" name="PRCBASBkTypeCD" vbProcedure="false">OFFSET([11]AllQueries!$A$1,[11]AllQueries!$Z$8,4,ROWS(#NAME!PRCBAS),1)</definedName>
    <definedName function="false" hidden="false" name="PRCBASBMInCE" vbProcedure="false">OFFSET([11]AllQueries!$A$1,[11]AllQueries!$Z$8,10,ROWS(#NAME!PRCBAS),1)</definedName>
    <definedName function="false" hidden="false" name="PRCBASBMKey" vbProcedure="false">OFFSET([11]AllQueries!$A$1,[11]AllQueries!$Z$8,19,ROWS(#NAME!PRCBAS),1)</definedName>
    <definedName function="false" hidden="false" name="PRCBASBMQTY" vbProcedure="false">OFFSET([11]AllQueries!$A$1,[11]AllQueries!$Z$8,8,ROWS(#NAME!PRCBAS),1)</definedName>
    <definedName function="false" hidden="false" name="PRCBASCASH3" vbProcedure="false">OFFSET([11]AllQueries!$A$1,[11]AllQueries!$Z$8,29,ROWS(#NAME!PRCBAS),1)</definedName>
    <definedName function="false" hidden="false" name="PRCBASGasDetKey" vbProcedure="false">OFFSET([11]AllQueries!$A$1,[11]AllQueries!$Z$8,26,ROWS(#NAME!PRCBAS),1)</definedName>
    <definedName function="false" hidden="false" name="PRCBASKcPriceKey" vbProcedure="false">OFFSET([11]AllQueries!$A$1,[11]AllQueries!$Z$8,22,ROWS(#NAME!PRCBAS),1)</definedName>
    <definedName function="false" hidden="false" name="PRCBASPrcDetKey" vbProcedure="false">OFFSET([11]AllQueries!$A$1,[11]AllQueries!$Z$8,21,ROWS(#NAME!PRCBAS),1)</definedName>
    <definedName function="false" hidden="false" name="PRCBASPVInCE" vbProcedure="false">OFFSET([11]AllQueries!$A$1,[11]AllQueries!$Z$8,9,ROWS(#NAME!PRCBAS),1)</definedName>
    <definedName function="false" hidden="false" name="PRCBASPVPOS" vbProcedure="false">OFFSET([11]AllQueries!$A$1,[11]AllQueries!$Z$8,7,ROWS(#NAME!PRCBAS),1)</definedName>
    <definedName function="false" hidden="false" name="print_area_2" vbProcedure="false">'[20]'!$G$7</definedName>
    <definedName function="false" hidden="false" name="print_area_c" vbProcedure="false">#REF!</definedName>
    <definedName function="false" hidden="false" name="PromptPhy" vbProcedure="false">#REF!</definedName>
    <definedName function="false" hidden="false" name="PwrOne" vbProcedure="false">"POWER"</definedName>
    <definedName function="false" hidden="false" name="RANGE" vbProcedure="false">'[5]Orig Sched'!$DP$120</definedName>
    <definedName function="false" hidden="false" name="Reference" vbProcedure="false">'[2]GRMS Detail'!$H$2:$H$9000</definedName>
    <definedName function="false" hidden="false" name="SIFO" vbProcedure="false">{"BookBal",#N/A,FALSE,"Roll-1";"DailyChange",#N/A,FALSE,"Roll-1";"Schedules",#N/A,FALSE,"Roll-1"}</definedName>
    <definedName function="false" hidden="false" name="TodaysDateForQuery" vbProcedure="false">#REF!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[10]Portfolios!$G$1:$H$145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'[16]Basis Change'!$A$1:$AH$653</definedName>
    <definedName function="false" hidden="false" localSheetId="0" name="BasisLoc" vbProcedure="false">[16]Portfolios!$D$228:$F$470</definedName>
    <definedName function="false" hidden="false" localSheetId="0" name="BasisPos" vbProcedure="false">'[16]Backward Roll Sort'!$A$4:$F$224</definedName>
    <definedName function="false" hidden="false" localSheetId="0" name="KC" vbProcedure="false">'[14]'!$A$1:$AW$279</definedName>
    <definedName function="false" hidden="false" localSheetId="0" name="loc1" vbProcedure="false">[16]Portfolios!$I$228</definedName>
    <definedName function="false" hidden="false" localSheetId="0" name="location2" vbProcedure="false">[16]Portfolios!$I$228:$J$470</definedName>
    <definedName function="false" hidden="false" localSheetId="0" name="locations" vbProcedure="false">[16]Portfolios!$G$228:$H$470</definedName>
    <definedName function="false" hidden="false" localSheetId="0" name="locpos" vbProcedure="false">'[16]Backward Roll Sort'!$A$4:$G$224</definedName>
    <definedName function="false" hidden="false" localSheetId="0" name="locpos2" vbProcedure="false">'[16]Backward Roll Sort'!$I$4:$O$224</definedName>
    <definedName function="false" hidden="false" localSheetId="0" name="Notional" vbProcedure="false">'[16]Backward Roll Notional Top 25'!$A$1:$BY$338</definedName>
    <definedName function="false" hidden="false" localSheetId="0" name="PB" vbProcedure="false">#REF!</definedName>
    <definedName function="false" hidden="false" localSheetId="0" name="PhoneNumbers" vbProcedure="false">'[15]12 Month'!$O$2:$O$14</definedName>
    <definedName function="false" hidden="false" localSheetId="0" name="Positions" vbProcedure="false">#REF!</definedName>
    <definedName function="false" hidden="false" localSheetId="0" name="PromptPhy" vbProcedure="false">#REF!</definedName>
    <definedName function="false" hidden="false" localSheetId="0" name="regions" vbProcedure="false">'[16]BASIS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[16]Portfolios!$G$228:$H$470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<sst xmlns="http://schemas.openxmlformats.org/spreadsheetml/2006/main" count="429" uniqueCount="328">
  <si>
    <t xml:space="preserve">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</si>
  <si>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</si>
  <si>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</si>
  <si>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</si>
  <si>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</si>
  <si>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</si>
  <si>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</si>
  <si>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</si>
  <si>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</si>
  <si>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</si>
  <si>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</si>
  <si>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</si>
  <si>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</si>
  <si>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</si>
  <si>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</si>
  <si>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</si>
  <si>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</si>
  <si>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</si>
  <si>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</si>
  <si>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</si>
  <si>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</si>
  <si>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</si>
  <si>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</si>
  <si>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</si>
  <si>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</si>
  <si>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</si>
  <si>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</si>
  <si>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</si>
  <si>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</si>
  <si>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</si>
  <si>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</si>
  <si>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</si>
  <si>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</si>
  <si>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</si>
  <si>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</si>
  <si>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</si>
  <si>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</si>
  <si>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</si>
  <si>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</si>
  <si>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</si>
  <si>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</si>
  <si>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</si>
  <si>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</si>
  <si>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</si>
  <si>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</si>
  <si>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</si>
  <si>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</si>
  <si>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</si>
  <si>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</si>
  <si>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</si>
  <si>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</si>
  <si>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</si>
  <si>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</si>
  <si>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</si>
  <si>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</si>
  <si>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</si>
  <si>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</si>
  <si>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</si>
  <si>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</si>
  <si>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</si>
  <si>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</si>
  <si>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</si>
  <si>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</si>
  <si>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</si>
  <si>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</si>
  <si>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</si>
  <si>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</si>
  <si>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</si>
  <si>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</si>
  <si>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</si>
  <si>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</si>
  <si>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</si>
  <si>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</si>
  <si>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</si>
  <si>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</si>
  <si>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</si>
  <si>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</si>
  <si>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</si>
  <si>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West Summary</t>
  </si>
  <si>
    <t xml:space="preserve">Dec-01/Mar-02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</si>
  <si>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</si>
  <si>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</si>
  <si>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</si>
  <si>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</si>
  <si>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</si>
  <si>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</si>
  <si>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</si>
  <si>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</si>
  <si>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</si>
  <si>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</si>
  <si>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</si>
  <si>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</si>
  <si>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</si>
  <si>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</si>
  <si>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</si>
  <si>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Notional Positions</t>
  </si>
  <si>
    <t xml:space="preserve">Delta Positions</t>
  </si>
  <si>
    <t xml:space="preserve">Topock</t>
  </si>
  <si>
    <t xml:space="preserve">Citygate</t>
  </si>
  <si>
    <t xml:space="preserve">Curve Group -&gt;</t>
  </si>
  <si>
    <t xml:space="preserve">ELP TP</t>
  </si>
  <si>
    <t xml:space="preserve">Curve Code  -&gt;</t>
  </si>
  <si>
    <t xml:space="preserve">NX1</t>
  </si>
  <si>
    <t xml:space="preserve">Risk Type   -&gt;</t>
  </si>
  <si>
    <t xml:space="preserve">PRC</t>
  </si>
  <si>
    <t xml:space="preserve">BAS</t>
  </si>
  <si>
    <t xml:space="preserve">Transport</t>
  </si>
  <si>
    <t xml:space="preserve">Less Fuel</t>
  </si>
  <si>
    <t xml:space="preserve">IDX</t>
  </si>
  <si>
    <t xml:space="preserve">Deal Type   -&gt;</t>
  </si>
  <si>
    <t xml:space="preserve">Apr, 2002</t>
  </si>
  <si>
    <t xml:space="preserve">May, 2002</t>
  </si>
  <si>
    <t xml:space="preserve">Jun, 2002</t>
  </si>
  <si>
    <t xml:space="preserve">Jul, 2002</t>
  </si>
  <si>
    <t xml:space="preserve">Aug, 2002</t>
  </si>
  <si>
    <t xml:space="preserve">Sep, 2002</t>
  </si>
  <si>
    <t xml:space="preserve">Oct, 2002</t>
  </si>
  <si>
    <t xml:space="preserve">Nov, 2002</t>
  </si>
  <si>
    <t xml:space="preserve">Dec, 2002</t>
  </si>
  <si>
    <t xml:space="preserve">Jan, 2003</t>
  </si>
  <si>
    <t xml:space="preserve">Feb, 2003</t>
  </si>
  <si>
    <t xml:space="preserve">Mar, 2003</t>
  </si>
  <si>
    <t xml:space="preserve">Apr, 2003</t>
  </si>
  <si>
    <t xml:space="preserve">May, 2003</t>
  </si>
  <si>
    <t xml:space="preserve">Jun, 2003</t>
  </si>
  <si>
    <t xml:space="preserve">Jul, 2003</t>
  </si>
  <si>
    <t xml:space="preserve">Aug, 2003</t>
  </si>
  <si>
    <t xml:space="preserve">Sep, 2003</t>
  </si>
  <si>
    <t xml:space="preserve">Oct, 2003</t>
  </si>
  <si>
    <t xml:space="preserve">Nov, 2003</t>
  </si>
  <si>
    <t xml:space="preserve">Dec, 2003</t>
  </si>
  <si>
    <t xml:space="preserve">Jan, 2004</t>
  </si>
  <si>
    <t xml:space="preserve">Feb, 2004</t>
  </si>
  <si>
    <t xml:space="preserve">Mar, 2004</t>
  </si>
  <si>
    <t xml:space="preserve">Apr, 2004</t>
  </si>
  <si>
    <t xml:space="preserve">May, 2004</t>
  </si>
  <si>
    <t xml:space="preserve">Jun, 2004</t>
  </si>
  <si>
    <t xml:space="preserve">Jul, 2004</t>
  </si>
  <si>
    <t xml:space="preserve">Aug, 2004</t>
  </si>
  <si>
    <t xml:space="preserve">Sep, 2004</t>
  </si>
  <si>
    <t xml:space="preserve">Oct, 2004</t>
  </si>
  <si>
    <t xml:space="preserve">Nov, 2004</t>
  </si>
  <si>
    <t xml:space="preserve">Dec, 2004</t>
  </si>
  <si>
    <t xml:space="preserve">Jan, 2005</t>
  </si>
  <si>
    <t xml:space="preserve">Feb, 2005</t>
  </si>
  <si>
    <t xml:space="preserve">Mar, 2005</t>
  </si>
  <si>
    <t xml:space="preserve">Apr, 2005</t>
  </si>
  <si>
    <t xml:space="preserve">May, 2005</t>
  </si>
  <si>
    <t xml:space="preserve">Jun, 2005</t>
  </si>
  <si>
    <t xml:space="preserve">Jul, 2005</t>
  </si>
  <si>
    <t xml:space="preserve">Aug, 2005</t>
  </si>
  <si>
    <t xml:space="preserve">Sep, 2005</t>
  </si>
  <si>
    <t xml:space="preserve">Oct, 2005</t>
  </si>
  <si>
    <t xml:space="preserve">Nov, 2005</t>
  </si>
  <si>
    <t xml:space="preserve">Dec, 2005</t>
  </si>
  <si>
    <t xml:space="preserve">Jan, 2006</t>
  </si>
  <si>
    <t xml:space="preserve">Feb, 2006</t>
  </si>
  <si>
    <t xml:space="preserve">Mar, 2006</t>
  </si>
  <si>
    <t xml:space="preserve">Apr, 2006</t>
  </si>
  <si>
    <t xml:space="preserve">May, 2006</t>
  </si>
  <si>
    <t xml:space="preserve">Jul, 2006</t>
  </si>
  <si>
    <t xml:space="preserve">Aug, 2006</t>
  </si>
  <si>
    <t xml:space="preserve">Sep, 2006</t>
  </si>
  <si>
    <t xml:space="preserve">Oct, 2006</t>
  </si>
  <si>
    <t xml:space="preserve">Nov, 2006</t>
  </si>
  <si>
    <t xml:space="preserve">Dec, 2006</t>
  </si>
  <si>
    <t xml:space="preserve">Jan, 2007</t>
  </si>
  <si>
    <t xml:space="preserve">Feb, 2007</t>
  </si>
  <si>
    <t xml:space="preserve">Mar, 2007</t>
  </si>
  <si>
    <t xml:space="preserve">Apr, 2007</t>
  </si>
  <si>
    <t xml:space="preserve">May, 2007</t>
  </si>
  <si>
    <t xml:space="preserve">Jun, 2007</t>
  </si>
  <si>
    <t xml:space="preserve">Jul, 2007</t>
  </si>
  <si>
    <t xml:space="preserve">Aug, 2007</t>
  </si>
  <si>
    <t xml:space="preserve">Sep, 2007</t>
  </si>
  <si>
    <t xml:space="preserve">Oct, 2007</t>
  </si>
  <si>
    <t xml:space="preserve">Nov, 2007</t>
  </si>
  <si>
    <t xml:space="preserve">Dec, 2007</t>
  </si>
  <si>
    <t xml:space="preserve">Jan, 2008</t>
  </si>
  <si>
    <t xml:space="preserve">Feb, 2008</t>
  </si>
  <si>
    <t xml:space="preserve">Mar, 2008</t>
  </si>
  <si>
    <t xml:space="preserve">Apr, 2008</t>
  </si>
  <si>
    <t xml:space="preserve">May, 2008</t>
  </si>
  <si>
    <t xml:space="preserve">Jun, 2008</t>
  </si>
  <si>
    <t xml:space="preserve">Jul, 2008</t>
  </si>
  <si>
    <t xml:space="preserve">Aug, 2008</t>
  </si>
  <si>
    <t xml:space="preserve">Sep, 2008</t>
  </si>
  <si>
    <t xml:space="preserve">Oct, 2008</t>
  </si>
  <si>
    <t xml:space="preserve">Nov, 2008</t>
  </si>
  <si>
    <t xml:space="preserve">Dec, 2008</t>
  </si>
  <si>
    <t xml:space="preserve">Jan, 2009</t>
  </si>
  <si>
    <t xml:space="preserve">Feb, 2009</t>
  </si>
  <si>
    <t xml:space="preserve">Mar, 2009</t>
  </si>
  <si>
    <t xml:space="preserve">Apr, 2009</t>
  </si>
  <si>
    <t xml:space="preserve">May, 2009</t>
  </si>
  <si>
    <t xml:space="preserve">Jun, 2009</t>
  </si>
  <si>
    <t xml:space="preserve">Jul, 2009</t>
  </si>
  <si>
    <t xml:space="preserve">Aug, 2009</t>
  </si>
  <si>
    <t xml:space="preserve">Sep, 2009</t>
  </si>
  <si>
    <t xml:space="preserve">Oct, 2009</t>
  </si>
  <si>
    <t xml:space="preserve">Nov, 2009</t>
  </si>
  <si>
    <t xml:space="preserve">Dec, 2009</t>
  </si>
  <si>
    <t xml:space="preserve">Jan, 2010</t>
  </si>
  <si>
    <t xml:space="preserve">Feb, 2010</t>
  </si>
  <si>
    <t xml:space="preserve">Mar, 2010</t>
  </si>
  <si>
    <t xml:space="preserve">Apr, 2010</t>
  </si>
  <si>
    <t xml:space="preserve">May, 2010</t>
  </si>
  <si>
    <t xml:space="preserve">Jun, 2010</t>
  </si>
  <si>
    <t xml:space="preserve">Jul, 2010</t>
  </si>
  <si>
    <t xml:space="preserve">Aug, 2010</t>
  </si>
  <si>
    <t xml:space="preserve">Sep, 2010</t>
  </si>
  <si>
    <t xml:space="preserve">Oct, 2010</t>
  </si>
  <si>
    <t xml:space="preserve">Nov, 2010</t>
  </si>
  <si>
    <t xml:space="preserve">Dec, 2010</t>
  </si>
  <si>
    <t xml:space="preserve">Jan, 2011</t>
  </si>
  <si>
    <t xml:space="preserve">Feb, 2011</t>
  </si>
  <si>
    <t xml:space="preserve">Mar, 2011</t>
  </si>
  <si>
    <t xml:space="preserve">Apr, 2011</t>
  </si>
  <si>
    <t xml:space="preserve">May, 2011</t>
  </si>
  <si>
    <t xml:space="preserve">Jun, 2011</t>
  </si>
  <si>
    <t xml:space="preserve">Jul, 2011</t>
  </si>
  <si>
    <t xml:space="preserve">Aug, 2011</t>
  </si>
  <si>
    <t xml:space="preserve">Sep, 2011</t>
  </si>
  <si>
    <t xml:space="preserve">Oct, 2011</t>
  </si>
  <si>
    <t xml:space="preserve">Nov, 2011</t>
  </si>
  <si>
    <t xml:space="preserve">Dec, 2011</t>
  </si>
  <si>
    <t xml:space="preserve">Jan, 2012</t>
  </si>
  <si>
    <t xml:space="preserve">Feb, 2012</t>
  </si>
  <si>
    <t xml:space="preserve">Mar, 2012</t>
  </si>
  <si>
    <t xml:space="preserve">Apr, 2012</t>
  </si>
  <si>
    <t xml:space="preserve">May, 2012</t>
  </si>
  <si>
    <t xml:space="preserve">Jun, 2012</t>
  </si>
  <si>
    <t xml:space="preserve">Jul, 2012</t>
  </si>
  <si>
    <t xml:space="preserve">Aug, 2012</t>
  </si>
  <si>
    <t xml:space="preserve">Sep, 2012</t>
  </si>
  <si>
    <t xml:space="preserve">Oct, 2012</t>
  </si>
  <si>
    <t xml:space="preserve">Nov, 2012</t>
  </si>
  <si>
    <t xml:space="preserve">Dec, 2012</t>
  </si>
  <si>
    <t xml:space="preserve">Jan, 2013</t>
  </si>
  <si>
    <t xml:space="preserve">Feb, 2013</t>
  </si>
  <si>
    <t xml:space="preserve">Mar, 2013</t>
  </si>
  <si>
    <t xml:space="preserve">Apr, 2013</t>
  </si>
  <si>
    <t xml:space="preserve">May, 2013</t>
  </si>
  <si>
    <t xml:space="preserve">Jun, 2013</t>
  </si>
  <si>
    <t xml:space="preserve">Jul, 2013</t>
  </si>
  <si>
    <t xml:space="preserve">Aug, 2013</t>
  </si>
  <si>
    <t xml:space="preserve">Sep, 2013</t>
  </si>
  <si>
    <t xml:space="preserve">Oct, 2013</t>
  </si>
  <si>
    <t xml:space="preserve">Nov, 2013</t>
  </si>
  <si>
    <t xml:space="preserve">Dec, 2013</t>
  </si>
  <si>
    <t xml:space="preserve">Jan, 2014</t>
  </si>
  <si>
    <t xml:space="preserve">Feb, 2014</t>
  </si>
  <si>
    <t xml:space="preserve">Mar, 2014</t>
  </si>
  <si>
    <t xml:space="preserve">Apr, 2014</t>
  </si>
  <si>
    <t xml:space="preserve">May, 2014</t>
  </si>
  <si>
    <t xml:space="preserve">Jun, 2014</t>
  </si>
  <si>
    <t xml:space="preserve">Jul, 2014</t>
  </si>
  <si>
    <t xml:space="preserve">Aug, 2014</t>
  </si>
  <si>
    <t xml:space="preserve">Sep, 2014</t>
  </si>
  <si>
    <t xml:space="preserve">Oct, 2014</t>
  </si>
  <si>
    <t xml:space="preserve">Nov, 2014</t>
  </si>
  <si>
    <t xml:space="preserve">Dec, 2014</t>
  </si>
  <si>
    <t xml:space="preserve">Jan, 2015</t>
  </si>
  <si>
    <t xml:space="preserve">Feb, 2015</t>
  </si>
  <si>
    <t xml:space="preserve">Mar, 2015</t>
  </si>
  <si>
    <t xml:space="preserve">Apr, 2015</t>
  </si>
  <si>
    <t xml:space="preserve">May, 2015</t>
  </si>
  <si>
    <t xml:space="preserve">Jun, 2015</t>
  </si>
  <si>
    <t xml:space="preserve">Jul, 2015</t>
  </si>
  <si>
    <t xml:space="preserve">Aug, 2015</t>
  </si>
  <si>
    <t xml:space="preserve">Sep, 2015</t>
  </si>
  <si>
    <t xml:space="preserve">Oct, 2015</t>
  </si>
  <si>
    <t xml:space="preserve">Nov, 2015</t>
  </si>
  <si>
    <t xml:space="preserve">Dec, 2015</t>
  </si>
  <si>
    <t xml:space="preserve">Jan, 2016</t>
  </si>
  <si>
    <t xml:space="preserve">Feb, 2016</t>
  </si>
  <si>
    <t xml:space="preserve">Mar, 2016</t>
  </si>
  <si>
    <t xml:space="preserve">Apr, 2016</t>
  </si>
  <si>
    <t xml:space="preserve">May, 2016</t>
  </si>
  <si>
    <t xml:space="preserve">Jun, 2016</t>
  </si>
  <si>
    <t xml:space="preserve">Jul, 2016</t>
  </si>
  <si>
    <t xml:space="preserve">Aug, 2016</t>
  </si>
  <si>
    <t xml:space="preserve">Sep, 2016</t>
  </si>
  <si>
    <t xml:space="preserve">Oct, 2016</t>
  </si>
  <si>
    <t xml:space="preserve">Nov, 2016</t>
  </si>
  <si>
    <t xml:space="preserve">Dec, 2016</t>
  </si>
  <si>
    <t xml:space="preserve">Jan, 2017</t>
  </si>
  <si>
    <t xml:space="preserve">Feb, 2017</t>
  </si>
  <si>
    <t xml:space="preserve">Mar, 2017</t>
  </si>
  <si>
    <t xml:space="preserve">Apr, 2017</t>
  </si>
  <si>
    <t xml:space="preserve">May, 2017</t>
  </si>
  <si>
    <t xml:space="preserve">Jun, 2017</t>
  </si>
  <si>
    <t xml:space="preserve">Jul, 2017</t>
  </si>
  <si>
    <t xml:space="preserve">Aug, 2017</t>
  </si>
  <si>
    <t xml:space="preserve">Sep, 2017</t>
  </si>
  <si>
    <t xml:space="preserve">Oct, 2017</t>
  </si>
  <si>
    <t xml:space="preserve">Nov, 2017</t>
  </si>
  <si>
    <t xml:space="preserve">Dec, 2017</t>
  </si>
  <si>
    <t xml:space="preserve">Jan, 2018</t>
  </si>
  <si>
    <t xml:space="preserve">Feb, 2018</t>
  </si>
  <si>
    <t xml:space="preserve">Mar, 2018</t>
  </si>
  <si>
    <t xml:space="preserve">Apr, 2018</t>
  </si>
  <si>
    <t xml:space="preserve">May, 2018</t>
  </si>
  <si>
    <t xml:space="preserve">Jun, 2018</t>
  </si>
  <si>
    <t xml:space="preserve">Jul, 2018</t>
  </si>
  <si>
    <t xml:space="preserve">Aug, 2018</t>
  </si>
  <si>
    <t xml:space="preserve">Sep, 2018</t>
  </si>
  <si>
    <t xml:space="preserve">Oct, 2018</t>
  </si>
  <si>
    <t xml:space="preserve">Nov, 2018</t>
  </si>
  <si>
    <t xml:space="preserve">Dec, 2018</t>
  </si>
  <si>
    <t xml:space="preserve">Jan, 2019</t>
  </si>
  <si>
    <t xml:space="preserve">Feb, 2019</t>
  </si>
  <si>
    <t xml:space="preserve">Mar, 2019</t>
  </si>
  <si>
    <t xml:space="preserve">Apr, 2019</t>
  </si>
  <si>
    <t xml:space="preserve">May, 2019</t>
  </si>
  <si>
    <t xml:space="preserve">Jun, 2019</t>
  </si>
  <si>
    <t xml:space="preserve">Jul, 2019</t>
  </si>
  <si>
    <t xml:space="preserve">Aug, 2019</t>
  </si>
  <si>
    <t xml:space="preserve">Sep, 2019</t>
  </si>
  <si>
    <t xml:space="preserve">Oct, 2019</t>
  </si>
  <si>
    <t xml:space="preserve">Nov, 2019</t>
  </si>
  <si>
    <t xml:space="preserve">Dec, 2019</t>
  </si>
  <si>
    <t xml:space="preserve">Jan, 2020</t>
  </si>
  <si>
    <t xml:space="preserve">Feb, 2020</t>
  </si>
  <si>
    <t xml:space="preserve">Mar, 2020</t>
  </si>
  <si>
    <t xml:space="preserve">Apr, 2020</t>
  </si>
  <si>
    <t xml:space="preserve">May, 2020</t>
  </si>
  <si>
    <t xml:space="preserve">TOTALS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</si>
</sst>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0%"/>
    <numFmt numFmtId="182" formatCode="0.00%"/>
    <numFmt numFmtId="183" formatCode="_(* #,##0.00_);_(* \(#,##0.00\);_(* \-??_);_(@_)"/>
    <numFmt numFmtId="184" formatCode="[$-409]m/d/yyyy"/>
    <numFmt numFmtId="185" formatCode="_-* #,##0_-;\-* #,##0_-;_-* \-??_-;_-@_-"/>
    <numFmt numFmtId="186" formatCode="_(* #,##0.0_);_(* \(#,##0.0\);_(* \-??_);_(@_)"/>
    <numFmt numFmtId="187" formatCode="mmm&quot;, &quot;yy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b val="true"/>
      <sz val="10"/>
      <color rgb="FF000080"/>
      <name val="Times New Roman"/>
      <family val="1"/>
    </font>
    <font>
      <b val="true"/>
      <sz val="11"/>
      <color rgb="FF000080"/>
      <name val="Times New Roman"/>
      <family val="1"/>
    </font>
    <font>
      <b val="true"/>
      <sz val="11"/>
      <name val="Arial"/>
      <family val="0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/>
      <bottom style="thin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Total" xfId="31"/>
    <cellStyle name="Unprot" xfId="32"/>
    <cellStyle name="Unprot$" xfId="33"/>
    <cellStyle name="Unprot_dimon" xfId="34"/>
    <cellStyle name="Unprotect" xfId="35"/>
    <cellStyle name="콤마 [0]_94하반기" xfId="36"/>
    <cellStyle name="콤마_94하반기" xfId="37"/>
    <cellStyle name="통화 [0]_94하반기" xfId="38"/>
    <cellStyle name="통화_94하반기" xfId="39"/>
    <cellStyle name="표준_Ⅰ.경영실적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3.xml"/><Relationship Id="rId19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9.xml"/><Relationship Id="rId2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1intra/WEST/PositionFile/HS_WESTPAonly1023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Gas_Trad/Yr_2000/Apr&apos;00/Basis_Bench/BAS_0403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1intra/WEST/PositionFile/HS_WESTPAonly1022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Transport/Central%20Transport/2001/OCT2001/Financial%20Transport/Financial%20Transport%20102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</sheetNames>
    <sheetDataSet>
      <sheetData sheetId="0"/>
      <sheetData sheetId="1"/>
      <sheetData sheetId="2">
        <row r="2">
          <cell r="D2">
            <v>0</v>
          </cell>
        </row>
        <row r="3">
          <cell r="D3">
            <v>0</v>
          </cell>
        </row>
        <row r="4">
          <cell r="D4">
            <v>0</v>
          </cell>
        </row>
        <row r="5">
          <cell r="D5">
            <v>0</v>
          </cell>
        </row>
        <row r="6">
          <cell r="D6">
            <v>2248409.1547</v>
          </cell>
        </row>
        <row r="7">
          <cell r="D7">
            <v>-1049257.6052</v>
          </cell>
        </row>
        <row r="8">
          <cell r="D8">
            <v>-1199151.5489</v>
          </cell>
        </row>
        <row r="9">
          <cell r="D9">
            <v>-3522507.6749</v>
          </cell>
        </row>
        <row r="10">
          <cell r="D10">
            <v>0.0001</v>
          </cell>
        </row>
        <row r="11">
          <cell r="D11">
            <v>-449681.831</v>
          </cell>
        </row>
        <row r="12">
          <cell r="D12">
            <v>0</v>
          </cell>
        </row>
        <row r="13">
          <cell r="D13">
            <v>2318757.969</v>
          </cell>
        </row>
        <row r="14">
          <cell r="D14">
            <v>-1082087.0522</v>
          </cell>
        </row>
        <row r="15">
          <cell r="D15">
            <v>-1236670.9168</v>
          </cell>
        </row>
        <row r="16">
          <cell r="D16">
            <v>-3632720.8181</v>
          </cell>
        </row>
        <row r="17">
          <cell r="D17">
            <v>0.0001</v>
          </cell>
        </row>
        <row r="18">
          <cell r="D18">
            <v>-463751.5938</v>
          </cell>
        </row>
        <row r="19">
          <cell r="D19">
            <v>-0.0001</v>
          </cell>
        </row>
        <row r="20">
          <cell r="D20">
            <v>2314178.2559</v>
          </cell>
        </row>
        <row r="21">
          <cell r="D21">
            <v>-1079949.8528</v>
          </cell>
        </row>
        <row r="22">
          <cell r="D22">
            <v>-1234228.4033</v>
          </cell>
        </row>
        <row r="23">
          <cell r="D23">
            <v>-3625545.9346</v>
          </cell>
        </row>
        <row r="24">
          <cell r="D24">
            <v>0.0001</v>
          </cell>
        </row>
        <row r="25">
          <cell r="D25">
            <v>-154278.5504</v>
          </cell>
        </row>
        <row r="26">
          <cell r="D26">
            <v>0.0001</v>
          </cell>
        </row>
        <row r="27">
          <cell r="D27">
            <v>2086109.5456</v>
          </cell>
        </row>
        <row r="28">
          <cell r="D28">
            <v>-973517.7879</v>
          </cell>
        </row>
        <row r="29">
          <cell r="D29">
            <v>-1112591.7577</v>
          </cell>
        </row>
        <row r="30">
          <cell r="D30">
            <v>-3268238.2881</v>
          </cell>
        </row>
        <row r="31">
          <cell r="D31">
            <v>0</v>
          </cell>
        </row>
        <row r="32">
          <cell r="D32">
            <v>-139073.9698</v>
          </cell>
        </row>
        <row r="33">
          <cell r="D33">
            <v>0</v>
          </cell>
        </row>
        <row r="34">
          <cell r="D34">
            <v>2305635.138</v>
          </cell>
        </row>
        <row r="35">
          <cell r="D35">
            <v>-1075963.0644</v>
          </cell>
        </row>
        <row r="36">
          <cell r="D36">
            <v>-1229672.0737</v>
          </cell>
        </row>
        <row r="37">
          <cell r="D37">
            <v>-3612161.7163</v>
          </cell>
        </row>
        <row r="38">
          <cell r="D38">
            <v>0.0001</v>
          </cell>
        </row>
        <row r="39">
          <cell r="D39">
            <v>-153709.0092</v>
          </cell>
        </row>
        <row r="40">
          <cell r="D40">
            <v>-1086634.3108</v>
          </cell>
        </row>
        <row r="41">
          <cell r="D41">
            <v>-2438322.5514</v>
          </cell>
        </row>
        <row r="42">
          <cell r="D42">
            <v>-4305739.4635</v>
          </cell>
        </row>
        <row r="43">
          <cell r="D43">
            <v>-1393557.9264</v>
          </cell>
        </row>
        <row r="44">
          <cell r="D44">
            <v>6747519.2359</v>
          </cell>
        </row>
        <row r="45">
          <cell r="D45">
            <v>-1342498.3478</v>
          </cell>
        </row>
        <row r="46">
          <cell r="D46">
            <v>-1120666.5448</v>
          </cell>
        </row>
        <row r="47">
          <cell r="D47">
            <v>-2442481.4296</v>
          </cell>
        </row>
        <row r="48">
          <cell r="D48">
            <v>-4440590.6528</v>
          </cell>
        </row>
        <row r="49">
          <cell r="D49">
            <v>-1321867.241</v>
          </cell>
        </row>
        <row r="50">
          <cell r="D50">
            <v>6958844.3755</v>
          </cell>
        </row>
        <row r="51">
          <cell r="D51">
            <v>-618046.1034</v>
          </cell>
        </row>
        <row r="52">
          <cell r="D52">
            <v>-1082319.7145</v>
          </cell>
        </row>
        <row r="53">
          <cell r="D53">
            <v>-2343032.7071</v>
          </cell>
        </row>
        <row r="54">
          <cell r="D54">
            <v>-4288643.0726</v>
          </cell>
        </row>
        <row r="55">
          <cell r="D55">
            <v>-1335282.9163</v>
          </cell>
        </row>
        <row r="56">
          <cell r="D56">
            <v>6720727.5016</v>
          </cell>
        </row>
        <row r="57">
          <cell r="D57">
            <v>-596471.6515</v>
          </cell>
        </row>
        <row r="58">
          <cell r="D58">
            <v>-964830.518</v>
          </cell>
        </row>
        <row r="59">
          <cell r="D59">
            <v>-2251494.8612</v>
          </cell>
        </row>
        <row r="60">
          <cell r="D60">
            <v>-3965090.3426</v>
          </cell>
        </row>
        <row r="61">
          <cell r="D61">
            <v>-1329432.8678</v>
          </cell>
        </row>
        <row r="62">
          <cell r="D62">
            <v>6638514.6117</v>
          </cell>
        </row>
        <row r="63">
          <cell r="D63">
            <v>-729217.4902</v>
          </cell>
        </row>
        <row r="64">
          <cell r="D64">
            <v>-962652.957</v>
          </cell>
        </row>
        <row r="65">
          <cell r="D65">
            <v>-2236214.5857</v>
          </cell>
        </row>
        <row r="66">
          <cell r="D66">
            <v>-3956141.3879</v>
          </cell>
        </row>
        <row r="67">
          <cell r="D67">
            <v>-1329779.6697</v>
          </cell>
        </row>
        <row r="68">
          <cell r="D68">
            <v>6623531.91</v>
          </cell>
        </row>
        <row r="69">
          <cell r="D69">
            <v>-285948.126</v>
          </cell>
        </row>
        <row r="70">
          <cell r="D70">
            <v>-929445.6955</v>
          </cell>
        </row>
        <row r="71">
          <cell r="D71">
            <v>-2129063.4353</v>
          </cell>
        </row>
        <row r="72">
          <cell r="D72">
            <v>-3819672.0416</v>
          </cell>
        </row>
        <row r="73">
          <cell r="D73">
            <v>-1264312.1312</v>
          </cell>
        </row>
        <row r="74">
          <cell r="D74">
            <v>6395049.4111</v>
          </cell>
        </row>
        <row r="75">
          <cell r="D75">
            <v>-519210.1957</v>
          </cell>
        </row>
        <row r="76">
          <cell r="D76">
            <v>-958159.3782</v>
          </cell>
        </row>
        <row r="77">
          <cell r="D77">
            <v>-2195488.6607</v>
          </cell>
        </row>
        <row r="78">
          <cell r="D78">
            <v>-3937674.4712</v>
          </cell>
        </row>
        <row r="79">
          <cell r="D79">
            <v>-1294556.9762</v>
          </cell>
        </row>
        <row r="80">
          <cell r="D80">
            <v>6592613.8511</v>
          </cell>
        </row>
        <row r="81">
          <cell r="D81">
            <v>-532970.6309</v>
          </cell>
        </row>
        <row r="82">
          <cell r="D82">
            <v>-3394169.2954</v>
          </cell>
        </row>
        <row r="83">
          <cell r="D83">
            <v>-3930062.8114</v>
          </cell>
        </row>
        <row r="84">
          <cell r="D84">
            <v>-1031481.4942</v>
          </cell>
        </row>
        <row r="85">
          <cell r="D85">
            <v>-48625.4618</v>
          </cell>
        </row>
        <row r="86">
          <cell r="D86">
            <v>6327644.0102</v>
          </cell>
        </row>
        <row r="87">
          <cell r="D87">
            <v>-60523.5958</v>
          </cell>
        </row>
        <row r="88">
          <cell r="D88">
            <v>-3498135.6005</v>
          </cell>
        </row>
        <row r="89">
          <cell r="D89">
            <v>-4051091.9326</v>
          </cell>
        </row>
        <row r="90">
          <cell r="D90">
            <v>-966240.5004</v>
          </cell>
        </row>
        <row r="91">
          <cell r="D91">
            <v>-46137.523</v>
          </cell>
        </row>
        <row r="92">
          <cell r="D92">
            <v>6521465.152</v>
          </cell>
        </row>
        <row r="93">
          <cell r="D93">
            <v>1106.0332</v>
          </cell>
        </row>
        <row r="94">
          <cell r="D94">
            <v>-742354.6881</v>
          </cell>
        </row>
        <row r="95">
          <cell r="D95">
            <v>-4222985.2264</v>
          </cell>
        </row>
        <row r="96">
          <cell r="D96">
            <v>-878003.5368</v>
          </cell>
        </row>
        <row r="97">
          <cell r="D97">
            <v>-221128.3099</v>
          </cell>
        </row>
        <row r="98">
          <cell r="D98">
            <v>6276974.7392</v>
          </cell>
        </row>
        <row r="99">
          <cell r="D99">
            <v>-926847.1433</v>
          </cell>
        </row>
        <row r="100">
          <cell r="D100">
            <v>-668482.3181</v>
          </cell>
        </row>
        <row r="101">
          <cell r="D101">
            <v>-3800882.1721</v>
          </cell>
        </row>
        <row r="102">
          <cell r="D102">
            <v>-794044.1336</v>
          </cell>
        </row>
        <row r="103">
          <cell r="D103">
            <v>-202863.7735</v>
          </cell>
        </row>
        <row r="104">
          <cell r="D104">
            <v>5652347.4446</v>
          </cell>
        </row>
        <row r="105">
          <cell r="D105">
            <v>-836205.3244</v>
          </cell>
        </row>
        <row r="106">
          <cell r="D106">
            <v>-738012.0071</v>
          </cell>
        </row>
        <row r="107">
          <cell r="D107">
            <v>-4198281.2983</v>
          </cell>
        </row>
        <row r="108">
          <cell r="D108">
            <v>-871603.2561</v>
          </cell>
        </row>
        <row r="109">
          <cell r="D109">
            <v>-219834.7373</v>
          </cell>
        </row>
        <row r="110">
          <cell r="D110">
            <v>6240255.233</v>
          </cell>
        </row>
        <row r="111">
          <cell r="D111">
            <v>-954183.1534</v>
          </cell>
        </row>
        <row r="112">
          <cell r="D112">
            <v>-711899.7038</v>
          </cell>
        </row>
        <row r="113">
          <cell r="D113">
            <v>-4049118.337</v>
          </cell>
        </row>
        <row r="114">
          <cell r="D114">
            <v>-213295.7287</v>
          </cell>
        </row>
        <row r="115">
          <cell r="D115">
            <v>6019462.8403</v>
          </cell>
        </row>
        <row r="116">
          <cell r="D116">
            <v>-1122717.2652</v>
          </cell>
        </row>
        <row r="117">
          <cell r="D117">
            <v>-733270.7791</v>
          </cell>
        </row>
        <row r="118">
          <cell r="D118">
            <v>-4171310.1802</v>
          </cell>
        </row>
        <row r="119">
          <cell r="D119">
            <v>-218422.4478</v>
          </cell>
        </row>
        <row r="120">
          <cell r="D120">
            <v>6200165.8131</v>
          </cell>
        </row>
        <row r="121">
          <cell r="D121">
            <v>-1111269.315</v>
          </cell>
        </row>
        <row r="122">
          <cell r="D122">
            <v>-707193.3168</v>
          </cell>
        </row>
        <row r="123">
          <cell r="D123">
            <v>-4022349.5121</v>
          </cell>
        </row>
        <row r="124">
          <cell r="D124">
            <v>-211885.6252</v>
          </cell>
        </row>
        <row r="125">
          <cell r="D125">
            <v>5979668.0178</v>
          </cell>
        </row>
        <row r="126">
          <cell r="D126">
            <v>-1055192.3215</v>
          </cell>
        </row>
        <row r="127">
          <cell r="D127">
            <v>-728279.3114</v>
          </cell>
        </row>
        <row r="128">
          <cell r="D128">
            <v>-4142915.5391</v>
          </cell>
        </row>
        <row r="129">
          <cell r="D129">
            <v>-216935.6183</v>
          </cell>
        </row>
        <row r="130">
          <cell r="D130">
            <v>6157960.4928</v>
          </cell>
        </row>
        <row r="131">
          <cell r="D131">
            <v>-1074231.1064</v>
          </cell>
        </row>
        <row r="132">
          <cell r="D132">
            <v>-725644.5998</v>
          </cell>
        </row>
        <row r="133">
          <cell r="D133">
            <v>-4127927.626</v>
          </cell>
        </row>
        <row r="134">
          <cell r="D134">
            <v>-216150.8057</v>
          </cell>
        </row>
        <row r="135">
          <cell r="D135">
            <v>6135682.709</v>
          </cell>
        </row>
        <row r="136">
          <cell r="D136">
            <v>-1070344.8379</v>
          </cell>
        </row>
        <row r="137">
          <cell r="D137">
            <v>-699623.6575</v>
          </cell>
        </row>
        <row r="138">
          <cell r="D138">
            <v>-3979295.0677</v>
          </cell>
        </row>
        <row r="139">
          <cell r="D139">
            <v>-188665.3165</v>
          </cell>
        </row>
        <row r="140">
          <cell r="D140">
            <v>5915662.8179</v>
          </cell>
        </row>
        <row r="141">
          <cell r="D141">
            <v>-1004258.2124</v>
          </cell>
        </row>
        <row r="142">
          <cell r="D142">
            <v>-469198.525</v>
          </cell>
        </row>
        <row r="143">
          <cell r="D143">
            <v>-3846338.822</v>
          </cell>
        </row>
        <row r="144">
          <cell r="D144">
            <v>-192982.4546</v>
          </cell>
        </row>
        <row r="145">
          <cell r="D145">
            <v>5830001.5514</v>
          </cell>
        </row>
        <row r="146">
          <cell r="D146">
            <v>-1279544.2921</v>
          </cell>
        </row>
        <row r="147">
          <cell r="D147">
            <v>-452299.9288</v>
          </cell>
        </row>
        <row r="148">
          <cell r="D148">
            <v>-3707205.2546</v>
          </cell>
        </row>
        <row r="149">
          <cell r="D149">
            <v>-190134.9456</v>
          </cell>
        </row>
        <row r="150">
          <cell r="D150">
            <v>5620028.9369</v>
          </cell>
        </row>
        <row r="151">
          <cell r="D151">
            <v>-1232659.6803</v>
          </cell>
        </row>
        <row r="152">
          <cell r="D152">
            <v>-465575.7542</v>
          </cell>
        </row>
        <row r="153">
          <cell r="D153">
            <v>-3816640.5117</v>
          </cell>
        </row>
        <row r="154">
          <cell r="D154">
            <v>-205260.6696</v>
          </cell>
        </row>
        <row r="155">
          <cell r="D155">
            <v>5784987.0056</v>
          </cell>
        </row>
        <row r="156">
          <cell r="D156">
            <v>-1268600.9971</v>
          </cell>
        </row>
        <row r="157">
          <cell r="D157">
            <v>-535701.9404</v>
          </cell>
        </row>
        <row r="158">
          <cell r="D158">
            <v>-2984299.9851</v>
          </cell>
        </row>
        <row r="159">
          <cell r="D159">
            <v>279710.316</v>
          </cell>
        </row>
        <row r="160">
          <cell r="D160">
            <v>5761474.9458</v>
          </cell>
        </row>
        <row r="161">
          <cell r="D161">
            <v>-1101115.4354</v>
          </cell>
        </row>
        <row r="162">
          <cell r="D162">
            <v>-499062.7123</v>
          </cell>
        </row>
        <row r="163">
          <cell r="D163">
            <v>-2780189.379</v>
          </cell>
        </row>
        <row r="164">
          <cell r="D164">
            <v>285028.5108</v>
          </cell>
        </row>
        <row r="165">
          <cell r="D165">
            <v>5367420.0088</v>
          </cell>
        </row>
        <row r="166">
          <cell r="D166">
            <v>-1008704.7948</v>
          </cell>
        </row>
        <row r="167">
          <cell r="D167">
            <v>-531364.3749</v>
          </cell>
        </row>
        <row r="168">
          <cell r="D168">
            <v>-2960136.1807</v>
          </cell>
        </row>
        <row r="169">
          <cell r="D169">
            <v>306019.6304</v>
          </cell>
        </row>
        <row r="170">
          <cell r="D170">
            <v>5714824.4231</v>
          </cell>
        </row>
        <row r="171">
          <cell r="D171">
            <v>-1075677.4357</v>
          </cell>
        </row>
        <row r="172">
          <cell r="D172">
            <v>-512036.5618</v>
          </cell>
        </row>
        <row r="173">
          <cell r="D173">
            <v>-2852464.3808</v>
          </cell>
        </row>
        <row r="174">
          <cell r="D174">
            <v>293704.2013</v>
          </cell>
        </row>
        <row r="175">
          <cell r="D175">
            <v>5506953.7734</v>
          </cell>
        </row>
        <row r="176">
          <cell r="D176">
            <v>-1037142.9607</v>
          </cell>
        </row>
        <row r="177">
          <cell r="D177">
            <v>-526926.3223</v>
          </cell>
        </row>
        <row r="178">
          <cell r="D178">
            <v>-2935412.582</v>
          </cell>
        </row>
        <row r="179">
          <cell r="D179">
            <v>303463.6985</v>
          </cell>
        </row>
        <row r="180">
          <cell r="D180">
            <v>5667093.1647</v>
          </cell>
        </row>
        <row r="181">
          <cell r="D181">
            <v>-1066693.1811</v>
          </cell>
        </row>
        <row r="182">
          <cell r="D182">
            <v>-507716.7725</v>
          </cell>
        </row>
        <row r="183">
          <cell r="D183">
            <v>-2828399.6051</v>
          </cell>
        </row>
        <row r="184">
          <cell r="D184">
            <v>291226.3699</v>
          </cell>
        </row>
        <row r="185">
          <cell r="D185">
            <v>5460494.4354</v>
          </cell>
        </row>
        <row r="186">
          <cell r="D186">
            <v>-1028393.1188</v>
          </cell>
        </row>
        <row r="187">
          <cell r="D187">
            <v>-522421.4119</v>
          </cell>
        </row>
        <row r="188">
          <cell r="D188">
            <v>-2910316.5295</v>
          </cell>
        </row>
        <row r="189">
          <cell r="D189">
            <v>300869.2622</v>
          </cell>
        </row>
        <row r="190">
          <cell r="D190">
            <v>5618642.8485</v>
          </cell>
        </row>
        <row r="191">
          <cell r="D191">
            <v>-1084823.9991</v>
          </cell>
        </row>
        <row r="192">
          <cell r="D192">
            <v>-520124.9935</v>
          </cell>
        </row>
        <row r="193">
          <cell r="D193">
            <v>-2897523.5906</v>
          </cell>
        </row>
        <row r="194">
          <cell r="D194">
            <v>299546.7249</v>
          </cell>
        </row>
        <row r="195">
          <cell r="D195">
            <v>5593944.8633</v>
          </cell>
        </row>
        <row r="196">
          <cell r="D196">
            <v>-940206.794</v>
          </cell>
        </row>
        <row r="197">
          <cell r="D197">
            <v>-501094.5089</v>
          </cell>
        </row>
        <row r="198">
          <cell r="D198">
            <v>-2791508.1549</v>
          </cell>
        </row>
        <row r="199">
          <cell r="D199">
            <v>287427.839</v>
          </cell>
        </row>
        <row r="200">
          <cell r="D200">
            <v>5389271.982</v>
          </cell>
        </row>
        <row r="201">
          <cell r="D201">
            <v>-880247.7571</v>
          </cell>
        </row>
        <row r="202">
          <cell r="D202">
            <v>-515544.2662</v>
          </cell>
        </row>
        <row r="203">
          <cell r="D203">
            <v>-2872005.1762</v>
          </cell>
        </row>
        <row r="204">
          <cell r="D204">
            <v>296908.6248</v>
          </cell>
        </row>
        <row r="205">
          <cell r="D205">
            <v>5544679.1374</v>
          </cell>
        </row>
        <row r="206">
          <cell r="D206">
            <v>-905034.7237</v>
          </cell>
        </row>
        <row r="207">
          <cell r="D207">
            <v>-496659.7573</v>
          </cell>
        </row>
        <row r="208">
          <cell r="D208">
            <v>-2766802.9453</v>
          </cell>
        </row>
        <row r="209">
          <cell r="D209">
            <v>284884.0654</v>
          </cell>
        </row>
        <row r="210">
          <cell r="D210">
            <v>5341576.2259</v>
          </cell>
        </row>
        <row r="211">
          <cell r="D211">
            <v>-872457.4503</v>
          </cell>
        </row>
        <row r="212">
          <cell r="D212">
            <v>-510935.5579</v>
          </cell>
        </row>
        <row r="213">
          <cell r="D213">
            <v>-2846330.8838</v>
          </cell>
        </row>
        <row r="214">
          <cell r="D214">
            <v>294254.4099</v>
          </cell>
        </row>
        <row r="215">
          <cell r="D215">
            <v>5495112.4741</v>
          </cell>
        </row>
        <row r="216">
          <cell r="D216">
            <v>-894285.2399</v>
          </cell>
        </row>
        <row r="217">
          <cell r="D217">
            <v>38397.287</v>
          </cell>
        </row>
        <row r="218">
          <cell r="D218">
            <v>-2833167.3298</v>
          </cell>
        </row>
        <row r="219">
          <cell r="D219">
            <v>19408.6093</v>
          </cell>
        </row>
        <row r="220">
          <cell r="D220">
            <v>5469698.9814</v>
          </cell>
        </row>
        <row r="221">
          <cell r="D221">
            <v>-343179.5007</v>
          </cell>
        </row>
        <row r="222">
          <cell r="D222">
            <v>34519.6334</v>
          </cell>
        </row>
        <row r="223">
          <cell r="D223">
            <v>-2547052.2982</v>
          </cell>
        </row>
        <row r="224">
          <cell r="D224">
            <v>14049.5049</v>
          </cell>
        </row>
        <row r="225">
          <cell r="D225">
            <v>4917326.7014</v>
          </cell>
        </row>
        <row r="226">
          <cell r="D226">
            <v>-309967.201</v>
          </cell>
        </row>
        <row r="227">
          <cell r="D227">
            <v>38054.8264</v>
          </cell>
        </row>
        <row r="228">
          <cell r="D228">
            <v>-2807898.6784</v>
          </cell>
        </row>
        <row r="229">
          <cell r="D229">
            <v>19235.5064</v>
          </cell>
        </row>
        <row r="230">
          <cell r="D230">
            <v>5420915.4466</v>
          </cell>
        </row>
        <row r="231">
          <cell r="D231">
            <v>-342741.7509</v>
          </cell>
        </row>
        <row r="232">
          <cell r="D232">
            <v>36650.5358</v>
          </cell>
        </row>
        <row r="233">
          <cell r="D233">
            <v>-2704282.2331</v>
          </cell>
        </row>
        <row r="234">
          <cell r="D234">
            <v>17402.9135</v>
          </cell>
        </row>
        <row r="235">
          <cell r="D235">
            <v>5220874.0445</v>
          </cell>
        </row>
        <row r="236">
          <cell r="D236">
            <v>-330655.3561</v>
          </cell>
        </row>
        <row r="237">
          <cell r="D237">
            <v>37694.0877</v>
          </cell>
        </row>
        <row r="238">
          <cell r="D238">
            <v>-2781281.3368</v>
          </cell>
        </row>
        <row r="239">
          <cell r="D239">
            <v>19053.1644</v>
          </cell>
        </row>
        <row r="240">
          <cell r="D240">
            <v>5369528.1371</v>
          </cell>
        </row>
        <row r="241">
          <cell r="D241">
            <v>-339492.7467</v>
          </cell>
        </row>
        <row r="242">
          <cell r="D242">
            <v>36298.3991</v>
          </cell>
        </row>
        <row r="243">
          <cell r="D243">
            <v>-2678299.6029</v>
          </cell>
        </row>
        <row r="244">
          <cell r="D244">
            <v>17235.7071</v>
          </cell>
        </row>
        <row r="245">
          <cell r="D245">
            <v>5170712.1058</v>
          </cell>
        </row>
        <row r="246">
          <cell r="D246">
            <v>-327478.4333</v>
          </cell>
        </row>
        <row r="247">
          <cell r="D247">
            <v>37332.6787</v>
          </cell>
        </row>
        <row r="248">
          <cell r="D248">
            <v>-2754614.5679</v>
          </cell>
        </row>
        <row r="249">
          <cell r="D249">
            <v>18870.4837</v>
          </cell>
        </row>
        <row r="250">
          <cell r="D250">
            <v>5318045.4034</v>
          </cell>
        </row>
        <row r="251">
          <cell r="D251">
            <v>-336237.7094</v>
          </cell>
        </row>
        <row r="252">
          <cell r="D252">
            <v>37155.309</v>
          </cell>
        </row>
        <row r="253">
          <cell r="D253">
            <v>-2741527.2352</v>
          </cell>
        </row>
        <row r="254">
          <cell r="D254">
            <v>18780.8289</v>
          </cell>
        </row>
        <row r="255">
          <cell r="D255">
            <v>5292779.0632</v>
          </cell>
        </row>
        <row r="256">
          <cell r="D256">
            <v>-334640.2248</v>
          </cell>
        </row>
        <row r="257">
          <cell r="D257">
            <v>35783.9405</v>
          </cell>
        </row>
        <row r="258">
          <cell r="D258">
            <v>-2640339.9797</v>
          </cell>
        </row>
        <row r="259">
          <cell r="D259">
            <v>16991.4248</v>
          </cell>
        </row>
        <row r="260">
          <cell r="D260">
            <v>5097427.4428</v>
          </cell>
        </row>
        <row r="261">
          <cell r="D261">
            <v>-322837.0714</v>
          </cell>
        </row>
        <row r="262">
          <cell r="D262">
            <v>36803.9346</v>
          </cell>
        </row>
        <row r="263">
          <cell r="D263">
            <v>-2715600.859</v>
          </cell>
        </row>
        <row r="264">
          <cell r="D264">
            <v>18603.2203</v>
          </cell>
        </row>
        <row r="265">
          <cell r="D265">
            <v>5242725.7283</v>
          </cell>
        </row>
        <row r="266">
          <cell r="D266">
            <v>-331475.5621</v>
          </cell>
        </row>
        <row r="267">
          <cell r="D267">
            <v>35445.3872</v>
          </cell>
        </row>
        <row r="268">
          <cell r="D268">
            <v>-2615359.6031</v>
          </cell>
        </row>
        <row r="269">
          <cell r="D269">
            <v>16830.6681</v>
          </cell>
        </row>
        <row r="270">
          <cell r="D270">
            <v>5049200.45</v>
          </cell>
        </row>
        <row r="271">
          <cell r="D271">
            <v>-319782.6952</v>
          </cell>
        </row>
        <row r="272">
          <cell r="D272">
            <v>36454.6214</v>
          </cell>
        </row>
        <row r="273">
          <cell r="D273">
            <v>-2689826.5617</v>
          </cell>
        </row>
        <row r="274">
          <cell r="D274">
            <v>18426.6535</v>
          </cell>
        </row>
        <row r="275">
          <cell r="D275">
            <v>5192965.9961</v>
          </cell>
        </row>
        <row r="276">
          <cell r="D276">
            <v>-325816.7375</v>
          </cell>
        </row>
        <row r="277">
          <cell r="D277">
            <v>-2676845.1162</v>
          </cell>
        </row>
        <row r="278">
          <cell r="D278">
            <v>-2676819.2771</v>
          </cell>
        </row>
        <row r="279">
          <cell r="D279">
            <v>-33340.9948</v>
          </cell>
        </row>
        <row r="280">
          <cell r="D280">
            <v>5167854.1955</v>
          </cell>
        </row>
        <row r="281">
          <cell r="D281">
            <v>-14169.9228</v>
          </cell>
        </row>
        <row r="282">
          <cell r="D282">
            <v>-2406320.853</v>
          </cell>
        </row>
        <row r="283">
          <cell r="D283">
            <v>-2406297.6251</v>
          </cell>
        </row>
        <row r="284">
          <cell r="D284">
            <v>-33182.7601</v>
          </cell>
        </row>
        <row r="285">
          <cell r="D285">
            <v>4645586.4182</v>
          </cell>
        </row>
        <row r="286">
          <cell r="D286">
            <v>-14102.673</v>
          </cell>
        </row>
        <row r="287">
          <cell r="D287">
            <v>-2652621.3404</v>
          </cell>
        </row>
        <row r="288">
          <cell r="D288">
            <v>-2652595.7351</v>
          </cell>
        </row>
        <row r="289">
          <cell r="D289">
            <v>-33039.2796</v>
          </cell>
        </row>
        <row r="290">
          <cell r="D290">
            <v>5121088.3441</v>
          </cell>
        </row>
        <row r="291">
          <cell r="D291">
            <v>-16519.6398</v>
          </cell>
        </row>
        <row r="292">
          <cell r="D292">
            <v>-2554663.6084</v>
          </cell>
        </row>
        <row r="293">
          <cell r="D293">
            <v>-2554638.9486</v>
          </cell>
        </row>
        <row r="294">
          <cell r="D294">
            <v>4931973.4515</v>
          </cell>
        </row>
        <row r="295">
          <cell r="D295">
            <v>-16439.9114</v>
          </cell>
        </row>
        <row r="296">
          <cell r="D296">
            <v>-2627382.5323</v>
          </cell>
        </row>
        <row r="297">
          <cell r="D297">
            <v>-2627357.1705</v>
          </cell>
        </row>
        <row r="298">
          <cell r="D298">
            <v>5072362.895</v>
          </cell>
        </row>
        <row r="299">
          <cell r="D299">
            <v>-16362.461</v>
          </cell>
        </row>
        <row r="300">
          <cell r="D300">
            <v>6671886</v>
          </cell>
        </row>
        <row r="301">
          <cell r="D301">
            <v>-6764560</v>
          </cell>
        </row>
        <row r="302">
          <cell r="D302">
            <v>6880639</v>
          </cell>
        </row>
        <row r="303">
          <cell r="D303">
            <v>-6976213</v>
          </cell>
        </row>
        <row r="304">
          <cell r="D304">
            <v>6645318</v>
          </cell>
        </row>
        <row r="305">
          <cell r="D305">
            <v>-6737623</v>
          </cell>
        </row>
        <row r="306">
          <cell r="D306">
            <v>6849816</v>
          </cell>
        </row>
        <row r="307">
          <cell r="D307">
            <v>-6944962</v>
          </cell>
        </row>
        <row r="308">
          <cell r="D308">
            <v>6828735</v>
          </cell>
        </row>
        <row r="309">
          <cell r="D309">
            <v>-6923588</v>
          </cell>
        </row>
        <row r="310">
          <cell r="D310">
            <v>6582384</v>
          </cell>
        </row>
        <row r="311">
          <cell r="D311">
            <v>-6673815</v>
          </cell>
        </row>
        <row r="312">
          <cell r="D312">
            <v>6787012</v>
          </cell>
        </row>
        <row r="313">
          <cell r="D313">
            <v>-6881285</v>
          </cell>
        </row>
        <row r="314">
          <cell r="D314">
            <v>7839438</v>
          </cell>
        </row>
        <row r="315">
          <cell r="D315">
            <v>-7948330</v>
          </cell>
        </row>
        <row r="316">
          <cell r="D316">
            <v>6702905</v>
          </cell>
        </row>
        <row r="317">
          <cell r="D317">
            <v>-6796011</v>
          </cell>
        </row>
        <row r="318">
          <cell r="D318">
            <v>-2.27373367452675</v>
          </cell>
        </row>
        <row r="319">
          <cell r="D319">
            <v>-5417.42591125958</v>
          </cell>
        </row>
        <row r="320">
          <cell r="D320">
            <v>-28574.7266362895</v>
          </cell>
        </row>
        <row r="321">
          <cell r="D321">
            <v>-37850.0115177487</v>
          </cell>
        </row>
        <row r="322">
          <cell r="D322">
            <v>-42343.1227808209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-299787.8873</v>
          </cell>
        </row>
        <row r="335">
          <cell r="D335">
            <v>599575.7747</v>
          </cell>
        </row>
        <row r="336">
          <cell r="D336">
            <v>149893.9436</v>
          </cell>
        </row>
        <row r="337">
          <cell r="D337">
            <v>74946.9718</v>
          </cell>
        </row>
        <row r="338">
          <cell r="D338">
            <v>149893.9436</v>
          </cell>
        </row>
        <row r="339">
          <cell r="D339">
            <v>0.0001</v>
          </cell>
        </row>
        <row r="340">
          <cell r="D340">
            <v>0.0004</v>
          </cell>
        </row>
        <row r="341">
          <cell r="D341">
            <v>-1173089.9871</v>
          </cell>
        </row>
        <row r="342">
          <cell r="D342">
            <v>-309167.7292</v>
          </cell>
        </row>
        <row r="343">
          <cell r="D343">
            <v>618335.4584</v>
          </cell>
        </row>
        <row r="344">
          <cell r="D344">
            <v>-463751.5938</v>
          </cell>
        </row>
        <row r="345">
          <cell r="D345">
            <v>77291.9323</v>
          </cell>
        </row>
        <row r="346">
          <cell r="D346">
            <v>154583.8646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-737398.943</v>
          </cell>
        </row>
        <row r="350">
          <cell r="D350">
            <v>-246845.6805</v>
          </cell>
        </row>
        <row r="351">
          <cell r="D351">
            <v>-462835.6512</v>
          </cell>
        </row>
        <row r="352">
          <cell r="D352">
            <v>-617114.2016</v>
          </cell>
        </row>
        <row r="353">
          <cell r="D353">
            <v>-77139.2752</v>
          </cell>
        </row>
        <row r="354">
          <cell r="D354">
            <v>154278.5504</v>
          </cell>
        </row>
        <row r="355">
          <cell r="D355">
            <v>0.0001</v>
          </cell>
        </row>
        <row r="356">
          <cell r="D356">
            <v>0.0003</v>
          </cell>
        </row>
        <row r="357">
          <cell r="D357">
            <v>808783.9019</v>
          </cell>
        </row>
        <row r="358">
          <cell r="D358">
            <v>-222518.3514</v>
          </cell>
        </row>
        <row r="359">
          <cell r="D359">
            <v>-417221.9091</v>
          </cell>
        </row>
        <row r="360">
          <cell r="D360">
            <v>0</v>
          </cell>
        </row>
        <row r="361">
          <cell r="D361">
            <v>-69536.9849</v>
          </cell>
        </row>
        <row r="362">
          <cell r="D362">
            <v>139073.9697</v>
          </cell>
        </row>
        <row r="363">
          <cell r="D363">
            <v>0.0001</v>
          </cell>
        </row>
        <row r="364">
          <cell r="D364">
            <v>0.0001</v>
          </cell>
        </row>
        <row r="365">
          <cell r="D365">
            <v>439680.3697</v>
          </cell>
        </row>
        <row r="366">
          <cell r="D366">
            <v>-245934.4146</v>
          </cell>
        </row>
        <row r="367">
          <cell r="D367">
            <v>-461127.0276</v>
          </cell>
        </row>
        <row r="368">
          <cell r="D368">
            <v>0</v>
          </cell>
        </row>
        <row r="369">
          <cell r="D369">
            <v>-76854.5046</v>
          </cell>
        </row>
        <row r="370">
          <cell r="D370">
            <v>153709.0092</v>
          </cell>
        </row>
        <row r="371">
          <cell r="D371">
            <v>0.0001</v>
          </cell>
        </row>
        <row r="372">
          <cell r="D372">
            <v>0.0001</v>
          </cell>
        </row>
        <row r="373">
          <cell r="D373">
            <v>77316.6239</v>
          </cell>
        </row>
        <row r="374">
          <cell r="D374">
            <v>59385.4143</v>
          </cell>
        </row>
        <row r="375">
          <cell r="D375">
            <v>-0.0008</v>
          </cell>
        </row>
        <row r="376">
          <cell r="D376">
            <v>0</v>
          </cell>
        </row>
        <row r="377">
          <cell r="D377">
            <v>0.0004</v>
          </cell>
        </row>
        <row r="378">
          <cell r="D378">
            <v>0.0001</v>
          </cell>
        </row>
        <row r="379">
          <cell r="D379">
            <v>61245.3024</v>
          </cell>
        </row>
        <row r="380">
          <cell r="D380">
            <v>0.0003</v>
          </cell>
        </row>
        <row r="381">
          <cell r="D381">
            <v>0</v>
          </cell>
        </row>
        <row r="382">
          <cell r="D382">
            <v>-0.0003</v>
          </cell>
        </row>
        <row r="383">
          <cell r="D383">
            <v>-0.0002</v>
          </cell>
        </row>
        <row r="384">
          <cell r="D384">
            <v>59149.6183</v>
          </cell>
        </row>
        <row r="385">
          <cell r="D385">
            <v>0.0006</v>
          </cell>
        </row>
        <row r="386">
          <cell r="D386">
            <v>0</v>
          </cell>
        </row>
        <row r="387">
          <cell r="D387">
            <v>-0.0003</v>
          </cell>
        </row>
        <row r="388">
          <cell r="D388">
            <v>-0.0001</v>
          </cell>
        </row>
        <row r="389">
          <cell r="D389">
            <v>60996.6978</v>
          </cell>
        </row>
        <row r="390">
          <cell r="D390">
            <v>0.0003</v>
          </cell>
        </row>
        <row r="391">
          <cell r="D391">
            <v>0</v>
          </cell>
        </row>
        <row r="392">
          <cell r="D392">
            <v>-0.0003</v>
          </cell>
        </row>
        <row r="393">
          <cell r="D393">
            <v>-0.0001</v>
          </cell>
        </row>
        <row r="394">
          <cell r="D394">
            <v>60859.0322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-0.0001</v>
          </cell>
        </row>
        <row r="398">
          <cell r="D398">
            <v>-0.0001</v>
          </cell>
        </row>
        <row r="399">
          <cell r="D399">
            <v>58759.6653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0.0001</v>
          </cell>
        </row>
        <row r="404">
          <cell r="D404">
            <v>60574.9476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-0.0001</v>
          </cell>
        </row>
        <row r="408">
          <cell r="D408">
            <v>-0.0001</v>
          </cell>
        </row>
        <row r="409">
          <cell r="D409">
            <v>58467.4891</v>
          </cell>
        </row>
        <row r="410">
          <cell r="D410">
            <v>-146168.7228</v>
          </cell>
        </row>
        <row r="411">
          <cell r="D411">
            <v>0</v>
          </cell>
        </row>
        <row r="412">
          <cell r="D412">
            <v>60258.3983</v>
          </cell>
        </row>
        <row r="413">
          <cell r="D413">
            <v>-150645.9957</v>
          </cell>
        </row>
        <row r="414">
          <cell r="D414">
            <v>-0.0001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5000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5000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5000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5000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5000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5000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5000</v>
          </cell>
        </row>
        <row r="486">
          <cell r="D486">
            <v>0</v>
          </cell>
        </row>
        <row r="487">
          <cell r="D487">
            <v>0</v>
          </cell>
        </row>
      </sheetData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</sheetNames>
    <sheetDataSet>
      <sheetData sheetId="0">
        <row r="17">
          <cell r="Q17">
            <v>0</v>
          </cell>
        </row>
        <row r="17">
          <cell r="S17">
            <v>-352.25076745</v>
          </cell>
        </row>
        <row r="17">
          <cell r="U17">
            <v>-1413.86667566</v>
          </cell>
        </row>
        <row r="17">
          <cell r="W17">
            <v>3797.70002707</v>
          </cell>
        </row>
        <row r="17">
          <cell r="Y17">
            <v>1380.37531945</v>
          </cell>
        </row>
        <row r="17">
          <cell r="AA17">
            <v>178.46356915</v>
          </cell>
        </row>
        <row r="17">
          <cell r="AC17">
            <v>3590.42147256</v>
          </cell>
        </row>
        <row r="18">
          <cell r="Q18">
            <v>0</v>
          </cell>
        </row>
        <row r="18">
          <cell r="S18">
            <v>-119.91515488</v>
          </cell>
        </row>
        <row r="18">
          <cell r="U18">
            <v>-481.31631512</v>
          </cell>
        </row>
        <row r="18">
          <cell r="W18">
            <v>-2871.35514322</v>
          </cell>
        </row>
        <row r="18">
          <cell r="Y18">
            <v>-454.13729211</v>
          </cell>
        </row>
        <row r="18">
          <cell r="AA18">
            <v>0</v>
          </cell>
        </row>
        <row r="18">
          <cell r="AC18">
            <v>-3926.72390533</v>
          </cell>
        </row>
        <row r="19">
          <cell r="Q19">
            <v>0</v>
          </cell>
        </row>
        <row r="19">
          <cell r="S19">
            <v>-162.277409183367</v>
          </cell>
        </row>
        <row r="19">
          <cell r="U19">
            <v>-43.6616457546119</v>
          </cell>
        </row>
        <row r="19">
          <cell r="W19">
            <v>-462.43625459</v>
          </cell>
        </row>
        <row r="19">
          <cell r="Y19">
            <v>-277.66531838</v>
          </cell>
        </row>
        <row r="19">
          <cell r="AA19">
            <v>-2615.55005156</v>
          </cell>
        </row>
        <row r="19">
          <cell r="AC19">
            <v>-3561.59067946798</v>
          </cell>
        </row>
        <row r="20">
          <cell r="Q20">
            <v>0</v>
          </cell>
        </row>
        <row r="20">
          <cell r="S20">
            <v>1E-008</v>
          </cell>
        </row>
        <row r="20">
          <cell r="U20">
            <v>3E-008</v>
          </cell>
        </row>
        <row r="20">
          <cell r="W20">
            <v>-122.52451031</v>
          </cell>
        </row>
        <row r="20">
          <cell r="Y20">
            <v>1627.4345579</v>
          </cell>
        </row>
        <row r="20">
          <cell r="AA20">
            <v>20780.61732721</v>
          </cell>
        </row>
        <row r="20">
          <cell r="AC20">
            <v>22285.52737484</v>
          </cell>
        </row>
        <row r="21">
          <cell r="Q21">
            <v>0</v>
          </cell>
        </row>
        <row r="21">
          <cell r="S21">
            <v>7.49469718</v>
          </cell>
        </row>
        <row r="21">
          <cell r="U21">
            <v>-14.62388324</v>
          </cell>
        </row>
        <row r="21">
          <cell r="W21">
            <v>4E-008</v>
          </cell>
        </row>
        <row r="21">
          <cell r="Y21">
            <v>-29.68147185</v>
          </cell>
        </row>
        <row r="21">
          <cell r="AA21">
            <v>0</v>
          </cell>
        </row>
        <row r="21">
          <cell r="AC21">
            <v>-36.81065787</v>
          </cell>
        </row>
        <row r="22">
          <cell r="Q22">
            <v>0</v>
          </cell>
        </row>
        <row r="22">
          <cell r="S22">
            <v>0</v>
          </cell>
        </row>
        <row r="22">
          <cell r="U22">
            <v>0</v>
          </cell>
        </row>
        <row r="22">
          <cell r="W22">
            <v>0</v>
          </cell>
        </row>
        <row r="22">
          <cell r="Y22">
            <v>0</v>
          </cell>
        </row>
        <row r="22">
          <cell r="AA22">
            <v>0</v>
          </cell>
        </row>
        <row r="22">
          <cell r="AC22">
            <v>0</v>
          </cell>
        </row>
        <row r="23">
          <cell r="Q23">
            <v>0</v>
          </cell>
        </row>
        <row r="23">
          <cell r="S23">
            <v>-29.97878873</v>
          </cell>
        </row>
        <row r="23">
          <cell r="U23">
            <v>-102.44661757</v>
          </cell>
        </row>
        <row r="23">
          <cell r="W23">
            <v>-668.37384409</v>
          </cell>
        </row>
        <row r="23">
          <cell r="Y23">
            <v>-892.24280218</v>
          </cell>
        </row>
        <row r="23">
          <cell r="AA23">
            <v>-2434.98175658</v>
          </cell>
        </row>
        <row r="23">
          <cell r="AC23">
            <v>-4128.02380915</v>
          </cell>
        </row>
        <row r="24">
          <cell r="Q24">
            <v>3.5</v>
          </cell>
        </row>
        <row r="24">
          <cell r="S24">
            <v>284.79849294</v>
          </cell>
        </row>
        <row r="24">
          <cell r="U24">
            <v>830.1831779</v>
          </cell>
        </row>
        <row r="24">
          <cell r="W24">
            <v>-1603.6098231</v>
          </cell>
        </row>
        <row r="24">
          <cell r="Y24">
            <v>-2020.33034408</v>
          </cell>
        </row>
        <row r="24">
          <cell r="AA24">
            <v>-11571.54492856</v>
          </cell>
        </row>
        <row r="24">
          <cell r="AC24">
            <v>-14080.5034249</v>
          </cell>
        </row>
        <row r="25">
          <cell r="Q25">
            <v>0</v>
          </cell>
        </row>
        <row r="25">
          <cell r="S25">
            <v>0</v>
          </cell>
        </row>
        <row r="25">
          <cell r="U25">
            <v>0</v>
          </cell>
        </row>
        <row r="25">
          <cell r="W25">
            <v>0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0</v>
          </cell>
        </row>
        <row r="26">
          <cell r="Q26">
            <v>0</v>
          </cell>
        </row>
        <row r="26">
          <cell r="S26">
            <v>14.98939436</v>
          </cell>
        </row>
        <row r="26">
          <cell r="U26">
            <v>60.16453939</v>
          </cell>
        </row>
        <row r="26">
          <cell r="W26">
            <v>0</v>
          </cell>
        </row>
        <row r="26">
          <cell r="Y26">
            <v>0</v>
          </cell>
        </row>
        <row r="26">
          <cell r="AA26">
            <v>0</v>
          </cell>
        </row>
        <row r="26">
          <cell r="AC26">
            <v>75.15393375</v>
          </cell>
        </row>
        <row r="27">
          <cell r="Q27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Q28">
            <v>3.5</v>
          </cell>
        </row>
        <row r="28">
          <cell r="S28">
            <v>-357.139535753367</v>
          </cell>
        </row>
        <row r="28">
          <cell r="U28">
            <v>-1165.56742002461</v>
          </cell>
        </row>
        <row r="28">
          <cell r="W28">
            <v>-1930.5995482</v>
          </cell>
        </row>
        <row r="28">
          <cell r="Y28">
            <v>-666.24735125</v>
          </cell>
        </row>
        <row r="28">
          <cell r="AA28">
            <v>4337.00415966</v>
          </cell>
        </row>
        <row r="28">
          <cell r="AC28">
            <v>217.450304432016</v>
          </cell>
        </row>
        <row r="30">
          <cell r="Q30">
            <v>0</v>
          </cell>
        </row>
        <row r="30">
          <cell r="S30">
            <v>-89.93636616</v>
          </cell>
        </row>
        <row r="30">
          <cell r="U30">
            <v>-529.23835527</v>
          </cell>
        </row>
        <row r="30">
          <cell r="W30">
            <v>0</v>
          </cell>
        </row>
        <row r="30">
          <cell r="Y30">
            <v>0</v>
          </cell>
        </row>
        <row r="30">
          <cell r="AA30">
            <v>0</v>
          </cell>
        </row>
        <row r="30">
          <cell r="AC30">
            <v>-619.17472143</v>
          </cell>
        </row>
        <row r="31">
          <cell r="Q31">
            <v>0</v>
          </cell>
        </row>
        <row r="31">
          <cell r="S31">
            <v>0</v>
          </cell>
        </row>
        <row r="31">
          <cell r="U31">
            <v>0</v>
          </cell>
        </row>
        <row r="31">
          <cell r="W31">
            <v>0</v>
          </cell>
        </row>
        <row r="31">
          <cell r="Y31">
            <v>0</v>
          </cell>
        </row>
        <row r="31">
          <cell r="AA31">
            <v>0</v>
          </cell>
        </row>
        <row r="31">
          <cell r="AC31">
            <v>0</v>
          </cell>
        </row>
        <row r="33">
          <cell r="Q33">
            <v>0</v>
          </cell>
        </row>
        <row r="33">
          <cell r="S33">
            <v>-89.93636616</v>
          </cell>
        </row>
        <row r="33">
          <cell r="U33">
            <v>-529.23835527</v>
          </cell>
        </row>
        <row r="33">
          <cell r="W33">
            <v>0</v>
          </cell>
        </row>
        <row r="33">
          <cell r="Y33">
            <v>0</v>
          </cell>
        </row>
        <row r="33">
          <cell r="AA33">
            <v>0</v>
          </cell>
        </row>
        <row r="33">
          <cell r="AC33">
            <v>-619.17472143</v>
          </cell>
        </row>
        <row r="37">
          <cell r="Q37">
            <v>0</v>
          </cell>
        </row>
        <row r="37">
          <cell r="S37">
            <v>-634.443331503368</v>
          </cell>
        </row>
        <row r="37">
          <cell r="U37">
            <v>-1938.84463650461</v>
          </cell>
        </row>
        <row r="37">
          <cell r="W37">
            <v>341.384118950001</v>
          </cell>
        </row>
        <row r="37">
          <cell r="Y37">
            <v>2276.00726686</v>
          </cell>
        </row>
        <row r="37">
          <cell r="AA37">
            <v>18343.5308448</v>
          </cell>
        </row>
        <row r="37">
          <cell r="AC37">
            <v>18387.634262602</v>
          </cell>
        </row>
        <row r="38">
          <cell r="Q38">
            <v>0</v>
          </cell>
        </row>
        <row r="38">
          <cell r="S38">
            <v>-162.277409183367</v>
          </cell>
        </row>
        <row r="38">
          <cell r="U38">
            <v>-43.6616457546119</v>
          </cell>
        </row>
        <row r="38">
          <cell r="W38">
            <v>-462.43625459</v>
          </cell>
        </row>
        <row r="38">
          <cell r="Y38">
            <v>-277.66531838</v>
          </cell>
        </row>
        <row r="38">
          <cell r="AA38">
            <v>-2615.55005156</v>
          </cell>
        </row>
        <row r="38">
          <cell r="AC38">
            <v>-3561.59067946798</v>
          </cell>
        </row>
        <row r="39">
          <cell r="Q39">
            <v>0</v>
          </cell>
        </row>
        <row r="39">
          <cell r="S39">
            <v>-352.25076744</v>
          </cell>
        </row>
        <row r="39">
          <cell r="U39">
            <v>-1413.86667563</v>
          </cell>
        </row>
        <row r="39">
          <cell r="W39">
            <v>3675.17551676</v>
          </cell>
        </row>
        <row r="39">
          <cell r="Y39">
            <v>3007.80987735</v>
          </cell>
        </row>
        <row r="39">
          <cell r="AA39">
            <v>20959.08089636</v>
          </cell>
        </row>
        <row r="39">
          <cell r="AC39">
            <v>25875.9488474</v>
          </cell>
        </row>
        <row r="40">
          <cell r="Q40">
            <v>0</v>
          </cell>
        </row>
        <row r="40">
          <cell r="S40">
            <v>-119.91515488</v>
          </cell>
        </row>
        <row r="40">
          <cell r="U40">
            <v>-481.31631512</v>
          </cell>
        </row>
        <row r="40">
          <cell r="W40">
            <v>-2871.35514322</v>
          </cell>
        </row>
        <row r="40">
          <cell r="Y40">
            <v>-454.13729211</v>
          </cell>
        </row>
        <row r="40">
          <cell r="AA40">
            <v>0</v>
          </cell>
        </row>
        <row r="40">
          <cell r="AC40">
            <v>-3926.72390533</v>
          </cell>
        </row>
        <row r="41">
          <cell r="Q41">
            <v>0</v>
          </cell>
        </row>
        <row r="41">
          <cell r="S41">
            <v>-82.44166898</v>
          </cell>
        </row>
        <row r="41">
          <cell r="U41">
            <v>-543.86223851</v>
          </cell>
        </row>
        <row r="41">
          <cell r="W41">
            <v>4E-008</v>
          </cell>
        </row>
        <row r="41">
          <cell r="Y41">
            <v>-29.68147185</v>
          </cell>
        </row>
        <row r="41">
          <cell r="AA41">
            <v>0</v>
          </cell>
        </row>
        <row r="41">
          <cell r="AC41">
            <v>-655.9853793</v>
          </cell>
        </row>
        <row r="42">
          <cell r="Q42">
            <v>0</v>
          </cell>
        </row>
        <row r="42">
          <cell r="S42">
            <v>-89.93636616</v>
          </cell>
        </row>
        <row r="42">
          <cell r="U42">
            <v>-529.23835527</v>
          </cell>
        </row>
        <row r="42">
          <cell r="W42">
            <v>0</v>
          </cell>
        </row>
        <row r="42">
          <cell r="Y42">
            <v>0</v>
          </cell>
        </row>
        <row r="42">
          <cell r="AA42">
            <v>0</v>
          </cell>
        </row>
        <row r="42">
          <cell r="AC42">
            <v>-619.17472143</v>
          </cell>
        </row>
        <row r="43">
          <cell r="Q43">
            <v>0</v>
          </cell>
        </row>
        <row r="43">
          <cell r="S43">
            <v>0</v>
          </cell>
        </row>
        <row r="43">
          <cell r="U43">
            <v>0</v>
          </cell>
        </row>
        <row r="43">
          <cell r="W43">
            <v>0</v>
          </cell>
        </row>
        <row r="43">
          <cell r="Y43">
            <v>0</v>
          </cell>
        </row>
        <row r="43">
          <cell r="AA43">
            <v>0</v>
          </cell>
        </row>
        <row r="43">
          <cell r="AC43">
            <v>0</v>
          </cell>
        </row>
        <row r="44">
          <cell r="Q44">
            <v>0</v>
          </cell>
        </row>
        <row r="44">
          <cell r="S44">
            <v>7.49469718</v>
          </cell>
        </row>
        <row r="44">
          <cell r="U44">
            <v>-14.62388324</v>
          </cell>
        </row>
        <row r="44">
          <cell r="W44">
            <v>4E-008</v>
          </cell>
        </row>
        <row r="44">
          <cell r="Y44">
            <v>-29.68147185</v>
          </cell>
        </row>
        <row r="44">
          <cell r="AA44">
            <v>0</v>
          </cell>
        </row>
        <row r="44">
          <cell r="AC44">
            <v>-36.81065787</v>
          </cell>
        </row>
        <row r="45">
          <cell r="Q45">
            <v>3.5</v>
          </cell>
        </row>
        <row r="45">
          <cell r="S45">
            <v>269.80909857</v>
          </cell>
        </row>
        <row r="45">
          <cell r="U45">
            <v>787.90109972</v>
          </cell>
        </row>
        <row r="45">
          <cell r="W45">
            <v>-2271.98366719</v>
          </cell>
        </row>
        <row r="45">
          <cell r="Y45">
            <v>-2912.57314626</v>
          </cell>
        </row>
        <row r="45">
          <cell r="AA45">
            <v>-14006.52668514</v>
          </cell>
        </row>
        <row r="45">
          <cell r="AC45">
            <v>-18133.3733003</v>
          </cell>
        </row>
        <row r="46">
          <cell r="Q46">
            <v>3.5</v>
          </cell>
        </row>
        <row r="46">
          <cell r="S46">
            <v>284.79849294</v>
          </cell>
        </row>
        <row r="46">
          <cell r="U46">
            <v>830.1831779</v>
          </cell>
        </row>
        <row r="46">
          <cell r="W46">
            <v>-1603.6098231</v>
          </cell>
        </row>
        <row r="46">
          <cell r="Y46">
            <v>-2020.33034408</v>
          </cell>
        </row>
        <row r="46">
          <cell r="AA46">
            <v>-11571.54492856</v>
          </cell>
        </row>
        <row r="46">
          <cell r="AC46">
            <v>-14080.5034249</v>
          </cell>
        </row>
        <row r="47">
          <cell r="Q47">
            <v>0</v>
          </cell>
        </row>
        <row r="47">
          <cell r="S47">
            <v>-29.97878873</v>
          </cell>
        </row>
        <row r="47">
          <cell r="U47">
            <v>-102.44661757</v>
          </cell>
        </row>
        <row r="47">
          <cell r="W47">
            <v>-668.37384409</v>
          </cell>
        </row>
        <row r="47">
          <cell r="Y47">
            <v>-892.24280218</v>
          </cell>
        </row>
        <row r="47">
          <cell r="AA47">
            <v>-2434.98175658</v>
          </cell>
        </row>
        <row r="47">
          <cell r="AC47">
            <v>-4128.02380915</v>
          </cell>
        </row>
        <row r="48">
          <cell r="Q48">
            <v>0</v>
          </cell>
        </row>
        <row r="48">
          <cell r="S48">
            <v>14.98939436</v>
          </cell>
        </row>
        <row r="48">
          <cell r="U48">
            <v>60.16453939</v>
          </cell>
        </row>
        <row r="48">
          <cell r="W48">
            <v>0</v>
          </cell>
        </row>
        <row r="48">
          <cell r="Y48">
            <v>0</v>
          </cell>
        </row>
        <row r="48">
          <cell r="AA48">
            <v>0</v>
          </cell>
        </row>
        <row r="48">
          <cell r="AC48">
            <v>75.15393375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aily Operation"/>
      <sheetName val="Contract DB (Central)"/>
      <sheetName val="Contract DB (West)"/>
      <sheetName val="Contract DB (East)"/>
      <sheetName val="Contract DB (Denver)"/>
      <sheetName val="Contract DB (Ontario)"/>
      <sheetName val="P&amp;L Report"/>
      <sheetName val="Curves"/>
      <sheetName val="Correlations"/>
      <sheetName val="P&amp;L Template"/>
      <sheetName val="Central Position Rpt"/>
      <sheetName val="WestHolst Position Rpt"/>
      <sheetName val="WestErmis Position Rpt"/>
      <sheetName val="WestGrigsby Position Rpt"/>
      <sheetName val="WestAllen Position Rpt"/>
      <sheetName val="Denver Positions"/>
      <sheetName val="Phillip Delta Positions"/>
      <sheetName val="Keith Delta Positions"/>
      <sheetName val="East Postition Rpt"/>
      <sheetName val="Ontario Position Rpt"/>
      <sheetName val="Martin"/>
      <sheetName val="LongTerm1"/>
      <sheetName val="LongTerm2"/>
      <sheetName val="LongTerm9"/>
      <sheetName val="LongTerm10"/>
      <sheetName val="LongTerm17"/>
      <sheetName val="LongTerm19"/>
      <sheetName val="LongTerm20"/>
      <sheetName val="LongTerm21"/>
      <sheetName val="LongTerm24"/>
      <sheetName val="LongTerm25"/>
      <sheetName val="LongTerm26"/>
      <sheetName val="LongTerm49"/>
      <sheetName val="LongTerm50"/>
      <sheetName val="LongTerm51"/>
      <sheetName val="LongTerm52"/>
      <sheetName val="LongTerm53"/>
      <sheetName val="LongTerm54"/>
      <sheetName val="LongTerm55"/>
      <sheetName val="LongTerm56"/>
      <sheetName val="LongTerm57"/>
      <sheetName val="LongTerm62"/>
      <sheetName val="LongTerm72"/>
      <sheetName val="LongTerm73"/>
      <sheetName val="LongTerm74"/>
      <sheetName val="LongTerm83"/>
      <sheetName val="LongTerm84"/>
      <sheetName val="LongTerm85"/>
      <sheetName val="LongTerm86"/>
      <sheetName val="LongTerm87"/>
      <sheetName val="LongTerm88"/>
      <sheetName val="LongTerm89"/>
      <sheetName val="LongTerm90"/>
      <sheetName val="LongTerm100"/>
      <sheetName val="LongTerm101"/>
      <sheetName val="LongTerm102"/>
      <sheetName val="LongTerm103"/>
      <sheetName val="LongTerm104"/>
      <sheetName val="LongTerm105"/>
      <sheetName val="LongTerm106"/>
      <sheetName val="Help"/>
      <sheetName val="Codes"/>
      <sheetName val="Book and CPID"/>
      <sheetName val="Configuration"/>
      <sheetName val="Lavorato R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>
            <v>37196</v>
          </cell>
        </row>
        <row r="6">
          <cell r="A6">
            <v>37226</v>
          </cell>
        </row>
        <row r="7">
          <cell r="A7">
            <v>37257</v>
          </cell>
        </row>
        <row r="8">
          <cell r="A8">
            <v>37288</v>
          </cell>
        </row>
        <row r="9">
          <cell r="A9">
            <v>37316</v>
          </cell>
        </row>
        <row r="10">
          <cell r="A10">
            <v>37347</v>
          </cell>
        </row>
        <row r="11">
          <cell r="A11">
            <v>37377</v>
          </cell>
        </row>
        <row r="12">
          <cell r="A12">
            <v>37408</v>
          </cell>
        </row>
        <row r="13">
          <cell r="A13">
            <v>37438</v>
          </cell>
        </row>
        <row r="14">
          <cell r="A14">
            <v>37469</v>
          </cell>
        </row>
        <row r="15">
          <cell r="A15">
            <v>37500</v>
          </cell>
        </row>
        <row r="16">
          <cell r="A16">
            <v>37530</v>
          </cell>
        </row>
        <row r="17">
          <cell r="A17">
            <v>37561</v>
          </cell>
        </row>
        <row r="18">
          <cell r="A18">
            <v>37591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2">
          <cell r="D22">
            <v>37361</v>
          </cell>
        </row>
        <row r="22">
          <cell r="G22">
            <v>222522.80009917</v>
          </cell>
        </row>
        <row r="22">
          <cell r="S22">
            <v>-6766872.83771444</v>
          </cell>
          <cell r="T22">
            <v>6674166.67980091</v>
          </cell>
        </row>
        <row r="23">
          <cell r="D23">
            <v>37391</v>
          </cell>
        </row>
        <row r="23">
          <cell r="G23">
            <v>222091.193018153</v>
          </cell>
        </row>
        <row r="23">
          <cell r="S23">
            <v>-6978748.03741141</v>
          </cell>
          <cell r="T23">
            <v>6883139.18938768</v>
          </cell>
        </row>
        <row r="24">
          <cell r="D24">
            <v>37422</v>
          </cell>
        </row>
        <row r="24">
          <cell r="G24">
            <v>221643.837392715</v>
          </cell>
        </row>
        <row r="24">
          <cell r="S24">
            <v>-6738544.90859669</v>
          </cell>
          <cell r="T24">
            <v>6646226.84334892</v>
          </cell>
        </row>
        <row r="25">
          <cell r="D25">
            <v>37452</v>
          </cell>
        </row>
        <row r="25">
          <cell r="G25">
            <v>221192.738729713</v>
          </cell>
        </row>
        <row r="25">
          <cell r="S25">
            <v>-6945892.19629877</v>
          </cell>
          <cell r="T25">
            <v>6850733.47327291</v>
          </cell>
        </row>
        <row r="26">
          <cell r="D26">
            <v>37483</v>
          </cell>
        </row>
        <row r="26">
          <cell r="G26">
            <v>220690.931243778</v>
          </cell>
        </row>
        <row r="26">
          <cell r="S26">
            <v>-6924367.74071422</v>
          </cell>
          <cell r="T26">
            <v>6829503.9026252</v>
          </cell>
        </row>
        <row r="27">
          <cell r="G27">
            <v>220177.598659283</v>
          </cell>
        </row>
        <row r="27">
          <cell r="S27">
            <v>-6685808.68625917</v>
          </cell>
          <cell r="T27">
            <v>6594213.10728198</v>
          </cell>
        </row>
        <row r="28">
          <cell r="G28">
            <v>219654.131751047</v>
          </cell>
        </row>
        <row r="28">
          <cell r="S28">
            <v>-6881746.14654463</v>
          </cell>
          <cell r="T28">
            <v>6787466.22440358</v>
          </cell>
        </row>
        <row r="29">
          <cell r="G29">
            <v>262890.043250819</v>
          </cell>
        </row>
        <row r="29">
          <cell r="S29">
            <v>-7948260.03295095</v>
          </cell>
          <cell r="T29">
            <v>7839368.87037796</v>
          </cell>
        </row>
        <row r="30">
          <cell r="G30">
            <v>218497.761110788</v>
          </cell>
        </row>
        <row r="30">
          <cell r="S30">
            <v>-6795643.90137125</v>
          </cell>
          <cell r="T30">
            <v>6702543.57998591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v>37186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(SUMIF(Reference,CONCATENATE(Q$13,$H$17),'[13]GRMS Detail'!$D$2:$D$10578)/10000)+(SUMIF(Reference,CONCATENATE(Q$13,$I$17),'[13]GRMS Detail'!$D$2:$D$10578)/10000)+(SUMIF(Reference,CONCATENATE(Q$13,$J$17),'[13]GRMS Detail'!$D$2:$D$10578)/10000)</f>
        <v>0</v>
      </c>
      <c r="R17" s="28" t="n">
        <f aca="false">Q17-[18]Sheet1!Q17</f>
        <v>0</v>
      </c>
      <c r="S17" s="57" t="n">
        <f aca="false">(SUMIF(Reference,CONCATENATE(S$13,$H$17),'[13]GRMS Detail'!$D$2:$D$10578)/10000)+(SUMIF(Reference,CONCATENATE(S$13,$I$17),'[13]GRMS Detail'!$D$2:$D$10578)/10000)+(SUMIF(Reference,CONCATENATE(S$13,$J$17),'[13]GRMS Detail'!$D$2:$D$10578)/10000)</f>
        <v>-352.25076745</v>
      </c>
      <c r="T17" s="28" t="n">
        <f aca="false">S17-[18]Sheet1!S17</f>
        <v>0</v>
      </c>
      <c r="U17" s="57" t="n">
        <f aca="false">(SUMIF(Reference,CONCATENATE(U$13,$H$17),'[13]GRMS Detail'!$D$2:$D$10578)/10000)+(SUMIF(Reference,CONCATENATE(U$13,$I$17),'[13]GRMS Detail'!$D$2:$D$10578)/10000)+(SUMIF(Reference,CONCATENATE(U$13,$J$17),'[13]GRMS Detail'!$D$2:$D$10578)/10000)</f>
        <v>-1413.86667566</v>
      </c>
      <c r="V17" s="28" t="n">
        <f aca="false">U17-[18]Sheet1!U17</f>
        <v>0</v>
      </c>
      <c r="W17" s="57" t="n">
        <f aca="false">(SUMIF(Reference,CONCATENATE(W$13,$H$17),'[13]GRMS Detail'!$D$2:$D$10578)/10000)+(SUMIF(Reference,CONCATENATE(W$13,$I$17),'[13]GRMS Detail'!$D$2:$D$10578)/10000)+(SUMIF(Reference,CONCATENATE(W$13,$J$17),'[13]GRMS Detail'!$D$2:$D$10578)/10000)</f>
        <v>3797.70002707</v>
      </c>
      <c r="X17" s="28" t="n">
        <f aca="false">W17-[18]Sheet1!W17</f>
        <v>0</v>
      </c>
      <c r="Y17" s="57" t="n">
        <f aca="false">(SUMIF(Reference,CONCATENATE(Y$13,$H$17),'[13]GRMS Detail'!$D$2:$D$10578)/10000)+(SUMIF(Reference,CONCATENATE(Y$13,$I$17),'[13]GRMS Detail'!$D$2:$D$10578)/10000)+(SUMIF(Reference,CONCATENATE(Y$13,$J$17),'[13]GRMS Detail'!$D$2:$D$10578)/10000)</f>
        <v>1380.37531945</v>
      </c>
      <c r="Z17" s="28" t="n">
        <f aca="false">Y17-[18]Sheet1!Y17</f>
        <v>0</v>
      </c>
      <c r="AA17" s="57" t="n">
        <f aca="false">(SUMIF(Reference,CONCATENATE(AA$13,$H$17),'[13]GRMS Detail'!$D$2:$D$10578)/10000)+(SUMIF(Reference,CONCATENATE(AA$13,$I$17),'[13]GRMS Detail'!$D$2:$D$10578)/10000)+(SUMIF(Reference,CONCATENATE(AA$13,$J$17),'[13]GRMS Detail'!$D$2:$D$10578)/10000)</f>
        <v>178.46356915</v>
      </c>
      <c r="AB17" s="28" t="n">
        <f aca="false">AA17-[18]Sheet1!AA17</f>
        <v>0</v>
      </c>
      <c r="AC17" s="58" t="n">
        <f aca="false">$S17+$U17+$W17+$Y17+$AA17</f>
        <v>3590.42147256</v>
      </c>
      <c r="AD17" s="28" t="n">
        <f aca="false">AC17-[18]Sheet1!AC17</f>
        <v>0</v>
      </c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(SUMIF(Reference,CONCATENATE(Q$13,$H$18),'[13]GRMS Detail'!$D$2:$D$10578)/10000)+(SUMIF(Reference,CONCATENATE(Q$13,$I$18),'[13]GRMS Detail'!$D$2:$D$10578)/10000)</f>
        <v>0</v>
      </c>
      <c r="R18" s="28" t="n">
        <f aca="false">Q18-[18]Sheet1!Q18</f>
        <v>0</v>
      </c>
      <c r="S18" s="57" t="n">
        <f aca="false">(SUMIF(Reference,CONCATENATE(S$13,$H$18),'[13]GRMS Detail'!$D$2:$D$10578)/10000)+(SUMIF(Reference,CONCATENATE(S$13,$I$18),'[13]GRMS Detail'!$D$2:$D$10578)/10000)</f>
        <v>-119.91515488</v>
      </c>
      <c r="T18" s="28" t="n">
        <f aca="false">S18-[18]Sheet1!S18</f>
        <v>0</v>
      </c>
      <c r="U18" s="57" t="n">
        <f aca="false">(SUMIF(Reference,CONCATENATE(U$13,$H$18),'[13]GRMS Detail'!$D$2:$D$10578)/10000)+(SUMIF(Reference,CONCATENATE(U$13,$I$18),'[13]GRMS Detail'!$D$2:$D$10578)/10000)</f>
        <v>-481.31631512</v>
      </c>
      <c r="V18" s="28" t="n">
        <f aca="false">U18-[18]Sheet1!U18</f>
        <v>0</v>
      </c>
      <c r="W18" s="57" t="n">
        <f aca="false">(SUMIF(Reference,CONCATENATE(W$13,$H$18),'[13]GRMS Detail'!$D$2:$D$10578)/10000)+(SUMIF(Reference,CONCATENATE(W$13,$I$18),'[13]GRMS Detail'!$D$2:$D$10578)/10000)</f>
        <v>-2871.35514322</v>
      </c>
      <c r="X18" s="28" t="n">
        <f aca="false">W18-[18]Sheet1!W18</f>
        <v>0</v>
      </c>
      <c r="Y18" s="57" t="n">
        <f aca="false">(SUMIF(Reference,CONCATENATE(Y$13,$H$18),'[13]GRMS Detail'!$D$2:$D$10578)/10000)+(SUMIF(Reference,CONCATENATE(Y$13,$I$18),'[13]GRMS Detail'!$D$2:$D$10578)/10000)</f>
        <v>-454.13729211</v>
      </c>
      <c r="Z18" s="28" t="n">
        <f aca="false">Y18-[18]Sheet1!Y18</f>
        <v>0</v>
      </c>
      <c r="AA18" s="57" t="n">
        <f aca="false">(SUMIF(Reference,CONCATENATE(AA$13,$H$18),'[13]GRMS Detail'!$D$2:$D$10578)/10000)+(SUMIF(Reference,CONCATENATE(AA$13,$I$18),'[13]GRMS Detail'!$D$2:$D$10578)/10000)</f>
        <v>0</v>
      </c>
      <c r="AB18" s="28" t="n">
        <f aca="false">AA18-[18]Sheet1!AA18</f>
        <v>0</v>
      </c>
      <c r="AC18" s="58" t="n">
        <f aca="false">$S18+$U18+$W18+$Y18+$AA18</f>
        <v>-3926.72390533</v>
      </c>
      <c r="AD18" s="28" t="n">
        <f aca="false">AC18-[18]Sheet1!AC18</f>
        <v>0</v>
      </c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(SUMIF(Reference,CONCATENATE(Q$13,$H$19),'[13]GRMS Detail'!$D$2:$D$10578)/10000)+(SUMIF(Reference,CONCATENATE(Q$13,$I$19),'[13]GRMS Detail'!$D$2:$D$10578)/10000)+(SUMIF(Reference,CONCATENATE(Q$13,$G$19),'[13]GRMS Detail'!$D$2:$D$10578)/10000)</f>
        <v>0</v>
      </c>
      <c r="R19" s="28" t="n">
        <f aca="false">Q19-[18]Sheet1!Q19</f>
        <v>0</v>
      </c>
      <c r="S19" s="57" t="n">
        <f aca="false">(SUMIF(Reference,CONCATENATE(S$13,$H$19),'[13]GRMS Detail'!$D$2:$D$10578)/10000)+(SUMIF(Reference,CONCATENATE(S$13,$I$19),'[13]GRMS Detail'!$D$2:$D$10578)/10000)+(SUMIF(Reference,CONCATENATE(S$13,$G$19),'[13]GRMS Detail'!$D$2:$D$10578)/10000)</f>
        <v>-162.277409183367</v>
      </c>
      <c r="T19" s="28" t="n">
        <f aca="false">S19-[18]Sheet1!S19</f>
        <v>0</v>
      </c>
      <c r="U19" s="57" t="n">
        <f aca="false">(SUMIF(Reference,CONCATENATE(U$13,$H$19),'[13]GRMS Detail'!$D$2:$D$10578)/10000)+(SUMIF(Reference,CONCATENATE(U$13,$I$19),'[13]GRMS Detail'!$D$2:$D$10578)/10000)+(SUMIF(Reference,CONCATENATE(U$13,$G$19),'[13]GRMS Detail'!$D$2:$D$10578)/10000)</f>
        <v>-43.6616457546119</v>
      </c>
      <c r="V19" s="28" t="n">
        <f aca="false">U19-[18]Sheet1!U19</f>
        <v>0</v>
      </c>
      <c r="W19" s="57" t="n">
        <f aca="false">(SUMIF(Reference,CONCATENATE(W$13,$H$19),'[13]GRMS Detail'!$D$2:$D$10578)/10000)+(SUMIF(Reference,CONCATENATE(W$13,$I$19),'[13]GRMS Detail'!$D$2:$D$10578)/10000)+(SUMIF(Reference,CONCATENATE(W$13,$G$19),'[13]GRMS Detail'!$D$2:$D$10578)/10000)</f>
        <v>-462.43625459</v>
      </c>
      <c r="X19" s="28" t="n">
        <f aca="false">W19-[18]Sheet1!W19</f>
        <v>0</v>
      </c>
      <c r="Y19" s="57" t="n">
        <f aca="false">(SUMIF(Reference,CONCATENATE(Y$13,$H$19),'[13]GRMS Detail'!$D$2:$D$10578)/10000)+(SUMIF(Reference,CONCATENATE(Y$13,$I$19),'[13]GRMS Detail'!$D$2:$D$10578)/10000)+(SUMIF(Reference,CONCATENATE(Y$13,$G$19),'[13]GRMS Detail'!$D$2:$D$10578)/10000)</f>
        <v>-277.66531838</v>
      </c>
      <c r="Z19" s="28" t="n">
        <f aca="false">Y19-[18]Sheet1!Y19</f>
        <v>0</v>
      </c>
      <c r="AA19" s="57" t="n">
        <f aca="false">(SUMIF(Reference,CONCATENATE(AA$13,$H$19),'[13]GRMS Detail'!$D$2:$D$10578)/10000)+(SUMIF(Reference,CONCATENATE(AA$13,$I$19),'[13]GRMS Detail'!$D$2:$D$10578)/10000)+(SUMIF(Reference,CONCATENATE(AA$13,$G$19),'[13]GRMS Detail'!$D$2:$D$10578)/10000)</f>
        <v>-2615.55005156</v>
      </c>
      <c r="AB19" s="28" t="n">
        <f aca="false">AA19-[18]Sheet1!AA19</f>
        <v>0</v>
      </c>
      <c r="AC19" s="58" t="n">
        <f aca="false">$S19+$U19+$W19+$Y19+$AA19</f>
        <v>-3561.59067946798</v>
      </c>
      <c r="AD19" s="28" t="n">
        <f aca="false">AC19-[18]Sheet1!AC19</f>
        <v>0</v>
      </c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(SUMIF(Reference,CONCATENATE(Q$13,$H$20),'[13]GRMS Detail'!$D$2:$D$10578)/10000)</f>
        <v>0</v>
      </c>
      <c r="R20" s="28" t="n">
        <f aca="false">Q20-[18]Sheet1!Q20</f>
        <v>0</v>
      </c>
      <c r="S20" s="57" t="n">
        <f aca="false">(SUMIF(Reference,CONCATENATE(S$13,$H$20),'[13]GRMS Detail'!$D$2:$D$10578)/10000)</f>
        <v>1E-008</v>
      </c>
      <c r="T20" s="28" t="n">
        <f aca="false">S20-[18]Sheet1!S20</f>
        <v>0</v>
      </c>
      <c r="U20" s="57" t="n">
        <f aca="false">(SUMIF(Reference,CONCATENATE(U$13,$H$20),'[13]GRMS Detail'!$D$2:$D$10578)/10000)</f>
        <v>3E-008</v>
      </c>
      <c r="V20" s="28" t="n">
        <f aca="false">U20-[18]Sheet1!U20</f>
        <v>0</v>
      </c>
      <c r="W20" s="57" t="n">
        <f aca="false">(SUMIF(Reference,CONCATENATE(W$13,$H$20),'[13]GRMS Detail'!$D$2:$D$10578)/10000)</f>
        <v>-122.52451031</v>
      </c>
      <c r="X20" s="28" t="n">
        <f aca="false">W20-[18]Sheet1!W20</f>
        <v>0</v>
      </c>
      <c r="Y20" s="57" t="n">
        <f aca="false">(SUMIF(Reference,CONCATENATE(Y$13,$H$20),'[13]GRMS Detail'!$D$2:$D$10578)/10000)</f>
        <v>1627.4345579</v>
      </c>
      <c r="Z20" s="28" t="n">
        <f aca="false">Y20-[18]Sheet1!Y20</f>
        <v>0</v>
      </c>
      <c r="AA20" s="57" t="n">
        <f aca="false">(SUMIF(Reference,CONCATENATE(AA$13,$H$20),'[13]GRMS Detail'!$D$2:$D$10578)/10000)</f>
        <v>20780.61732721</v>
      </c>
      <c r="AB20" s="28" t="n">
        <f aca="false">AA20-[18]Sheet1!AA20</f>
        <v>0</v>
      </c>
      <c r="AC20" s="58" t="n">
        <f aca="false">$S20+$U20+$W20+$Y20+$AA20</f>
        <v>22285.52737484</v>
      </c>
      <c r="AD20" s="28" t="n">
        <f aca="false">AC20-[18]Sheet1!AC20</f>
        <v>0</v>
      </c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(SUMIF(Reference,CONCATENATE(Q$13,$H$21),'[13]GRMS Detail'!$D$2:$D$10578)/10000)+(SUMIF(Reference,CONCATENATE(Q$13,$I$21),'[13]GRMS Detail'!$D$2:$D$10578)/10000)+(SUMIF(Reference,CONCATENATE(Q$13,$J$21),'[13]GRMS Detail'!$D$2:$D$10578)/10000)+(SUMIF(Reference,CONCATENATE(Q$13,$M$21),'[13]GRMS Detail'!$D$2:$D$10578)/10000)+(SUMIF(Reference,CONCATENATE(Q$13,$K$21),'[13]GRMS Detail'!$D$2:$D$10578)/10000)+(SUMIF(Reference,CONCATENATE(Q$13,$L$21),'[13]GRMS Detail'!$D$2:$D$10578)/10000)+(SUMIF(Reference,CONCATENATE(Q$13,$E$21),'[13]GRMS Detail'!$D$2:$D$10578)/10000)</f>
        <v>0</v>
      </c>
      <c r="R21" s="28" t="n">
        <f aca="false">Q21-[18]Sheet1!Q21</f>
        <v>0</v>
      </c>
      <c r="S21" s="57" t="n">
        <f aca="false">(SUMIF(Reference,CONCATENATE(S$13,$H$21),'[13]GRMS Detail'!$D$2:$D$10578)/10000)+(SUMIF(Reference,CONCATENATE(S$13,$I$21),'[13]GRMS Detail'!$D$2:$D$10578)/10000)+(SUMIF(Reference,CONCATENATE(S$13,$J$21),'[13]GRMS Detail'!$D$2:$D$10578)/10000)+(SUMIF(Reference,CONCATENATE(S$13,$M$21),'[13]GRMS Detail'!$D$2:$D$10578)/10000)+(SUMIF(Reference,CONCATENATE(S$13,$K$21),'[13]GRMS Detail'!$D$2:$D$10578)/10000)+(SUMIF(Reference,CONCATENATE(S$13,$L$21),'[13]GRMS Detail'!$D$2:$D$10578)/10000)+(SUMIF(Reference,CONCATENATE(S$13,$E$21),'[13]GRMS Detail'!$D$2:$D$10578)/10000)</f>
        <v>7.49469718</v>
      </c>
      <c r="T21" s="28" t="n">
        <f aca="false">S21-[18]Sheet1!S21</f>
        <v>0</v>
      </c>
      <c r="U21" s="57" t="n">
        <f aca="false">(SUMIF(Reference,CONCATENATE(U$13,$H$21),'[13]GRMS Detail'!$D$2:$D$10578)/10000)+(SUMIF(Reference,CONCATENATE(U$13,$I$21),'[13]GRMS Detail'!$D$2:$D$10578)/10000)+(SUMIF(Reference,CONCATENATE(U$13,$J$21),'[13]GRMS Detail'!$D$2:$D$10578)/10000)+(SUMIF(Reference,CONCATENATE(U$13,$M$21),'[13]GRMS Detail'!$D$2:$D$10578)/10000)+(SUMIF(Reference,CONCATENATE(U$13,$K$21),'[13]GRMS Detail'!$D$2:$D$10578)/10000)+(SUMIF(Reference,CONCATENATE(U$13,$L$21),'[13]GRMS Detail'!$D$2:$D$10578)/10000)+(SUMIF(Reference,CONCATENATE(U$13,$E$21),'[13]GRMS Detail'!$D$2:$D$10578)/10000)</f>
        <v>-14.62388324</v>
      </c>
      <c r="V21" s="28" t="n">
        <f aca="false">U21-[18]Sheet1!U21</f>
        <v>0</v>
      </c>
      <c r="W21" s="57" t="n">
        <f aca="false">(SUMIF(Reference,CONCATENATE(W$13,$H$21),'[13]GRMS Detail'!$D$2:$D$10578)/10000)+(SUMIF(Reference,CONCATENATE(W$13,$I$21),'[13]GRMS Detail'!$D$2:$D$10578)/10000)+(SUMIF(Reference,CONCATENATE(W$13,$J$21),'[13]GRMS Detail'!$D$2:$D$10578)/10000)+(SUMIF(Reference,CONCATENATE(W$13,$M$21),'[13]GRMS Detail'!$D$2:$D$10578)/10000)+(SUMIF(Reference,CONCATENATE(W$13,$K$21),'[13]GRMS Detail'!$D$2:$D$10578)/10000)+(SUMIF(Reference,CONCATENATE(W$13,$L$21),'[13]GRMS Detail'!$D$2:$D$10578)/10000)+(SUMIF(Reference,CONCATENATE(W$13,$E$21),'[13]GRMS Detail'!$D$2:$D$10578)/10000)</f>
        <v>4E-008</v>
      </c>
      <c r="X21" s="28" t="n">
        <f aca="false">W21-[18]Sheet1!W21</f>
        <v>0</v>
      </c>
      <c r="Y21" s="57" t="n">
        <f aca="false">(SUMIF(Reference,CONCATENATE(Y$13,$H$21),'[13]GRMS Detail'!$D$2:$D$10578)/10000)+(SUMIF(Reference,CONCATENATE(Y$13,$I$21),'[13]GRMS Detail'!$D$2:$D$10578)/10000)+(SUMIF(Reference,CONCATENATE(Y$13,$J$21),'[13]GRMS Detail'!$D$2:$D$10578)/10000)+(SUMIF(Reference,CONCATENATE(Y$13,$M$21),'[13]GRMS Detail'!$D$2:$D$10578)/10000)+(SUMIF(Reference,CONCATENATE(Y$13,$K$21),'[13]GRMS Detail'!$D$2:$D$10578)/10000)+(SUMIF(Reference,CONCATENATE(Y$13,$L$21),'[13]GRMS Detail'!$D$2:$D$10578)/10000)+(SUMIF(Reference,CONCATENATE(Y$13,$E$21),'[13]GRMS Detail'!$D$2:$D$10578)/10000)</f>
        <v>-29.68147185</v>
      </c>
      <c r="Z21" s="28" t="n">
        <f aca="false">Y21-[18]Sheet1!Y21</f>
        <v>0</v>
      </c>
      <c r="AA21" s="57" t="n">
        <f aca="false">(SUMIF(Reference,CONCATENATE(AA$13,$H$21),'[13]GRMS Detail'!$D$2:$D$10578)/10000)+(SUMIF(Reference,CONCATENATE(AA$13,$I$21),'[13]GRMS Detail'!$D$2:$D$10578)/10000)+(SUMIF(Reference,CONCATENATE(AA$13,$J$21),'[13]GRMS Detail'!$D$2:$D$10578)/10000)+(SUMIF(Reference,CONCATENATE(AA$13,$M$21),'[13]GRMS Detail'!$D$2:$D$10578)/10000)+(SUMIF(Reference,CONCATENATE(AA$13,$K$21),'[13]GRMS Detail'!$D$2:$D$10578)/10000)+(SUMIF(Reference,CONCATENATE(AA$13,$L$21),'[13]GRMS Detail'!$D$2:$D$10578)/10000)+(SUMIF(Reference,CONCATENATE(AA$13,$E$21),'[13]GRMS Detail'!$D$2:$D$10578)/10000)</f>
        <v>0</v>
      </c>
      <c r="AB21" s="28" t="n">
        <f aca="false">AA21-[18]Sheet1!AA21</f>
        <v>0</v>
      </c>
      <c r="AC21" s="58" t="n">
        <f aca="false">$S21+$U21+$W21+$Y21+$AA21</f>
        <v>-36.81065787</v>
      </c>
      <c r="AD21" s="28" t="n">
        <f aca="false">AC21-[18]Sheet1!AC21</f>
        <v>0</v>
      </c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(SUMIF(Reference,CONCATENATE(Q$13,$C$22),'[13]GRMS Detail'!$D$2:$D$10578)/10000)+(SUMIF(Reference,CONCATENATE(Q$13,$D$22),'[13]GRMS Detail'!$D$2:$D$10578)/10000)+(SUMIF(Reference,CONCATENATE(Q$13,$E$22),'[13]GRMS Detail'!$D$2:$D$10578)/10000)+(SUMIF(Reference,CONCATENATE(Q$13,$F$22),'[13]GRMS Detail'!$D$2:$D$10578)/10000)+(SUMIF(Reference,CONCATENATE(Q$13,$G$22),'[13]GRMS Detail'!$D$2:$D$10578)/10000)+(SUMIF(Reference,CONCATENATE(Q$13,$H$22),'[13]GRMS Detail'!$D$2:$D$10578)/10000)+(SUMIF(Reference,CONCATENATE(Q$13,$I$22),'[13]GRMS Detail'!$D$2:$D$10578)/10000)+(SUMIF(Reference,CONCATENATE(Q$13,$J$22),'[13]GRMS Detail'!$D$2:$D$10578)/10000)+(SUMIF(Reference,CONCATENATE(Q$13,$L$22),'[13]GRMS Detail'!$D$2:$D$10578)/10000)</f>
        <v>0</v>
      </c>
      <c r="R22" s="28" t="n">
        <f aca="false">Q22-[18]Sheet1!Q22</f>
        <v>0</v>
      </c>
      <c r="S22" s="57" t="n">
        <f aca="false">(SUMIF(Reference,CONCATENATE(S$13,$C$22),'[13]GRMS Detail'!$D$2:$D$10578)/10000)+(SUMIF(Reference,CONCATENATE(S$13,$D$22),'[13]GRMS Detail'!$D$2:$D$10578)/10000)+(SUMIF(Reference,CONCATENATE(S$13,$E$22),'[13]GRMS Detail'!$D$2:$D$10578)/10000)+(SUMIF(Reference,CONCATENATE(S$13,$F$22),'[13]GRMS Detail'!$D$2:$D$10578)/10000)+(SUMIF(Reference,CONCATENATE(S$13,$G$22),'[13]GRMS Detail'!$D$2:$D$10578)/10000)+(SUMIF(Reference,CONCATENATE(S$13,$H$22),'[13]GRMS Detail'!$D$2:$D$10578)/10000)+(SUMIF(Reference,CONCATENATE(S$13,$I$22),'[13]GRMS Detail'!$D$2:$D$10578)/10000)+(SUMIF(Reference,CONCATENATE(S$13,$J$22),'[13]GRMS Detail'!$D$2:$D$10578)/10000)+(SUMIF(Reference,CONCATENATE(S$13,$L$22),'[13]GRMS Detail'!$D$2:$D$10578)/10000)</f>
        <v>0</v>
      </c>
      <c r="T22" s="28" t="n">
        <f aca="false">S22-[18]Sheet1!S22</f>
        <v>0</v>
      </c>
      <c r="U22" s="57" t="n">
        <f aca="false">(SUMIF(Reference,CONCATENATE(U$13,$C$22),'[13]GRMS Detail'!$D$2:$D$10578)/10000)+(SUMIF(Reference,CONCATENATE(U$13,$D$22),'[13]GRMS Detail'!$D$2:$D$10578)/10000)+(SUMIF(Reference,CONCATENATE(U$13,$E$22),'[13]GRMS Detail'!$D$2:$D$10578)/10000)+(SUMIF(Reference,CONCATENATE(U$13,$F$22),'[13]GRMS Detail'!$D$2:$D$10578)/10000)+(SUMIF(Reference,CONCATENATE(U$13,$G$22),'[13]GRMS Detail'!$D$2:$D$10578)/10000)+(SUMIF(Reference,CONCATENATE(U$13,$H$22),'[13]GRMS Detail'!$D$2:$D$10578)/10000)+(SUMIF(Reference,CONCATENATE(U$13,$I$22),'[13]GRMS Detail'!$D$2:$D$10578)/10000)+(SUMIF(Reference,CONCATENATE(U$13,$J$22),'[13]GRMS Detail'!$D$2:$D$10578)/10000)+(SUMIF(Reference,CONCATENATE(U$13,$L$22),'[13]GRMS Detail'!$D$2:$D$10578)/10000)</f>
        <v>0</v>
      </c>
      <c r="V22" s="28" t="n">
        <f aca="false">U22-[18]Sheet1!U22</f>
        <v>0</v>
      </c>
      <c r="W22" s="57" t="n">
        <f aca="false">(SUMIF(Reference,CONCATENATE(W$13,$C$22),'[13]GRMS Detail'!$D$2:$D$10578)/10000)+(SUMIF(Reference,CONCATENATE(W$13,$D$22),'[13]GRMS Detail'!$D$2:$D$10578)/10000)+(SUMIF(Reference,CONCATENATE(W$13,$E$22),'[13]GRMS Detail'!$D$2:$D$10578)/10000)+(SUMIF(Reference,CONCATENATE(W$13,$F$22),'[13]GRMS Detail'!$D$2:$D$10578)/10000)+(SUMIF(Reference,CONCATENATE(W$13,$G$22),'[13]GRMS Detail'!$D$2:$D$10578)/10000)+(SUMIF(Reference,CONCATENATE(W$13,$H$22),'[13]GRMS Detail'!$D$2:$D$10578)/10000)+(SUMIF(Reference,CONCATENATE(W$13,$I$22),'[13]GRMS Detail'!$D$2:$D$10578)/10000)+(SUMIF(Reference,CONCATENATE(W$13,$J$22),'[13]GRMS Detail'!$D$2:$D$10578)/10000)+(SUMIF(Reference,CONCATENATE(W$13,$L$22),'[13]GRMS Detail'!$D$2:$D$10578)/10000)</f>
        <v>0</v>
      </c>
      <c r="X22" s="28" t="n">
        <f aca="false">W22-[18]Sheet1!W22</f>
        <v>0</v>
      </c>
      <c r="Y22" s="57" t="n">
        <f aca="false">(SUMIF(Reference,CONCATENATE(Y$13,$C$22),'[13]GRMS Detail'!$D$2:$D$10578)/10000)+(SUMIF(Reference,CONCATENATE(Y$13,$D$22),'[13]GRMS Detail'!$D$2:$D$10578)/10000)+(SUMIF(Reference,CONCATENATE(Y$13,$E$22),'[13]GRMS Detail'!$D$2:$D$10578)/10000)+(SUMIF(Reference,CONCATENATE(Y$13,$F$22),'[13]GRMS Detail'!$D$2:$D$10578)/10000)+(SUMIF(Reference,CONCATENATE(Y$13,$G$22),'[13]GRMS Detail'!$D$2:$D$10578)/10000)+(SUMIF(Reference,CONCATENATE(Y$13,$H$22),'[13]GRMS Detail'!$D$2:$D$10578)/10000)+(SUMIF(Reference,CONCATENATE(Y$13,$I$22),'[13]GRMS Detail'!$D$2:$D$10578)/10000)+(SUMIF(Reference,CONCATENATE(Y$13,$J$22),'[13]GRMS Detail'!$D$2:$D$10578)/10000)+(SUMIF(Reference,CONCATENATE(Y$13,$L$22),'[13]GRMS Detail'!$D$2:$D$10578)/10000)</f>
        <v>0</v>
      </c>
      <c r="Z22" s="28" t="n">
        <f aca="false">Y22-[18]Sheet1!Y22</f>
        <v>0</v>
      </c>
      <c r="AA22" s="57" t="n">
        <f aca="false">(SUMIF(Reference,CONCATENATE(AA$13,$C$22),'[13]GRMS Detail'!$D$2:$D$10578)/10000)+(SUMIF(Reference,CONCATENATE(AA$13,$D$22),'[13]GRMS Detail'!$D$2:$D$10578)/10000)+(SUMIF(Reference,CONCATENATE(AA$13,$E$22),'[13]GRMS Detail'!$D$2:$D$10578)/10000)+(SUMIF(Reference,CONCATENATE(AA$13,$F$22),'[13]GRMS Detail'!$D$2:$D$10578)/10000)+(SUMIF(Reference,CONCATENATE(AA$13,$G$22),'[13]GRMS Detail'!$D$2:$D$10578)/10000)+(SUMIF(Reference,CONCATENATE(AA$13,$H$22),'[13]GRMS Detail'!$D$2:$D$10578)/10000)+(SUMIF(Reference,CONCATENATE(AA$13,$I$22),'[13]GRMS Detail'!$D$2:$D$10578)/10000)+(SUMIF(Reference,CONCATENATE(AA$13,$J$22),'[13]GRMS Detail'!$D$2:$D$10578)/10000)+(SUMIF(Reference,CONCATENATE(AA$13,$L$22),'[13]GRMS Detail'!$D$2:$D$10578)/10000)</f>
        <v>0</v>
      </c>
      <c r="AB22" s="28" t="n">
        <f aca="false">AA22-[18]Sheet1!AA22</f>
        <v>0</v>
      </c>
      <c r="AC22" s="58" t="n">
        <f aca="false">$S22+$U22+$W22+$Y22+$AA22</f>
        <v>0</v>
      </c>
      <c r="AD22" s="28" t="n">
        <f aca="false">AC22-[18]Sheet1!AC22</f>
        <v>0</v>
      </c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(SUMIF(Reference,CONCATENATE(Q$13,$H$23),'[13]GRMS Detail'!$D$2:$D$10578)/10000)+(SUMIF(Reference,CONCATENATE(Q$13,$I$23),'[13]GRMS Detail'!$D$2:$D$10578)/10000)+(SUMIF(Reference,CONCATENATE(Q$13,$J$23),'[13]GRMS Detail'!$D$2:$D$10578)/10000)</f>
        <v>0</v>
      </c>
      <c r="R23" s="28" t="n">
        <f aca="false">Q23-[18]Sheet1!Q23</f>
        <v>0</v>
      </c>
      <c r="S23" s="57" t="n">
        <f aca="false">(SUMIF(Reference,CONCATENATE(S$13,$H$23),'[13]GRMS Detail'!$D$2:$D$10578)/10000)+(SUMIF(Reference,CONCATENATE(S$13,$I$23),'[13]GRMS Detail'!$D$2:$D$10578)/10000)+(SUMIF(Reference,CONCATENATE(S$13,$J$23),'[13]GRMS Detail'!$D$2:$D$10578)/10000)</f>
        <v>-29.97878873</v>
      </c>
      <c r="T23" s="28" t="n">
        <f aca="false">S23-[18]Sheet1!S23</f>
        <v>0</v>
      </c>
      <c r="U23" s="57" t="n">
        <f aca="false">(SUMIF(Reference,CONCATENATE(U$13,$H$23),'[13]GRMS Detail'!$D$2:$D$10578)/10000)+(SUMIF(Reference,CONCATENATE(U$13,$I$23),'[13]GRMS Detail'!$D$2:$D$10578)/10000)+(SUMIF(Reference,CONCATENATE(U$13,$J$23),'[13]GRMS Detail'!$D$2:$D$10578)/10000)</f>
        <v>-102.44661757</v>
      </c>
      <c r="V23" s="28" t="n">
        <f aca="false">U23-[18]Sheet1!U23</f>
        <v>0</v>
      </c>
      <c r="W23" s="57" t="n">
        <f aca="false">(SUMIF(Reference,CONCATENATE(W$13,$H$23),'[13]GRMS Detail'!$D$2:$D$10578)/10000)+(SUMIF(Reference,CONCATENATE(W$13,$I$23),'[13]GRMS Detail'!$D$2:$D$10578)/10000)+(SUMIF(Reference,CONCATENATE(W$13,$J$23),'[13]GRMS Detail'!$D$2:$D$10578)/10000)</f>
        <v>-668.37384409</v>
      </c>
      <c r="X23" s="28" t="n">
        <f aca="false">W23-[18]Sheet1!W23</f>
        <v>0</v>
      </c>
      <c r="Y23" s="57" t="n">
        <f aca="false">(SUMIF(Reference,CONCATENATE(Y$13,$H$23),'[13]GRMS Detail'!$D$2:$D$10578)/10000)+(SUMIF(Reference,CONCATENATE(Y$13,$I$23),'[13]GRMS Detail'!$D$2:$D$10578)/10000)+(SUMIF(Reference,CONCATENATE(Y$13,$J$23),'[13]GRMS Detail'!$D$2:$D$10578)/10000)</f>
        <v>-892.24280218</v>
      </c>
      <c r="Z23" s="28" t="n">
        <f aca="false">Y23-[18]Sheet1!Y23</f>
        <v>0</v>
      </c>
      <c r="AA23" s="57" t="n">
        <f aca="false">(SUMIF(Reference,CONCATENATE(AA$13,$H$23),'[13]GRMS Detail'!$D$2:$D$10578)/10000)+(SUMIF(Reference,CONCATENATE(AA$13,$I$23),'[13]GRMS Detail'!$D$2:$D$10578)/10000)+(SUMIF(Reference,CONCATENATE(AA$13,$J$23),'[13]GRMS Detail'!$D$2:$D$10578)/10000)</f>
        <v>-2434.98175658</v>
      </c>
      <c r="AB23" s="28" t="n">
        <f aca="false">AA23-[18]Sheet1!AA23</f>
        <v>0</v>
      </c>
      <c r="AC23" s="58" t="n">
        <f aca="false">$S23+$U23+$W23+$Y23+$AA23</f>
        <v>-4128.02380915</v>
      </c>
      <c r="AD23" s="28" t="n">
        <f aca="false">AC23-[18]Sheet1!AC23</f>
        <v>0</v>
      </c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(SUMIF(Reference,CONCATENATE(Q$13,$D$24),'[13]GRMS Detail'!$D$2:$D$10578)/10000)+(SUMIF(Reference,CONCATENATE(Q$13,$E$24),'[13]GRMS Detail'!$D$2:$D$10578)/10000)+(SUMIF(Reference,CONCATENATE(Q$13,$F$24),'[13]GRMS Detail'!$D$2:$D$10578)/10000)+(SUMIF(Reference,CONCATENATE(Q$13,$H$24),'[13]GRMS Detail'!$D$2:$D$10578)/10000)+(SUMIF(Reference,CONCATENATE(Q$13,$J$24),'[13]GRMS Detail'!$D$2:$D$10578)/10000)</f>
        <v>3.5</v>
      </c>
      <c r="R24" s="28" t="n">
        <f aca="false">Q24-[18]Sheet1!Q24</f>
        <v>0</v>
      </c>
      <c r="S24" s="57" t="n">
        <f aca="false">(SUMIF(Reference,CONCATENATE(S$13,$D$24),'[13]GRMS Detail'!$D$2:$D$10578)/10000)+(SUMIF(Reference,CONCATENATE(S$13,$E$24),'[13]GRMS Detail'!$D$2:$D$10578)/10000)+(SUMIF(Reference,CONCATENATE(S$13,$F$24),'[13]GRMS Detail'!$D$2:$D$10578)/10000)+(SUMIF(Reference,CONCATENATE(S$13,$H$24),'[13]GRMS Detail'!$D$2:$D$10578)/10000)+(SUMIF(Reference,CONCATENATE(S$13,$J$24),'[13]GRMS Detail'!$D$2:$D$10578)/10000)</f>
        <v>284.79849294</v>
      </c>
      <c r="T24" s="28" t="n">
        <f aca="false">S24-[18]Sheet1!S24</f>
        <v>0</v>
      </c>
      <c r="U24" s="57" t="n">
        <f aca="false">(SUMIF(Reference,CONCATENATE(U$13,$D$24),'[13]GRMS Detail'!$D$2:$D$10578)/10000)+(SUMIF(Reference,CONCATENATE(U$13,$E$24),'[13]GRMS Detail'!$D$2:$D$10578)/10000)+(SUMIF(Reference,CONCATENATE(U$13,$F$24),'[13]GRMS Detail'!$D$2:$D$10578)/10000)+(SUMIF(Reference,CONCATENATE(U$13,$H$24),'[13]GRMS Detail'!$D$2:$D$10578)/10000)+(SUMIF(Reference,CONCATENATE(U$13,$J$24),'[13]GRMS Detail'!$D$2:$D$10578)/10000)</f>
        <v>830.1831779</v>
      </c>
      <c r="V24" s="28" t="n">
        <f aca="false">U24-[18]Sheet1!U24</f>
        <v>0</v>
      </c>
      <c r="W24" s="57" t="n">
        <f aca="false">(SUMIF(Reference,CONCATENATE(W$13,$D$24),'[13]GRMS Detail'!$D$2:$D$10578)/10000)+(SUMIF(Reference,CONCATENATE(W$13,$E$24),'[13]GRMS Detail'!$D$2:$D$10578)/10000)+(SUMIF(Reference,CONCATENATE(W$13,$F$24),'[13]GRMS Detail'!$D$2:$D$10578)/10000)+(SUMIF(Reference,CONCATENATE(W$13,$H$24),'[13]GRMS Detail'!$D$2:$D$10578)/10000)+(SUMIF(Reference,CONCATENATE(W$13,$J$24),'[13]GRMS Detail'!$D$2:$D$10578)/10000)</f>
        <v>-1603.6098231</v>
      </c>
      <c r="X24" s="28" t="n">
        <f aca="false">W24-[18]Sheet1!W24</f>
        <v>0</v>
      </c>
      <c r="Y24" s="57" t="n">
        <f aca="false">(SUMIF(Reference,CONCATENATE(Y$13,$D$24),'[13]GRMS Detail'!$D$2:$D$10578)/10000)+(SUMIF(Reference,CONCATENATE(Y$13,$E$24),'[13]GRMS Detail'!$D$2:$D$10578)/10000)+(SUMIF(Reference,CONCATENATE(Y$13,$F$24),'[13]GRMS Detail'!$D$2:$D$10578)/10000)+(SUMIF(Reference,CONCATENATE(Y$13,$H$24),'[13]GRMS Detail'!$D$2:$D$10578)/10000)+(SUMIF(Reference,CONCATENATE(Y$13,$J$24),'[13]GRMS Detail'!$D$2:$D$10578)/10000)</f>
        <v>-2020.33034408</v>
      </c>
      <c r="Z24" s="28" t="n">
        <f aca="false">Y24-[18]Sheet1!Y24</f>
        <v>0</v>
      </c>
      <c r="AA24" s="57" t="n">
        <f aca="false">(SUMIF(Reference,CONCATENATE(AA$13,$D$24),'[13]GRMS Detail'!$D$2:$D$10578)/10000)+(SUMIF(Reference,CONCATENATE(AA$13,$E$24),'[13]GRMS Detail'!$D$2:$D$10578)/10000)+(SUMIF(Reference,CONCATENATE(AA$13,$F$24),'[13]GRMS Detail'!$D$2:$D$10578)/10000)+(SUMIF(Reference,CONCATENATE(AA$13,$H$24),'[13]GRMS Detail'!$D$2:$D$10578)/10000)+(SUMIF(Reference,CONCATENATE(AA$13,$J$24),'[13]GRMS Detail'!$D$2:$D$10578)/10000)</f>
        <v>-11571.54492856</v>
      </c>
      <c r="AB24" s="28" t="n">
        <f aca="false">AA24-[18]Sheet1!AA24</f>
        <v>0</v>
      </c>
      <c r="AC24" s="58" t="n">
        <f aca="false">$S24+$U24+$W24+$Y24+$AA24</f>
        <v>-14080.5034249</v>
      </c>
      <c r="AD24" s="28" t="n">
        <f aca="false">AC24-[18]Sheet1!AC24</f>
        <v>0</v>
      </c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(SUMIF(Reference,CONCATENATE(Q$13,$H$25),'[13]GRMS Detail'!$D$2:$D$10578)/10000)</f>
        <v>0</v>
      </c>
      <c r="R25" s="28" t="n">
        <f aca="false">Q25-[18]Sheet1!Q25</f>
        <v>0</v>
      </c>
      <c r="S25" s="57" t="n">
        <f aca="false">(SUMIF(Reference,CONCATENATE(S$13,$H$25),'[13]GRMS Detail'!$D$2:$D$10578)/10000)</f>
        <v>0</v>
      </c>
      <c r="T25" s="28" t="n">
        <f aca="false">S25-[18]Sheet1!S25</f>
        <v>0</v>
      </c>
      <c r="U25" s="57" t="n">
        <f aca="false">(SUMIF(Reference,CONCATENATE(U$13,$H$25),'[13]GRMS Detail'!$D$2:$D$10578)/10000)</f>
        <v>0</v>
      </c>
      <c r="V25" s="28" t="n">
        <f aca="false">U25-[18]Sheet1!U25</f>
        <v>0</v>
      </c>
      <c r="W25" s="57" t="n">
        <f aca="false">(SUMIF(Reference,CONCATENATE(W$13,$H$25),'[13]GRMS Detail'!$D$2:$D$10578)/10000)</f>
        <v>0</v>
      </c>
      <c r="X25" s="28" t="n">
        <f aca="false">W25-[18]Sheet1!W25</f>
        <v>0</v>
      </c>
      <c r="Y25" s="57" t="n">
        <f aca="false">(SUMIF(Reference,CONCATENATE(Y$13,$H$25),'[13]GRMS Detail'!$D$2:$D$10578)/10000)</f>
        <v>0</v>
      </c>
      <c r="Z25" s="28" t="n">
        <f aca="false">Y25-[18]Sheet1!Y25</f>
        <v>0</v>
      </c>
      <c r="AA25" s="57" t="n">
        <f aca="false">(SUMIF(Reference,CONCATENATE(AA$13,$H$25),'[13]GRMS Detail'!$D$2:$D$10578)/10000)</f>
        <v>0</v>
      </c>
      <c r="AB25" s="28" t="n">
        <f aca="false">AA25-[18]Sheet1!AA25</f>
        <v>0</v>
      </c>
      <c r="AC25" s="58" t="n">
        <f aca="false">$S25+$U25+$W25+$Y25+$AA25</f>
        <v>0</v>
      </c>
      <c r="AD25" s="28" t="n">
        <f aca="false">AC25-[18]Sheet1!AC25</f>
        <v>0</v>
      </c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(SUMIF(Reference,CONCATENATE(Q$13,$F$26),'[13]GRMS Detail'!$D$2:$D$10578)/10000)+(SUMIF(Reference,CONCATENATE(Q$13,$G$26),'[13]GRMS Detail'!$D$2:$D$10578)/10000)+(SUMIF(Reference,CONCATENATE(Q$13,$H$26),'[13]GRMS Detail'!$D$2:$D$10578)/10000)+(SUMIF(Reference,CONCATENATE(Q$13,$I$26),'[13]GRMS Detail'!$D$2:$D$10578)/10000)</f>
        <v>0</v>
      </c>
      <c r="R26" s="28" t="n">
        <f aca="false">Q26-[18]Sheet1!Q26</f>
        <v>0</v>
      </c>
      <c r="S26" s="57" t="n">
        <f aca="false">(SUMIF(Reference,CONCATENATE(S$13,$F$26),'[13]GRMS Detail'!$D$2:$D$10578)/10000)+(SUMIF(Reference,CONCATENATE(S$13,$G$26),'[13]GRMS Detail'!$D$2:$D$10578)/10000)+(SUMIF(Reference,CONCATENATE(S$13,$H$26),'[13]GRMS Detail'!$D$2:$D$10578)/10000)+(SUMIF(Reference,CONCATENATE(S$13,$I$26),'[13]GRMS Detail'!$D$2:$D$10578)/10000)</f>
        <v>14.98939436</v>
      </c>
      <c r="T26" s="28" t="n">
        <f aca="false">S26-[18]Sheet1!S26</f>
        <v>0</v>
      </c>
      <c r="U26" s="57" t="n">
        <f aca="false">(SUMIF(Reference,CONCATENATE(U$13,$F$26),'[13]GRMS Detail'!$D$2:$D$10578)/10000)+(SUMIF(Reference,CONCATENATE(U$13,$G$26),'[13]GRMS Detail'!$D$2:$D$10578)/10000)+(SUMIF(Reference,CONCATENATE(U$13,$H$26),'[13]GRMS Detail'!$D$2:$D$10578)/10000)+(SUMIF(Reference,CONCATENATE(U$13,$I$26),'[13]GRMS Detail'!$D$2:$D$10578)/10000)</f>
        <v>60.16453939</v>
      </c>
      <c r="V26" s="28" t="n">
        <f aca="false">U26-[18]Sheet1!U26</f>
        <v>0</v>
      </c>
      <c r="W26" s="57" t="n">
        <f aca="false">(SUMIF(Reference,CONCATENATE(W$13,$F$26),'[13]GRMS Detail'!$D$2:$D$10578)/10000)+(SUMIF(Reference,CONCATENATE(W$13,$G$26),'[13]GRMS Detail'!$D$2:$D$10578)/10000)+(SUMIF(Reference,CONCATENATE(W$13,$H$26),'[13]GRMS Detail'!$D$2:$D$10578)/10000)+(SUMIF(Reference,CONCATENATE(W$13,$I$26),'[13]GRMS Detail'!$D$2:$D$10578)/10000)</f>
        <v>0</v>
      </c>
      <c r="X26" s="28" t="n">
        <f aca="false">W26-[18]Sheet1!W26</f>
        <v>0</v>
      </c>
      <c r="Y26" s="57" t="n">
        <f aca="false">(SUMIF(Reference,CONCATENATE(Y$13,$F$26),'[13]GRMS Detail'!$D$2:$D$10578)/10000)+(SUMIF(Reference,CONCATENATE(Y$13,$G$26),'[13]GRMS Detail'!$D$2:$D$10578)/10000)+(SUMIF(Reference,CONCATENATE(Y$13,$H$26),'[13]GRMS Detail'!$D$2:$D$10578)/10000)+(SUMIF(Reference,CONCATENATE(Y$13,$I$26),'[13]GRMS Detail'!$D$2:$D$10578)/10000)</f>
        <v>0</v>
      </c>
      <c r="Z26" s="28" t="n">
        <f aca="false">Y26-[18]Sheet1!Y26</f>
        <v>0</v>
      </c>
      <c r="AA26" s="57" t="n">
        <f aca="false">(SUMIF(Reference,CONCATENATE(AA$13,$F$26),'[13]GRMS Detail'!$D$2:$D$10578)/10000)+(SUMIF(Reference,CONCATENATE(AA$13,$G$26),'[13]GRMS Detail'!$D$2:$D$10578)/10000)+(SUMIF(Reference,CONCATENATE(AA$13,$H$26),'[13]GRMS Detail'!$D$2:$D$10578)/10000)+(SUMIF(Reference,CONCATENATE(AA$13,$I$26),'[13]GRMS Detail'!$D$2:$D$10578)/10000)</f>
        <v>0</v>
      </c>
      <c r="AB26" s="28" t="n">
        <f aca="false">AA26-[18]Sheet1!AA26</f>
        <v>0</v>
      </c>
      <c r="AC26" s="58" t="n">
        <f aca="false">$S26+$U26+$W26+$Y26+$AA26</f>
        <v>75.15393375</v>
      </c>
      <c r="AD26" s="28" t="n">
        <f aca="false">AC26-[18]Sheet1!AC26</f>
        <v>0</v>
      </c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(SUMIF(Reference,CONCATENATE(Q$13,$H$27),'[13]GRMS Detail'!$D$2:$D$10578)/10000)+(SUMIF(Reference,CONCATENATE(Q$13,$I$27),'[13]GRMS Detail'!$D$2:$D$10578)/10000)</f>
        <v>0</v>
      </c>
      <c r="R27" s="28" t="n">
        <f aca="false">Q27-[18]Sheet1!Q27</f>
        <v>0</v>
      </c>
      <c r="S27" s="57" t="n">
        <f aca="false">(SUMIF(Reference,CONCATENATE(S$13,$H$27),'[13]GRMS Detail'!$D$2:$D$10578)/10000)+(SUMIF(Reference,CONCATENATE(S$13,$I$27),'[13]GRMS Detail'!$D$2:$D$10578)/10000)</f>
        <v>0</v>
      </c>
      <c r="T27" s="28" t="n">
        <f aca="false">S27-[18]Sheet1!S27</f>
        <v>0</v>
      </c>
      <c r="U27" s="57" t="n">
        <f aca="false">(SUMIF(Reference,CONCATENATE(U$13,$H$27),'[13]GRMS Detail'!$D$2:$D$10578)/10000)+(SUMIF(Reference,CONCATENATE(U$13,$I$27),'[13]GRMS Detail'!$D$2:$D$10578)/10000)</f>
        <v>0</v>
      </c>
      <c r="V27" s="28" t="n">
        <f aca="false">U27-[18]Sheet1!U27</f>
        <v>0</v>
      </c>
      <c r="W27" s="57" t="n">
        <f aca="false">(SUMIF(Reference,CONCATENATE(W$13,$H$27),'[13]GRMS Detail'!$D$2:$D$10578)/10000)+(SUMIF(Reference,CONCATENATE(W$13,$I$27),'[13]GRMS Detail'!$D$2:$D$10578)/10000)</f>
        <v>0</v>
      </c>
      <c r="X27" s="28" t="n">
        <f aca="false">W27-[18]Sheet1!W27</f>
        <v>0</v>
      </c>
      <c r="Y27" s="57" t="n">
        <f aca="false">(SUMIF(Reference,CONCATENATE(Y$13,$H$27),'[13]GRMS Detail'!$D$2:$D$10578)/10000)+(SUMIF(Reference,CONCATENATE(Y$13,$I$27),'[13]GRMS Detail'!$D$2:$D$10578)/10000)</f>
        <v>0</v>
      </c>
      <c r="Z27" s="28" t="n">
        <f aca="false">Y27-[18]Sheet1!Y27</f>
        <v>0</v>
      </c>
      <c r="AA27" s="57" t="n">
        <f aca="false">(SUMIF(Reference,CONCATENATE(AA$13,$H$27),'[13]GRMS Detail'!$D$2:$D$10578)/10000)+(SUMIF(Reference,CONCATENATE(AA$13,$I$27),'[13]GRMS Detail'!$D$2:$D$10578)/10000)</f>
        <v>0</v>
      </c>
      <c r="AB27" s="28" t="n">
        <f aca="false">AA27-[18]Sheet1!AA27</f>
        <v>0</v>
      </c>
      <c r="AC27" s="58"/>
      <c r="AD27" s="28" t="n">
        <f aca="false">AC27-[18]Sheet1!AC27</f>
        <v>0</v>
      </c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3.5</v>
      </c>
      <c r="R28" s="74" t="n">
        <f aca="false">Q28-[18]Sheet1!Q28</f>
        <v>0</v>
      </c>
      <c r="S28" s="74" t="n">
        <f aca="false">SUM(S17:S27)</f>
        <v>-357.139535753368</v>
      </c>
      <c r="T28" s="74" t="n">
        <f aca="false">S28-[18]Sheet1!S28</f>
        <v>0</v>
      </c>
      <c r="U28" s="74" t="n">
        <f aca="false">SUM(U17:U27)</f>
        <v>-1165.56742002461</v>
      </c>
      <c r="V28" s="74" t="n">
        <f aca="false">U28-[18]Sheet1!U28</f>
        <v>0</v>
      </c>
      <c r="W28" s="74" t="n">
        <f aca="false">SUM(W17:W27)</f>
        <v>-1930.5995482</v>
      </c>
      <c r="X28" s="74" t="n">
        <f aca="false">W28-[18]Sheet1!W28</f>
        <v>0</v>
      </c>
      <c r="Y28" s="74" t="n">
        <f aca="false">SUM(Y17:Y27)</f>
        <v>-666.24735125</v>
      </c>
      <c r="Z28" s="74" t="n">
        <f aca="false">Y28-[18]Sheet1!Y28</f>
        <v>0</v>
      </c>
      <c r="AA28" s="74" t="n">
        <f aca="false">SUM(AA17:AA27)</f>
        <v>4337.00415966</v>
      </c>
      <c r="AB28" s="74" t="n">
        <f aca="false">AA28-[18]Sheet1!AA28</f>
        <v>0</v>
      </c>
      <c r="AC28" s="74" t="n">
        <f aca="false">SUM(AC17:AC27)</f>
        <v>217.450304432018</v>
      </c>
      <c r="AD28" s="74" t="n">
        <f aca="false">AC28-[18]Sheet1!AC28</f>
        <v>2.1600499167107E-012</v>
      </c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(SUMIF(Reference,CONCATENATE(Q$13,$H$30),'[13]GRMS Detail'!$D$2:$D$10578)/10000)+(SUMIF(Reference,CONCATENATE(Q$13,$I$30),'[13]GRMS Detail'!$D$2:$D$10578)/10000)+(SUMIF(Reference,CONCATENATE(Q$13,$J$30),'[13]GRMS Detail'!$D$2:$D$10578)/10000)</f>
        <v>0</v>
      </c>
      <c r="R30" s="28" t="n">
        <f aca="false">Q30-[18]Sheet1!Q30</f>
        <v>0</v>
      </c>
      <c r="S30" s="57" t="n">
        <f aca="false">(SUMIF(Reference,CONCATENATE(S$13,$F$30),'[13]GRMS Detail'!$D$2:$D$10578)/10000)</f>
        <v>-89.93636616</v>
      </c>
      <c r="T30" s="28" t="n">
        <f aca="false">S30-[18]Sheet1!S30</f>
        <v>0</v>
      </c>
      <c r="U30" s="57" t="n">
        <f aca="false">(SUMIF(Reference,CONCATENATE(U$13,$F$30),'[13]GRMS Detail'!$D$2:$D$10578)/10000)</f>
        <v>-529.23835527</v>
      </c>
      <c r="V30" s="28" t="n">
        <f aca="false">U30-[18]Sheet1!U30</f>
        <v>0</v>
      </c>
      <c r="W30" s="57" t="n">
        <f aca="false">(SUMIF(Reference,CONCATENATE(W$13,$F$30),'[13]GRMS Detail'!$D$2:$D$10578)/10000)</f>
        <v>0</v>
      </c>
      <c r="X30" s="28" t="n">
        <f aca="false">W30-[18]Sheet1!W30</f>
        <v>0</v>
      </c>
      <c r="Y30" s="57" t="n">
        <f aca="false">(SUMIF(Reference,CONCATENATE(Y$13,$F$30),'[13]GRMS Detail'!$D$2:$D$10578)/10000)</f>
        <v>0</v>
      </c>
      <c r="Z30" s="28" t="n">
        <f aca="false">Y30-[18]Sheet1!Y30</f>
        <v>0</v>
      </c>
      <c r="AA30" s="57" t="n">
        <f aca="false">(SUMIF(Reference,CONCATENATE(AA$13,$F$30),'[13]GRMS Detail'!$D$2:$D$10578)/10000)</f>
        <v>0</v>
      </c>
      <c r="AB30" s="28" t="n">
        <f aca="false">AA30-[18]Sheet1!AA30</f>
        <v>0</v>
      </c>
      <c r="AC30" s="58" t="n">
        <f aca="false">$S30+$U30+$W30+$Y30+$AA30</f>
        <v>-619.17472143</v>
      </c>
      <c r="AD30" s="28" t="n">
        <f aca="false">AC30-[18]Sheet1!AC30</f>
        <v>0</v>
      </c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(SUMIF(Reference,CONCATENATE(Q$13,$F$31),'[13]GRMS Detail'!$D$2:$D$10578)/10000)+(SUMIF(Reference,CONCATENATE(Q$13,$H$31),'[13]GRMS Detail'!$D$2:$D$10578)/10000)+(SUMIF(Reference,CONCATENATE(Q$13,$I$31),'[13]GRMS Detail'!$D$2:$D$10578)/10000)+(SUMIF(Reference,CONCATENATE(Q$13,$J$31),'[13]GRMS Detail'!$D$2:$D$10578)/10000)+(SUMIF(Reference,CONCATENATE(Q$13,$K$31),'[13]GRMS Detail'!$D$2:$D$10578)/10000)+(SUMIF(Reference,CONCATENATE(Q$13,$L$31),'[13]GRMS Detail'!$D$2:$D$10578)/10000)</f>
        <v>0</v>
      </c>
      <c r="R31" s="28" t="n">
        <f aca="false">Q31-[18]Sheet1!Q31</f>
        <v>0</v>
      </c>
      <c r="S31" s="57" t="n">
        <f aca="false">(SUMIF(Reference,CONCATENATE(S$13,$F$31),'[13]GRMS Detail'!$D$2:$D$10578)/10000)+(SUMIF(Reference,CONCATENATE(S$13,$H$31),'[13]GRMS Detail'!$D$2:$D$10578)/10000)+(SUMIF(Reference,CONCATENATE(S$13,$I$31),'[13]GRMS Detail'!$D$2:$D$10578)/10000)+(SUMIF(Reference,CONCATENATE(S$13,$J$31),'[13]GRMS Detail'!$D$2:$D$10578)/10000)+(SUMIF(Reference,CONCATENATE(S$13,$K$31),'[13]GRMS Detail'!$D$2:$D$10578)/10000)+(SUMIF(Reference,CONCATENATE(S$13,$L$31),'[13]GRMS Detail'!$D$2:$D$10578)/10000)</f>
        <v>0</v>
      </c>
      <c r="T31" s="28" t="n">
        <f aca="false">S31-[18]Sheet1!S31</f>
        <v>0</v>
      </c>
      <c r="U31" s="57" t="n">
        <f aca="false">(SUMIF(Reference,CONCATENATE(U$13,$F$31),'[13]GRMS Detail'!$D$2:$D$10578)/10000)+(SUMIF(Reference,CONCATENATE(U$13,$H$31),'[13]GRMS Detail'!$D$2:$D$10578)/10000)+(SUMIF(Reference,CONCATENATE(U$13,$I$31),'[13]GRMS Detail'!$D$2:$D$10578)/10000)+(SUMIF(Reference,CONCATENATE(U$13,$J$31),'[13]GRMS Detail'!$D$2:$D$10578)/10000)+(SUMIF(Reference,CONCATENATE(U$13,$K$31),'[13]GRMS Detail'!$D$2:$D$10578)/10000)+(SUMIF(Reference,CONCATENATE(U$13,$L$31),'[13]GRMS Detail'!$D$2:$D$10578)/10000)</f>
        <v>0</v>
      </c>
      <c r="V31" s="28" t="n">
        <f aca="false">U31-[18]Sheet1!U31</f>
        <v>0</v>
      </c>
      <c r="W31" s="57" t="n">
        <f aca="false">(SUMIF(Reference,CONCATENATE(W$13,$F$31),'[13]GRMS Detail'!$D$2:$D$10578)/10000)+(SUMIF(Reference,CONCATENATE(W$13,$H$31),'[13]GRMS Detail'!$D$2:$D$10578)/10000)+(SUMIF(Reference,CONCATENATE(W$13,$I$31),'[13]GRMS Detail'!$D$2:$D$10578)/10000)+(SUMIF(Reference,CONCATENATE(W$13,$J$31),'[13]GRMS Detail'!$D$2:$D$10578)/10000)+(SUMIF(Reference,CONCATENATE(W$13,$K$31),'[13]GRMS Detail'!$D$2:$D$10578)/10000)+(SUMIF(Reference,CONCATENATE(W$13,$L$31),'[13]GRMS Detail'!$D$2:$D$10578)/10000)</f>
        <v>0</v>
      </c>
      <c r="X31" s="28" t="n">
        <f aca="false">W31-[18]Sheet1!W31</f>
        <v>0</v>
      </c>
      <c r="Y31" s="57" t="n">
        <f aca="false">(SUMIF(Reference,CONCATENATE(Y$13,$F$31),'[13]GRMS Detail'!$D$2:$D$10578)/10000)+(SUMIF(Reference,CONCATENATE(Y$13,$H$31),'[13]GRMS Detail'!$D$2:$D$10578)/10000)+(SUMIF(Reference,CONCATENATE(Y$13,$I$31),'[13]GRMS Detail'!$D$2:$D$10578)/10000)+(SUMIF(Reference,CONCATENATE(Y$13,$J$31),'[13]GRMS Detail'!$D$2:$D$10578)/10000)+(SUMIF(Reference,CONCATENATE(Y$13,$K$31),'[13]GRMS Detail'!$D$2:$D$10578)/10000)+(SUMIF(Reference,CONCATENATE(Y$13,$L$31),'[13]GRMS Detail'!$D$2:$D$10578)/10000)</f>
        <v>0</v>
      </c>
      <c r="Z31" s="28" t="n">
        <f aca="false">Y31-[18]Sheet1!Y31</f>
        <v>0</v>
      </c>
      <c r="AA31" s="57" t="n">
        <f aca="false">(SUMIF(Reference,CONCATENATE(AA$13,$F$31),'[13]GRMS Detail'!$D$2:$D$10578)/10000)+(SUMIF(Reference,CONCATENATE(AA$13,$H$31),'[13]GRMS Detail'!$D$2:$D$10578)/10000)+(SUMIF(Reference,CONCATENATE(AA$13,$I$31),'[13]GRMS Detail'!$D$2:$D$10578)/10000)+(SUMIF(Reference,CONCATENATE(AA$13,$J$31),'[13]GRMS Detail'!$D$2:$D$10578)/10000)+(SUMIF(Reference,CONCATENATE(AA$13,$K$31),'[13]GRMS Detail'!$D$2:$D$10578)/10000)+(SUMIF(Reference,CONCATENATE(AA$13,$L$31),'[13]GRMS Detail'!$D$2:$D$10578)/10000)</f>
        <v>0</v>
      </c>
      <c r="AB31" s="28" t="n">
        <f aca="false">AA31-[18]Sheet1!AA31</f>
        <v>0</v>
      </c>
      <c r="AC31" s="58" t="n">
        <f aca="false">$S31+$U31+$W31+$Y31+$AA31</f>
        <v>0</v>
      </c>
      <c r="AD31" s="28" t="n">
        <f aca="false">AC31-[18]Sheet1!AC31</f>
        <v>0</v>
      </c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28" t="n">
        <f aca="false">Q32-[18]Sheet1!Q32</f>
        <v>0</v>
      </c>
      <c r="S32" s="86"/>
      <c r="T32" s="87" t="n">
        <f aca="false">S32-[18]Sheet1!S32</f>
        <v>0</v>
      </c>
      <c r="U32" s="86"/>
      <c r="V32" s="87" t="n">
        <f aca="false">U32-[18]Sheet1!U32</f>
        <v>0</v>
      </c>
      <c r="W32" s="86"/>
      <c r="X32" s="87" t="n">
        <f aca="false">W32-[18]Sheet1!W32</f>
        <v>0</v>
      </c>
      <c r="Y32" s="86"/>
      <c r="Z32" s="87" t="n">
        <f aca="false">Y32-[18]Sheet1!Y32</f>
        <v>0</v>
      </c>
      <c r="AA32" s="86"/>
      <c r="AB32" s="87" t="n">
        <f aca="false">AA32-[18]Sheet1!AA32</f>
        <v>0</v>
      </c>
      <c r="AC32" s="88"/>
      <c r="AD32" s="21" t="n">
        <f aca="false">AC32-[18]Sheet1!AC32</f>
        <v>0</v>
      </c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0</v>
      </c>
      <c r="R33" s="74" t="n">
        <f aca="false">Q33-[18]Sheet1!Q33</f>
        <v>0</v>
      </c>
      <c r="S33" s="74" t="n">
        <f aca="false">SUM(S30:S32)</f>
        <v>-89.93636616</v>
      </c>
      <c r="T33" s="74" t="n">
        <f aca="false">S33-[18]Sheet1!S33</f>
        <v>0</v>
      </c>
      <c r="U33" s="74" t="n">
        <f aca="false">SUM(U30:U32)</f>
        <v>-529.23835527</v>
      </c>
      <c r="V33" s="74" t="n">
        <f aca="false">U33-[18]Sheet1!U33</f>
        <v>0</v>
      </c>
      <c r="W33" s="74" t="n">
        <f aca="false">SUM(W30:W32)</f>
        <v>0</v>
      </c>
      <c r="X33" s="74" t="n">
        <f aca="false">W33-[18]Sheet1!W33</f>
        <v>0</v>
      </c>
      <c r="Y33" s="74" t="n">
        <f aca="false">SUM(Y30:Y32)</f>
        <v>0</v>
      </c>
      <c r="Z33" s="74" t="n">
        <f aca="false">Y33-[18]Sheet1!Y33</f>
        <v>0</v>
      </c>
      <c r="AA33" s="74" t="n">
        <f aca="false">SUM(AA30:AA32)</f>
        <v>0</v>
      </c>
      <c r="AB33" s="74" t="n">
        <f aca="false">AA33-[18]Sheet1!AA33</f>
        <v>0</v>
      </c>
      <c r="AC33" s="74" t="n">
        <f aca="false">SUM(AC30:AC32)</f>
        <v>-619.17472143</v>
      </c>
      <c r="AD33" s="90" t="n">
        <f aca="false">AC33-[18]Sheet1!AC33</f>
        <v>0</v>
      </c>
      <c r="AE33" s="39"/>
    </row>
    <row r="34" customFormat="false" ht="26.25" hidden="false" customHeight="false" outlineLevel="0" collapsed="false">
      <c r="A34" s="91"/>
      <c r="B34" s="92" t="s">
        <v>78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0"/>
      <c r="Q34" s="20" t="s">
        <v>2</v>
      </c>
      <c r="R34" s="21" t="s">
        <v>3</v>
      </c>
      <c r="S34" s="20" t="s">
        <v>4</v>
      </c>
      <c r="T34" s="21" t="s">
        <v>3</v>
      </c>
      <c r="U34" s="20" t="s">
        <v>5</v>
      </c>
      <c r="V34" s="21" t="s">
        <v>3</v>
      </c>
      <c r="W34" s="20" t="s">
        <v>6</v>
      </c>
      <c r="X34" s="21" t="s">
        <v>3</v>
      </c>
      <c r="Y34" s="20" t="s">
        <v>7</v>
      </c>
      <c r="Z34" s="21" t="s">
        <v>3</v>
      </c>
      <c r="AA34" s="20" t="s">
        <v>8</v>
      </c>
      <c r="AB34" s="21" t="s">
        <v>3</v>
      </c>
      <c r="AC34" s="20" t="s">
        <v>9</v>
      </c>
      <c r="AD34" s="21" t="s">
        <v>3</v>
      </c>
      <c r="AE34" s="91"/>
    </row>
    <row r="35" customFormat="false" ht="26.25" hidden="true" customHeight="false" outlineLevel="0" collapsed="false">
      <c r="A35" s="91"/>
      <c r="B35" s="23" t="s">
        <v>10</v>
      </c>
      <c r="C35" s="24"/>
      <c r="D35" s="24"/>
      <c r="E35" s="25"/>
      <c r="F35" s="26" t="s">
        <v>11</v>
      </c>
      <c r="G35" s="26"/>
      <c r="H35" s="26"/>
      <c r="I35" s="26"/>
      <c r="J35" s="26"/>
      <c r="K35" s="26"/>
      <c r="L35" s="26"/>
      <c r="M35" s="26"/>
      <c r="N35" s="26"/>
      <c r="O35" s="26" t="s">
        <v>12</v>
      </c>
      <c r="P35" s="27"/>
      <c r="Q35" s="27" t="n">
        <v>1</v>
      </c>
      <c r="R35" s="28"/>
      <c r="S35" s="27" t="n">
        <v>2</v>
      </c>
      <c r="T35" s="28"/>
      <c r="U35" s="27" t="n">
        <v>3</v>
      </c>
      <c r="V35" s="28"/>
      <c r="W35" s="27" t="n">
        <v>4</v>
      </c>
      <c r="X35" s="28"/>
      <c r="Y35" s="27" t="n">
        <v>5</v>
      </c>
      <c r="Z35" s="28"/>
      <c r="AA35" s="27" t="n">
        <v>6</v>
      </c>
      <c r="AB35" s="28"/>
      <c r="AC35" s="27"/>
      <c r="AD35" s="28"/>
      <c r="AE35" s="91"/>
    </row>
    <row r="36" customFormat="false" ht="27" hidden="false" customHeight="false" outlineLevel="0" collapsed="false">
      <c r="A36" s="91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  <c r="Q36" s="36" t="n">
        <v>37165</v>
      </c>
      <c r="R36" s="37"/>
      <c r="S36" s="36" t="n">
        <v>37196</v>
      </c>
      <c r="T36" s="37"/>
      <c r="U36" s="38" t="s">
        <v>79</v>
      </c>
      <c r="V36" s="37"/>
      <c r="W36" s="38" t="s">
        <v>80</v>
      </c>
      <c r="X36" s="37"/>
      <c r="Y36" s="38" t="s">
        <v>81</v>
      </c>
      <c r="Z36" s="37"/>
      <c r="AA36" s="38" t="s">
        <v>82</v>
      </c>
      <c r="AB36" s="37"/>
      <c r="AC36" s="35"/>
      <c r="AD36" s="37"/>
      <c r="AE36" s="91"/>
    </row>
    <row r="37" customFormat="false" ht="26.25" hidden="false" customHeight="false" outlineLevel="0" collapsed="false">
      <c r="A37" s="91"/>
      <c r="B37" s="93" t="s">
        <v>83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  <c r="P37" s="96"/>
      <c r="Q37" s="97" t="n">
        <f aca="false">SUM(Q38:Q40)</f>
        <v>0</v>
      </c>
      <c r="R37" s="97" t="n">
        <f aca="false">Q37-[18]Sheet1!Q37</f>
        <v>0</v>
      </c>
      <c r="S37" s="97" t="n">
        <f aca="false">SUM(S38:S40)</f>
        <v>-634.443331503368</v>
      </c>
      <c r="T37" s="97" t="n">
        <f aca="false">S37-[18]Sheet1!S37</f>
        <v>0</v>
      </c>
      <c r="U37" s="97" t="n">
        <f aca="false">SUM(U38:U40)</f>
        <v>-1938.84463650461</v>
      </c>
      <c r="V37" s="97" t="n">
        <f aca="false">U37-[18]Sheet1!U37</f>
        <v>0</v>
      </c>
      <c r="W37" s="97" t="n">
        <f aca="false">SUM(W38:W40)</f>
        <v>341.38411895</v>
      </c>
      <c r="X37" s="97" t="n">
        <f aca="false">W37-[18]Sheet1!W37</f>
        <v>0</v>
      </c>
      <c r="Y37" s="97" t="n">
        <f aca="false">SUM(Y38:Y40)</f>
        <v>2276.00726686</v>
      </c>
      <c r="Z37" s="97" t="n">
        <f aca="false">Y37-[18]Sheet1!Y37</f>
        <v>0</v>
      </c>
      <c r="AA37" s="97" t="n">
        <f aca="false">SUM(AA38:AA40)</f>
        <v>18343.5308448</v>
      </c>
      <c r="AB37" s="97" t="n">
        <f aca="false">AA37-[18]Sheet1!AA37</f>
        <v>0</v>
      </c>
      <c r="AC37" s="97" t="n">
        <f aca="false">SUM(AC38:AC40)</f>
        <v>18387.634262602</v>
      </c>
      <c r="AD37" s="97" t="n">
        <f aca="false">AC37-[18]Sheet1!AC37</f>
        <v>0</v>
      </c>
      <c r="AE37" s="91"/>
    </row>
    <row r="38" customFormat="false" ht="26.25" hidden="false" customHeight="false" outlineLevel="0" collapsed="false">
      <c r="A38" s="91"/>
      <c r="B38" s="95" t="s">
        <v>84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 t="n">
        <f aca="false">Q19</f>
        <v>0</v>
      </c>
      <c r="R38" s="99" t="n">
        <f aca="false">Q38-[18]Sheet1!Q38</f>
        <v>0</v>
      </c>
      <c r="S38" s="99" t="n">
        <f aca="false">S19</f>
        <v>-162.277409183367</v>
      </c>
      <c r="T38" s="99" t="n">
        <f aca="false">S38-[18]Sheet1!S38</f>
        <v>0</v>
      </c>
      <c r="U38" s="99" t="n">
        <f aca="false">U19</f>
        <v>-43.6616457546119</v>
      </c>
      <c r="V38" s="99" t="n">
        <f aca="false">U38-[18]Sheet1!U38</f>
        <v>0</v>
      </c>
      <c r="W38" s="99" t="n">
        <f aca="false">W19</f>
        <v>-462.43625459</v>
      </c>
      <c r="X38" s="99" t="n">
        <f aca="false">W38-[18]Sheet1!W38</f>
        <v>0</v>
      </c>
      <c r="Y38" s="99" t="n">
        <f aca="false">Y19</f>
        <v>-277.66531838</v>
      </c>
      <c r="Z38" s="99" t="n">
        <f aca="false">Y38-[18]Sheet1!Y38</f>
        <v>0</v>
      </c>
      <c r="AA38" s="99" t="n">
        <f aca="false">AA19</f>
        <v>-2615.55005156</v>
      </c>
      <c r="AB38" s="99" t="n">
        <f aca="false">AA38-[18]Sheet1!AA38</f>
        <v>0</v>
      </c>
      <c r="AC38" s="99" t="n">
        <f aca="false">AC19</f>
        <v>-3561.59067946798</v>
      </c>
      <c r="AD38" s="99" t="n">
        <f aca="false">AC38-[18]Sheet1!AC38</f>
        <v>0</v>
      </c>
      <c r="AE38" s="91"/>
    </row>
    <row r="39" customFormat="false" ht="26.25" hidden="false" customHeight="false" outlineLevel="0" collapsed="false">
      <c r="A39" s="91"/>
      <c r="B39" s="95" t="s">
        <v>85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5"/>
      <c r="P39" s="96"/>
      <c r="Q39" s="99" t="n">
        <f aca="false">Q17+Q20</f>
        <v>0</v>
      </c>
      <c r="R39" s="99" t="n">
        <f aca="false">Q39-[18]Sheet1!Q39</f>
        <v>0</v>
      </c>
      <c r="S39" s="99" t="n">
        <f aca="false">S17+S20</f>
        <v>-352.25076744</v>
      </c>
      <c r="T39" s="99" t="n">
        <f aca="false">S39-[18]Sheet1!S39</f>
        <v>0</v>
      </c>
      <c r="U39" s="99" t="n">
        <f aca="false">U17+U20</f>
        <v>-1413.86667563</v>
      </c>
      <c r="V39" s="99" t="n">
        <f aca="false">U39-[18]Sheet1!U39</f>
        <v>0</v>
      </c>
      <c r="W39" s="99" t="n">
        <f aca="false">W17+W20</f>
        <v>3675.17551676</v>
      </c>
      <c r="X39" s="99" t="n">
        <f aca="false">W39-[18]Sheet1!W39</f>
        <v>0</v>
      </c>
      <c r="Y39" s="99" t="n">
        <f aca="false">Y17+Y20</f>
        <v>3007.80987735</v>
      </c>
      <c r="Z39" s="99" t="n">
        <f aca="false">Y39-[18]Sheet1!Y39</f>
        <v>0</v>
      </c>
      <c r="AA39" s="99" t="n">
        <f aca="false">AA17+AA20</f>
        <v>20959.08089636</v>
      </c>
      <c r="AB39" s="99" t="n">
        <f aca="false">AA39-[18]Sheet1!AA39</f>
        <v>0</v>
      </c>
      <c r="AC39" s="99" t="n">
        <f aca="false">AC17+AC20</f>
        <v>25875.9488474</v>
      </c>
      <c r="AD39" s="99" t="n">
        <f aca="false">AC39-[18]Sheet1!AC39</f>
        <v>0</v>
      </c>
      <c r="AE39" s="91"/>
    </row>
    <row r="40" customFormat="false" ht="26.25" hidden="false" customHeight="false" outlineLevel="0" collapsed="false">
      <c r="A40" s="91"/>
      <c r="B40" s="100" t="s">
        <v>86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5"/>
      <c r="P40" s="96"/>
      <c r="Q40" s="99" t="n">
        <f aca="false">Q18</f>
        <v>0</v>
      </c>
      <c r="R40" s="99" t="n">
        <f aca="false">Q40-[18]Sheet1!Q40</f>
        <v>0</v>
      </c>
      <c r="S40" s="99" t="n">
        <f aca="false">S18</f>
        <v>-119.91515488</v>
      </c>
      <c r="T40" s="99" t="n">
        <f aca="false">S40-[18]Sheet1!S40</f>
        <v>0</v>
      </c>
      <c r="U40" s="99" t="n">
        <f aca="false">U18</f>
        <v>-481.31631512</v>
      </c>
      <c r="V40" s="99" t="n">
        <f aca="false">U40-[18]Sheet1!U40</f>
        <v>0</v>
      </c>
      <c r="W40" s="99" t="n">
        <f aca="false">W18</f>
        <v>-2871.35514322</v>
      </c>
      <c r="X40" s="99" t="n">
        <f aca="false">W40-[18]Sheet1!W40</f>
        <v>0</v>
      </c>
      <c r="Y40" s="99" t="n">
        <f aca="false">Y18</f>
        <v>-454.13729211</v>
      </c>
      <c r="Z40" s="99" t="n">
        <f aca="false">Y40-[18]Sheet1!Y40</f>
        <v>0</v>
      </c>
      <c r="AA40" s="99" t="n">
        <f aca="false">AA18</f>
        <v>0</v>
      </c>
      <c r="AB40" s="99" t="n">
        <f aca="false">AA40-[18]Sheet1!AA40</f>
        <v>0</v>
      </c>
      <c r="AC40" s="99" t="n">
        <f aca="false">AC18</f>
        <v>-3926.72390533</v>
      </c>
      <c r="AD40" s="99" t="n">
        <f aca="false">AC40-[18]Sheet1!AC40</f>
        <v>0</v>
      </c>
      <c r="AE40" s="91"/>
    </row>
    <row r="41" customFormat="false" ht="26.25" hidden="false" customHeight="false" outlineLevel="0" collapsed="false">
      <c r="A41" s="91"/>
      <c r="B41" s="93" t="s">
        <v>87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01" t="n">
        <f aca="false">SUM(Q42:Q44)</f>
        <v>0</v>
      </c>
      <c r="R41" s="101" t="n">
        <f aca="false">Q41-[18]Sheet1!Q41</f>
        <v>0</v>
      </c>
      <c r="S41" s="101" t="n">
        <f aca="false">SUM(S42:S44)</f>
        <v>-82.44166898</v>
      </c>
      <c r="T41" s="101" t="n">
        <f aca="false">S41-[18]Sheet1!S41</f>
        <v>0</v>
      </c>
      <c r="U41" s="101" t="n">
        <f aca="false">SUM(U42:U44)</f>
        <v>-543.86223851</v>
      </c>
      <c r="V41" s="101" t="n">
        <f aca="false">U41-[18]Sheet1!U41</f>
        <v>0</v>
      </c>
      <c r="W41" s="101" t="n">
        <f aca="false">SUM(W42:W44)</f>
        <v>4E-008</v>
      </c>
      <c r="X41" s="101" t="n">
        <f aca="false">W41-[18]Sheet1!W41</f>
        <v>0</v>
      </c>
      <c r="Y41" s="101" t="n">
        <f aca="false">SUM(Y42:Y44)</f>
        <v>-29.68147185</v>
      </c>
      <c r="Z41" s="101" t="n">
        <f aca="false">Y41-[18]Sheet1!Y41</f>
        <v>0</v>
      </c>
      <c r="AA41" s="101" t="n">
        <f aca="false">SUM(AA42:AA44)</f>
        <v>0</v>
      </c>
      <c r="AB41" s="101" t="n">
        <f aca="false">AA41-[18]Sheet1!AA41</f>
        <v>0</v>
      </c>
      <c r="AC41" s="101" t="n">
        <f aca="false">SUM(AC42:AC44)</f>
        <v>-655.9853793</v>
      </c>
      <c r="AD41" s="101" t="n">
        <f aca="false">AC41-[18]Sheet1!AC41</f>
        <v>0</v>
      </c>
      <c r="AE41" s="91"/>
    </row>
    <row r="42" customFormat="false" ht="26.25" hidden="false" customHeight="false" outlineLevel="0" collapsed="false">
      <c r="A42" s="91"/>
      <c r="B42" s="95" t="s">
        <v>88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  <c r="P42" s="96"/>
      <c r="Q42" s="99" t="n">
        <f aca="false">Q30</f>
        <v>0</v>
      </c>
      <c r="R42" s="99" t="n">
        <f aca="false">Q42-[18]Sheet1!Q42</f>
        <v>0</v>
      </c>
      <c r="S42" s="99" t="n">
        <f aca="false">S30</f>
        <v>-89.93636616</v>
      </c>
      <c r="T42" s="99" t="n">
        <f aca="false">S42-[18]Sheet1!S42</f>
        <v>0</v>
      </c>
      <c r="U42" s="99" t="n">
        <f aca="false">U30</f>
        <v>-529.23835527</v>
      </c>
      <c r="V42" s="99" t="n">
        <f aca="false">U42-[18]Sheet1!U42</f>
        <v>0</v>
      </c>
      <c r="W42" s="99" t="n">
        <f aca="false">W30</f>
        <v>0</v>
      </c>
      <c r="X42" s="99" t="n">
        <f aca="false">W42-[18]Sheet1!W42</f>
        <v>0</v>
      </c>
      <c r="Y42" s="99" t="n">
        <f aca="false">Y30</f>
        <v>0</v>
      </c>
      <c r="Z42" s="99" t="n">
        <f aca="false">Y42-[18]Sheet1!Y42</f>
        <v>0</v>
      </c>
      <c r="AA42" s="99" t="n">
        <f aca="false">AA30</f>
        <v>0</v>
      </c>
      <c r="AB42" s="99" t="n">
        <f aca="false">AA42-[18]Sheet1!AA42</f>
        <v>0</v>
      </c>
      <c r="AC42" s="99" t="n">
        <f aca="false">AC30</f>
        <v>-619.17472143</v>
      </c>
      <c r="AD42" s="99" t="n">
        <f aca="false">AC42-[18]Sheet1!AC42</f>
        <v>0</v>
      </c>
      <c r="AE42" s="91"/>
    </row>
    <row r="43" customFormat="false" ht="26.25" hidden="false" customHeight="false" outlineLevel="0" collapsed="false">
      <c r="A43" s="91"/>
      <c r="B43" s="100" t="s">
        <v>89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6"/>
      <c r="Q43" s="99" t="n">
        <f aca="false">Q31+Q25</f>
        <v>0</v>
      </c>
      <c r="R43" s="99" t="n">
        <f aca="false">Q43-[18]Sheet1!Q43</f>
        <v>0</v>
      </c>
      <c r="S43" s="99" t="n">
        <f aca="false">S31+S25</f>
        <v>0</v>
      </c>
      <c r="T43" s="99" t="n">
        <f aca="false">S43-[18]Sheet1!S43</f>
        <v>0</v>
      </c>
      <c r="U43" s="99" t="n">
        <f aca="false">U31+U25</f>
        <v>0</v>
      </c>
      <c r="V43" s="99" t="n">
        <f aca="false">U43-[18]Sheet1!U43</f>
        <v>0</v>
      </c>
      <c r="W43" s="99" t="n">
        <f aca="false">W31+W25</f>
        <v>0</v>
      </c>
      <c r="X43" s="99" t="n">
        <f aca="false">W43-[18]Sheet1!W43</f>
        <v>0</v>
      </c>
      <c r="Y43" s="99" t="n">
        <f aca="false">Y31+Y25</f>
        <v>0</v>
      </c>
      <c r="Z43" s="99" t="n">
        <f aca="false">Y43-[18]Sheet1!Y43</f>
        <v>0</v>
      </c>
      <c r="AA43" s="99" t="n">
        <f aca="false">AA31+AA25</f>
        <v>0</v>
      </c>
      <c r="AB43" s="99" t="n">
        <f aca="false">AA43-[18]Sheet1!AA43</f>
        <v>0</v>
      </c>
      <c r="AC43" s="99" t="n">
        <f aca="false">AC31+AC25</f>
        <v>0</v>
      </c>
      <c r="AD43" s="99" t="n">
        <f aca="false">AC43-[18]Sheet1!AC43</f>
        <v>0</v>
      </c>
      <c r="AE43" s="91"/>
    </row>
    <row r="44" customFormat="false" ht="26.25" hidden="false" customHeight="false" outlineLevel="0" collapsed="false">
      <c r="A44" s="91"/>
      <c r="B44" s="95" t="s">
        <v>90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6"/>
      <c r="Q44" s="99" t="n">
        <f aca="false">Q21+Q22</f>
        <v>0</v>
      </c>
      <c r="R44" s="99" t="n">
        <f aca="false">Q44-[18]Sheet1!Q44</f>
        <v>0</v>
      </c>
      <c r="S44" s="99" t="n">
        <f aca="false">S21+S22</f>
        <v>7.49469718</v>
      </c>
      <c r="T44" s="99" t="n">
        <f aca="false">S44-[18]Sheet1!S44</f>
        <v>0</v>
      </c>
      <c r="U44" s="99" t="n">
        <f aca="false">U21+U22</f>
        <v>-14.62388324</v>
      </c>
      <c r="V44" s="99" t="n">
        <f aca="false">U44-[18]Sheet1!U44</f>
        <v>0</v>
      </c>
      <c r="W44" s="99" t="n">
        <f aca="false">W21+W22</f>
        <v>4E-008</v>
      </c>
      <c r="X44" s="99" t="n">
        <f aca="false">W44-[18]Sheet1!W44</f>
        <v>0</v>
      </c>
      <c r="Y44" s="99" t="n">
        <f aca="false">Y21+Y22</f>
        <v>-29.68147185</v>
      </c>
      <c r="Z44" s="99" t="n">
        <f aca="false">Y44-[18]Sheet1!Y44</f>
        <v>0</v>
      </c>
      <c r="AA44" s="99" t="n">
        <f aca="false">AA21+AA22</f>
        <v>0</v>
      </c>
      <c r="AB44" s="99" t="n">
        <f aca="false">AA44-[18]Sheet1!AA44</f>
        <v>0</v>
      </c>
      <c r="AC44" s="99" t="n">
        <f aca="false">AC21+AC22</f>
        <v>-36.81065787</v>
      </c>
      <c r="AD44" s="99" t="n">
        <f aca="false">AC44-[18]Sheet1!AC44</f>
        <v>0</v>
      </c>
      <c r="AE44" s="91"/>
    </row>
    <row r="45" customFormat="false" ht="26.25" hidden="false" customHeight="false" outlineLevel="0" collapsed="false">
      <c r="A45" s="91"/>
      <c r="B45" s="102" t="s">
        <v>91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6"/>
      <c r="Q45" s="97" t="n">
        <f aca="false">SUM(Q46:Q48)</f>
        <v>3.5</v>
      </c>
      <c r="R45" s="97" t="n">
        <f aca="false">Q45-[18]Sheet1!Q45</f>
        <v>0</v>
      </c>
      <c r="S45" s="97" t="n">
        <f aca="false">SUM(S46:S48)</f>
        <v>269.80909857</v>
      </c>
      <c r="T45" s="97" t="n">
        <f aca="false">S45-[18]Sheet1!S45</f>
        <v>0</v>
      </c>
      <c r="U45" s="97" t="n">
        <f aca="false">SUM(U46:U48)</f>
        <v>787.90109972</v>
      </c>
      <c r="V45" s="97" t="n">
        <f aca="false">U45-[18]Sheet1!U45</f>
        <v>0</v>
      </c>
      <c r="W45" s="97" t="n">
        <f aca="false">SUM(W46:W48)</f>
        <v>-2271.98366719</v>
      </c>
      <c r="X45" s="97" t="n">
        <f aca="false">W45-[18]Sheet1!W45</f>
        <v>0</v>
      </c>
      <c r="Y45" s="97" t="n">
        <f aca="false">SUM(Y46:Y48)</f>
        <v>-2912.57314626</v>
      </c>
      <c r="Z45" s="97" t="n">
        <f aca="false">Y45-[18]Sheet1!Y45</f>
        <v>0</v>
      </c>
      <c r="AA45" s="97" t="n">
        <f aca="false">SUM(AA46:AA48)</f>
        <v>-14006.52668514</v>
      </c>
      <c r="AB45" s="97" t="n">
        <f aca="false">AA45-[18]Sheet1!AA45</f>
        <v>0</v>
      </c>
      <c r="AC45" s="97" t="n">
        <f aca="false">SUM(AC46:AC48)</f>
        <v>-18133.3733003</v>
      </c>
      <c r="AD45" s="97" t="n">
        <f aca="false">AC45-[18]Sheet1!AC45</f>
        <v>0</v>
      </c>
      <c r="AE45" s="91"/>
    </row>
    <row r="46" customFormat="false" ht="26.25" hidden="false" customHeight="false" outlineLevel="0" collapsed="false">
      <c r="A46" s="91"/>
      <c r="B46" s="95" t="s">
        <v>92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9" t="n">
        <f aca="false">Q24</f>
        <v>3.5</v>
      </c>
      <c r="R46" s="99" t="n">
        <f aca="false">Q46-[18]Sheet1!Q46</f>
        <v>0</v>
      </c>
      <c r="S46" s="99" t="n">
        <f aca="false">S24</f>
        <v>284.79849294</v>
      </c>
      <c r="T46" s="99" t="n">
        <f aca="false">S46-[18]Sheet1!S46</f>
        <v>0</v>
      </c>
      <c r="U46" s="99" t="n">
        <f aca="false">U24</f>
        <v>830.1831779</v>
      </c>
      <c r="V46" s="99" t="n">
        <f aca="false">U46-[18]Sheet1!U46</f>
        <v>0</v>
      </c>
      <c r="W46" s="99" t="n">
        <f aca="false">W24</f>
        <v>-1603.6098231</v>
      </c>
      <c r="X46" s="99" t="n">
        <f aca="false">W46-[18]Sheet1!W46</f>
        <v>0</v>
      </c>
      <c r="Y46" s="99" t="n">
        <f aca="false">Y24</f>
        <v>-2020.33034408</v>
      </c>
      <c r="Z46" s="99" t="n">
        <f aca="false">Y46-[18]Sheet1!Y46</f>
        <v>0</v>
      </c>
      <c r="AA46" s="99" t="n">
        <f aca="false">AA24</f>
        <v>-11571.54492856</v>
      </c>
      <c r="AB46" s="99" t="n">
        <f aca="false">AA46-[18]Sheet1!AA46</f>
        <v>0</v>
      </c>
      <c r="AC46" s="99" t="n">
        <f aca="false">AC24</f>
        <v>-14080.5034249</v>
      </c>
      <c r="AD46" s="99" t="n">
        <f aca="false">AC46-[18]Sheet1!AC46</f>
        <v>0</v>
      </c>
      <c r="AE46" s="91"/>
    </row>
    <row r="47" customFormat="false" ht="26.25" hidden="false" customHeight="false" outlineLevel="0" collapsed="false">
      <c r="A47" s="91"/>
      <c r="B47" s="100" t="s">
        <v>93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5"/>
      <c r="P47" s="96"/>
      <c r="Q47" s="99" t="n">
        <f aca="false">Q23</f>
        <v>0</v>
      </c>
      <c r="R47" s="99" t="n">
        <f aca="false">Q47-[18]Sheet1!Q47</f>
        <v>0</v>
      </c>
      <c r="S47" s="99" t="n">
        <f aca="false">S23</f>
        <v>-29.97878873</v>
      </c>
      <c r="T47" s="99" t="n">
        <f aca="false">S47-[18]Sheet1!S47</f>
        <v>0</v>
      </c>
      <c r="U47" s="99" t="n">
        <f aca="false">U23</f>
        <v>-102.44661757</v>
      </c>
      <c r="V47" s="99" t="n">
        <f aca="false">U47-[18]Sheet1!U47</f>
        <v>0</v>
      </c>
      <c r="W47" s="99" t="n">
        <f aca="false">W23</f>
        <v>-668.37384409</v>
      </c>
      <c r="X47" s="99" t="n">
        <f aca="false">W47-[18]Sheet1!W47</f>
        <v>0</v>
      </c>
      <c r="Y47" s="99" t="n">
        <f aca="false">Y23</f>
        <v>-892.24280218</v>
      </c>
      <c r="Z47" s="99" t="n">
        <f aca="false">Y47-[18]Sheet1!Y47</f>
        <v>0</v>
      </c>
      <c r="AA47" s="99" t="n">
        <f aca="false">AA23</f>
        <v>-2434.98175658</v>
      </c>
      <c r="AB47" s="99" t="n">
        <f aca="false">AA47-[18]Sheet1!AA47</f>
        <v>0</v>
      </c>
      <c r="AC47" s="99" t="n">
        <f aca="false">AC23</f>
        <v>-4128.02380915</v>
      </c>
      <c r="AD47" s="99" t="n">
        <f aca="false">AC47-[18]Sheet1!AC47</f>
        <v>0</v>
      </c>
      <c r="AE47" s="91"/>
    </row>
    <row r="48" customFormat="false" ht="26.25" hidden="false" customHeight="false" outlineLevel="0" collapsed="false">
      <c r="A48" s="91"/>
      <c r="B48" s="95" t="s">
        <v>94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5"/>
      <c r="P48" s="96"/>
      <c r="Q48" s="99" t="n">
        <f aca="false">Q26</f>
        <v>0</v>
      </c>
      <c r="R48" s="99" t="n">
        <f aca="false">Q48-[18]Sheet1!Q48</f>
        <v>0</v>
      </c>
      <c r="S48" s="99" t="n">
        <f aca="false">S26</f>
        <v>14.98939436</v>
      </c>
      <c r="T48" s="99" t="n">
        <f aca="false">S48-[18]Sheet1!S48</f>
        <v>0</v>
      </c>
      <c r="U48" s="99" t="n">
        <f aca="false">U26</f>
        <v>60.16453939</v>
      </c>
      <c r="V48" s="99" t="n">
        <f aca="false">U48-[18]Sheet1!U48</f>
        <v>0</v>
      </c>
      <c r="W48" s="99" t="n">
        <f aca="false">W26</f>
        <v>0</v>
      </c>
      <c r="X48" s="99" t="n">
        <f aca="false">W48-[18]Sheet1!W48</f>
        <v>0</v>
      </c>
      <c r="Y48" s="99" t="n">
        <f aca="false">Y26</f>
        <v>0</v>
      </c>
      <c r="Z48" s="99" t="n">
        <f aca="false">Y48-[18]Sheet1!Y48</f>
        <v>0</v>
      </c>
      <c r="AA48" s="99" t="n">
        <f aca="false">AA26</f>
        <v>0</v>
      </c>
      <c r="AB48" s="99" t="n">
        <f aca="false">AA48-[18]Sheet1!AA48</f>
        <v>0</v>
      </c>
      <c r="AC48" s="99" t="n">
        <f aca="false">AC26</f>
        <v>75.15393375</v>
      </c>
      <c r="AD48" s="99" t="n">
        <f aca="false">AC48-[18]Sheet1!AC48</f>
        <v>0</v>
      </c>
      <c r="AE48" s="91"/>
    </row>
    <row r="49" customFormat="false" ht="26.25" hidden="false" customHeight="false" outlineLevel="0" collapsed="false">
      <c r="A49" s="91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1"/>
    </row>
    <row r="50" customFormat="false" ht="26.25" hidden="false" customHeight="false" outlineLevel="0" collapsed="false">
      <c r="A50" s="91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5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1"/>
    </row>
    <row r="51" customFormat="false" ht="26.25" hidden="false" customHeight="false" outlineLevel="0" collapsed="false">
      <c r="A51" s="91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5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1"/>
    </row>
    <row r="52" customFormat="false" ht="26.25" hidden="false" customHeight="false" outlineLevel="0" collapsed="false">
      <c r="A52" s="91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5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1"/>
    </row>
    <row r="53" customFormat="false" ht="26.25" hidden="false" customHeight="false" outlineLevel="0" collapsed="false">
      <c r="A53" s="91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1"/>
    </row>
    <row r="54" customFormat="false" ht="26.25" hidden="false" customHeight="false" outlineLevel="0" collapsed="false">
      <c r="A54" s="91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1"/>
    </row>
    <row r="55" customFormat="false" ht="26.25" hidden="false" customHeight="false" outlineLevel="0" collapsed="false">
      <c r="A55" s="9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1"/>
    </row>
    <row r="56" customFormat="false" ht="26.25" hidden="false" customHeight="false" outlineLevel="0" collapsed="false">
      <c r="A56" s="91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1"/>
    </row>
    <row r="57" customFormat="false" ht="26.25" hidden="false" customHeight="false" outlineLevel="0" collapsed="false">
      <c r="A57" s="91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1"/>
    </row>
    <row r="58" customFormat="false" ht="26.25" hidden="false" customHeight="false" outlineLevel="0" collapsed="false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</row>
    <row r="59" customFormat="false" ht="26.25" hidden="false" customHeight="false" outlineLevel="0" collapsed="false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</row>
    <row r="60" customFormat="false" ht="26.25" hidden="false" customHeight="false" outlineLevel="0" collapsed="false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</row>
    <row r="61" customFormat="false" ht="26.25" hidden="false" customHeight="false" outlineLevel="0" collapsed="false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customFormat="false" ht="26.25" hidden="false" customHeight="false" outlineLevel="0" collapsed="false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customFormat="false" ht="26.25" hidden="false" customHeight="false" outlineLevel="0" collapsed="false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customFormat="false" ht="26.25" hidden="false" customHeight="false" outlineLevel="0" collapsed="false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customFormat="false" ht="26.25" hidden="false" customHeight="false" outlineLevel="0" collapsed="false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customFormat="false" ht="26.25" hidden="false" customHeight="false" outlineLevel="0" collapsed="false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customFormat="false" ht="26.25" hidden="false" customHeight="false" outlineLevel="0" collapsed="false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customFormat="false" ht="26.25" hidden="false" customHeight="false" outlineLevel="0" collapsed="false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8" min="8" style="0" width="13.99"/>
    <col collapsed="false" customWidth="true" hidden="false" outlineLevel="0" max="10" min="9" style="0" width="10.28"/>
  </cols>
  <sheetData>
    <row r="2" customFormat="false" ht="12.75" hidden="false" customHeight="false" outlineLevel="0" collapsed="false">
      <c r="B2" s="0" t="s">
        <v>95</v>
      </c>
      <c r="E2" s="0" t="s">
        <v>96</v>
      </c>
    </row>
    <row r="4" customFormat="false" ht="12.75" hidden="false" customHeight="false" outlineLevel="0" collapsed="false">
      <c r="B4" s="0" t="s">
        <v>97</v>
      </c>
      <c r="C4" s="0" t="s">
        <v>98</v>
      </c>
      <c r="E4" s="0" t="s">
        <v>97</v>
      </c>
      <c r="F4" s="0" t="s">
        <v>98</v>
      </c>
      <c r="H4" s="103" t="n">
        <v>0.0137</v>
      </c>
      <c r="I4" s="0" t="s">
        <v>97</v>
      </c>
      <c r="J4" s="0" t="s">
        <v>98</v>
      </c>
    </row>
    <row r="5" customFormat="false" ht="12.75" hidden="false" customHeight="false" outlineLevel="0" collapsed="false">
      <c r="A5" s="104" t="n">
        <v>37196</v>
      </c>
      <c r="B5" s="105" t="n">
        <f aca="false">(H5*(1+$H$4))/10000</f>
        <v>0</v>
      </c>
      <c r="C5" s="105" t="n">
        <f aca="false">(-X5*(1+$X$4)-AJ5*(1+$AJ$4))/10000</f>
        <v>-0</v>
      </c>
      <c r="D5" s="105"/>
      <c r="E5" s="105" t="n">
        <f aca="false">(I5+M5+AC5+AG5)/10000</f>
        <v>0</v>
      </c>
      <c r="F5" s="105" t="n">
        <f aca="false">(Y5+AK5)/10000</f>
        <v>0</v>
      </c>
      <c r="G5" s="106"/>
      <c r="H5" s="106" t="n">
        <f aca="false">IF([19]LongTerm83!D22='[19]Phillip Delta Positions'!A5,[19]LongTerm83!G22*('[19]Phillip Delta Positions'!A6-'[19]Phillip Delta Positions'!A5),0)</f>
        <v>0</v>
      </c>
      <c r="I5" s="106" t="n">
        <v>0</v>
      </c>
      <c r="J5" s="106" t="n">
        <v>0</v>
      </c>
    </row>
    <row r="6" customFormat="false" ht="12.75" hidden="false" customHeight="false" outlineLevel="0" collapsed="false">
      <c r="A6" s="104" t="n">
        <v>37226</v>
      </c>
      <c r="B6" s="105" t="n">
        <f aca="false">(H6*(1+$H$4))/10000</f>
        <v>0</v>
      </c>
      <c r="C6" s="105" t="n">
        <f aca="false">(-X6*(1+$X$4)-AJ6*(1+$AJ$4))/10000</f>
        <v>-0</v>
      </c>
      <c r="D6" s="105"/>
      <c r="E6" s="105" t="n">
        <f aca="false">(I6+M6+AC6+AG6)/10000</f>
        <v>0</v>
      </c>
      <c r="F6" s="105" t="n">
        <f aca="false">(Y6+AK6)/10000</f>
        <v>0</v>
      </c>
      <c r="G6" s="106"/>
      <c r="H6" s="106" t="n">
        <f aca="false">IF([19]LongTerm83!C23='[19]Phillip Delta Positions'!A6,[19]LongTerm83!G23*('[19]Phillip Delta Positions'!A7-'[19]Phillip Delta Positions'!A6),0)</f>
        <v>0</v>
      </c>
      <c r="I6" s="106" t="n">
        <f aca="false">IF([19]LongTerm83!D23='[19]Phillip Delta Positions'!A6,[19]LongTerm83!G23*('[19]Phillip Delta Positions'!A7-'[19]Phillip Delta Positions'!A6),0)</f>
        <v>0</v>
      </c>
      <c r="J6" s="106" t="n">
        <v>0</v>
      </c>
    </row>
    <row r="7" customFormat="false" ht="12.75" hidden="false" customHeight="false" outlineLevel="0" collapsed="false">
      <c r="A7" s="104" t="n">
        <v>37257</v>
      </c>
      <c r="B7" s="105" t="n">
        <f aca="false">(H7*(1+$H$4))/10000</f>
        <v>0</v>
      </c>
      <c r="C7" s="105" t="n">
        <f aca="false">(-X7*(1+$X$4)-AJ7*(1+$AJ$4))/10000</f>
        <v>-0</v>
      </c>
      <c r="D7" s="105"/>
      <c r="E7" s="105" t="n">
        <f aca="false">(I7+M7+AC7+AG7)/10000</f>
        <v>0</v>
      </c>
      <c r="F7" s="105" t="n">
        <f aca="false">(Y7+AK7)/10000</f>
        <v>0</v>
      </c>
      <c r="G7" s="106"/>
      <c r="H7" s="106" t="n">
        <f aca="false">IF([19]LongTerm83!C24='[19]Phillip Delta Positions'!A7,[19]LongTerm83!G24*('[19]Phillip Delta Positions'!A8-'[19]Phillip Delta Positions'!A7),0)</f>
        <v>0</v>
      </c>
      <c r="I7" s="106" t="n">
        <f aca="false">IF([19]LongTerm83!D24='[19]Phillip Delta Positions'!A7,[19]LongTerm83!G24*('[19]Phillip Delta Positions'!A8-'[19]Phillip Delta Positions'!A7),0)</f>
        <v>0</v>
      </c>
      <c r="J7" s="106" t="n">
        <v>0</v>
      </c>
    </row>
    <row r="8" customFormat="false" ht="12.75" hidden="false" customHeight="false" outlineLevel="0" collapsed="false">
      <c r="A8" s="104" t="n">
        <v>37288</v>
      </c>
      <c r="B8" s="105" t="n">
        <f aca="false">(H8*(1+$H$4))/10000</f>
        <v>0</v>
      </c>
      <c r="C8" s="105" t="n">
        <f aca="false">(-X8*(1+$X$4)-AJ8*(1+$AJ$4))/10000</f>
        <v>-0</v>
      </c>
      <c r="D8" s="105"/>
      <c r="E8" s="105" t="n">
        <f aca="false">(I8+M8+AC8+AG8)/10000</f>
        <v>0</v>
      </c>
      <c r="F8" s="105" t="n">
        <f aca="false">(Y8+AK8)/10000</f>
        <v>0</v>
      </c>
      <c r="G8" s="106"/>
      <c r="H8" s="106" t="n">
        <f aca="false">IF([19]LongTerm83!C25='[19]Phillip Delta Positions'!A8,[19]LongTerm83!G25*('[19]Phillip Delta Positions'!A9-'[19]Phillip Delta Positions'!A8),0)</f>
        <v>0</v>
      </c>
      <c r="I8" s="106" t="n">
        <f aca="false">IF([19]LongTerm83!D25='[19]Phillip Delta Positions'!A8,[19]LongTerm83!G25*('[19]Phillip Delta Positions'!A9-'[19]Phillip Delta Positions'!A8),0)</f>
        <v>0</v>
      </c>
      <c r="J8" s="106" t="n">
        <v>0</v>
      </c>
    </row>
    <row r="9" customFormat="false" ht="12.75" hidden="false" customHeight="false" outlineLevel="0" collapsed="false">
      <c r="A9" s="104" t="n">
        <v>37316</v>
      </c>
      <c r="B9" s="105" t="n">
        <f aca="false">(H9*(1+$H$4))/10000</f>
        <v>0</v>
      </c>
      <c r="C9" s="105" t="n">
        <f aca="false">(-X9*(1+$X$4)-AJ9*(1+$AJ$4))/10000</f>
        <v>-0</v>
      </c>
      <c r="D9" s="105"/>
      <c r="E9" s="105" t="n">
        <f aca="false">(I9+M9+AC9+AG9)/10000</f>
        <v>0</v>
      </c>
      <c r="F9" s="105" t="n">
        <f aca="false">(Y9+AK9)/10000</f>
        <v>0</v>
      </c>
      <c r="G9" s="106"/>
      <c r="H9" s="106" t="n">
        <f aca="false">IF([19]LongTerm83!C26='[19]Phillip Delta Positions'!A9,[19]LongTerm83!G26*('[19]Phillip Delta Positions'!A10-'[19]Phillip Delta Positions'!A9),0)</f>
        <v>0</v>
      </c>
      <c r="I9" s="106" t="n">
        <f aca="false">IF([19]LongTerm83!D26='[19]Phillip Delta Positions'!A9,[19]LongTerm83!G26*('[19]Phillip Delta Positions'!A10-'[19]Phillip Delta Positions'!A9),0)</f>
        <v>0</v>
      </c>
      <c r="J9" s="106" t="n">
        <v>0</v>
      </c>
    </row>
    <row r="10" customFormat="false" ht="12.75" hidden="false" customHeight="false" outlineLevel="0" collapsed="false">
      <c r="A10" s="104" t="n">
        <v>37347</v>
      </c>
      <c r="B10" s="105" t="n">
        <f aca="false">(-H10*(1+$H$4))/10000</f>
        <v>-676.714087381587</v>
      </c>
      <c r="C10" s="105" t="n">
        <f aca="false">H10/10000</f>
        <v>667.568400297512</v>
      </c>
      <c r="D10" s="105"/>
      <c r="E10" s="105" t="n">
        <f aca="false">I10/10000</f>
        <v>-676.687283771444</v>
      </c>
      <c r="F10" s="105" t="n">
        <f aca="false">J10/10000</f>
        <v>667.416667980091</v>
      </c>
      <c r="G10" s="106"/>
      <c r="H10" s="106" t="n">
        <f aca="false">[19]LongTerm83!G22*('[19]Phillip Delta Positions'!A11-'[19]Phillip Delta Positions'!A10)</f>
        <v>6675684.00297512</v>
      </c>
      <c r="I10" s="106" t="n">
        <f aca="false">[19]LongTerm83!S22</f>
        <v>-6766872.83771444</v>
      </c>
      <c r="J10" s="106" t="n">
        <f aca="false">[19]LongTerm83!T22</f>
        <v>6674166.67980091</v>
      </c>
    </row>
    <row r="11" customFormat="false" ht="12.75" hidden="false" customHeight="false" outlineLevel="0" collapsed="false">
      <c r="A11" s="104" t="n">
        <v>37377</v>
      </c>
      <c r="B11" s="105" t="n">
        <f aca="false">(-H11*(1+$H$4))/10000</f>
        <v>-697.914911323754</v>
      </c>
      <c r="C11" s="105" t="n">
        <f aca="false">H11/10000</f>
        <v>688.482698356273</v>
      </c>
      <c r="D11" s="105"/>
      <c r="E11" s="105" t="n">
        <f aca="false">I11/10000</f>
        <v>-697.874803741141</v>
      </c>
      <c r="F11" s="105" t="n">
        <f aca="false">J11/10000</f>
        <v>688.313918938768</v>
      </c>
      <c r="G11" s="106"/>
      <c r="H11" s="106" t="n">
        <f aca="false">[19]LongTerm83!G23*('[19]Phillip Delta Positions'!A12-'[19]Phillip Delta Positions'!A11)</f>
        <v>6884826.98356273</v>
      </c>
      <c r="I11" s="106" t="n">
        <f aca="false">[19]LongTerm83!S23</f>
        <v>-6978748.03741141</v>
      </c>
      <c r="J11" s="106" t="n">
        <f aca="false">[19]LongTerm83!T23</f>
        <v>6883139.18938768</v>
      </c>
    </row>
    <row r="12" customFormat="false" ht="12.75" hidden="false" customHeight="false" outlineLevel="0" collapsed="false">
      <c r="A12" s="104" t="n">
        <v>37408</v>
      </c>
      <c r="B12" s="105" t="n">
        <f aca="false">(-H12*(1+$H$4))/10000</f>
        <v>-674.041073894985</v>
      </c>
      <c r="C12" s="105" t="n">
        <f aca="false">H12/10000</f>
        <v>664.931512178145</v>
      </c>
      <c r="D12" s="105"/>
      <c r="E12" s="105" t="n">
        <f aca="false">I12/10000</f>
        <v>-673.854490859669</v>
      </c>
      <c r="F12" s="105" t="n">
        <f aca="false">J12/10000</f>
        <v>664.622684334892</v>
      </c>
      <c r="G12" s="106"/>
      <c r="H12" s="106" t="n">
        <f aca="false">[19]LongTerm83!G24*('[19]Phillip Delta Positions'!A13-'[19]Phillip Delta Positions'!A12)</f>
        <v>6649315.12178145</v>
      </c>
      <c r="I12" s="106" t="n">
        <f aca="false">[19]LongTerm83!S24</f>
        <v>-6738544.90859669</v>
      </c>
      <c r="J12" s="106" t="n">
        <f aca="false">[19]LongTerm83!T24</f>
        <v>6646226.84334892</v>
      </c>
    </row>
    <row r="13" customFormat="false" ht="12.75" hidden="false" customHeight="false" outlineLevel="0" collapsed="false">
      <c r="A13" s="104" t="n">
        <v>37438</v>
      </c>
      <c r="B13" s="105" t="n">
        <f aca="false">(-H13*(1+$H$4))/10000</f>
        <v>-695.091545675963</v>
      </c>
      <c r="C13" s="105" t="n">
        <f aca="false">H13/10000</f>
        <v>685.697490062112</v>
      </c>
      <c r="D13" s="105"/>
      <c r="E13" s="105" t="n">
        <f aca="false">I13/10000</f>
        <v>-694.589219629877</v>
      </c>
      <c r="F13" s="105" t="n">
        <f aca="false">J13/10000</f>
        <v>685.073347327291</v>
      </c>
      <c r="G13" s="106"/>
      <c r="H13" s="106" t="n">
        <f aca="false">[19]LongTerm83!G25*('[19]Phillip Delta Positions'!A14-'[19]Phillip Delta Positions'!A13)</f>
        <v>6856974.90062112</v>
      </c>
      <c r="I13" s="106" t="n">
        <f aca="false">[19]LongTerm83!S25</f>
        <v>-6945892.19629877</v>
      </c>
      <c r="J13" s="106" t="n">
        <f aca="false">[19]LongTerm83!T25</f>
        <v>6850733.47327291</v>
      </c>
    </row>
    <row r="14" customFormat="false" ht="12.75" hidden="false" customHeight="false" outlineLevel="0" collapsed="false">
      <c r="A14" s="104" t="n">
        <v>37469</v>
      </c>
      <c r="B14" s="105" t="n">
        <f aca="false">(-H14*(1+$H$4))/10000</f>
        <v>-693.514630705635</v>
      </c>
      <c r="C14" s="105" t="n">
        <f aca="false">H14/10000</f>
        <v>684.141886855712</v>
      </c>
      <c r="D14" s="105"/>
      <c r="E14" s="105" t="n">
        <f aca="false">I14/10000</f>
        <v>-692.436774071422</v>
      </c>
      <c r="F14" s="105" t="n">
        <f aca="false">J14/10000</f>
        <v>682.95039026252</v>
      </c>
      <c r="G14" s="106"/>
      <c r="H14" s="106" t="n">
        <f aca="false">[19]LongTerm83!G26*('[19]Phillip Delta Positions'!A15-'[19]Phillip Delta Positions'!A14)</f>
        <v>6841418.86855712</v>
      </c>
      <c r="I14" s="106" t="n">
        <f aca="false">[19]LongTerm83!S26</f>
        <v>-6924367.74071422</v>
      </c>
      <c r="J14" s="106" t="n">
        <f aca="false">[19]LongTerm83!T26</f>
        <v>6829503.9026252</v>
      </c>
    </row>
    <row r="15" customFormat="false" ht="12.75" hidden="false" customHeight="false" outlineLevel="0" collapsed="false">
      <c r="A15" s="104" t="n">
        <v>37500</v>
      </c>
      <c r="B15" s="105" t="n">
        <f aca="false">(-H15*(1+$H$4))/10000</f>
        <v>-669.582095282745</v>
      </c>
      <c r="C15" s="105" t="n">
        <f aca="false">H15/10000</f>
        <v>660.532795977849</v>
      </c>
      <c r="D15" s="105"/>
      <c r="E15" s="105" t="n">
        <f aca="false">I15/10000</f>
        <v>-668.580868625917</v>
      </c>
      <c r="F15" s="105" t="n">
        <f aca="false">J15/10000</f>
        <v>659.421310728198</v>
      </c>
      <c r="G15" s="106"/>
      <c r="H15" s="106" t="n">
        <f aca="false">[19]LongTerm83!G27*('[19]Phillip Delta Positions'!A16-'[19]Phillip Delta Positions'!A15)</f>
        <v>6605327.95977849</v>
      </c>
      <c r="I15" s="106" t="n">
        <f aca="false">[19]LongTerm83!S27</f>
        <v>-6685808.68625917</v>
      </c>
      <c r="J15" s="106" t="n">
        <f aca="false">[19]LongTerm83!T27</f>
        <v>6594213.10728198</v>
      </c>
    </row>
    <row r="16" customFormat="false" ht="12.75" hidden="false" customHeight="false" outlineLevel="0" collapsed="false">
      <c r="A16" s="104" t="n">
        <v>37530</v>
      </c>
      <c r="B16" s="105" t="n">
        <f aca="false">(-H16*(1+$H$4))/10000</f>
        <v>-690.256519403711</v>
      </c>
      <c r="C16" s="105" t="n">
        <f aca="false">H16/10000</f>
        <v>680.927808428244</v>
      </c>
      <c r="D16" s="105"/>
      <c r="E16" s="105" t="n">
        <f aca="false">I16/10000</f>
        <v>-688.174614654463</v>
      </c>
      <c r="F16" s="105" t="n">
        <f aca="false">J16/10000</f>
        <v>678.746622440358</v>
      </c>
      <c r="G16" s="106"/>
      <c r="H16" s="106" t="n">
        <f aca="false">[19]LongTerm83!G28*('[19]Phillip Delta Positions'!A17-'[19]Phillip Delta Positions'!A16)</f>
        <v>6809278.08428244</v>
      </c>
      <c r="I16" s="106" t="n">
        <f aca="false">[19]LongTerm83!S28</f>
        <v>-6881746.14654463</v>
      </c>
      <c r="J16" s="106" t="n">
        <f aca="false">[19]LongTerm83!T28</f>
        <v>6787466.22440358</v>
      </c>
    </row>
    <row r="17" customFormat="false" ht="12.75" hidden="false" customHeight="false" outlineLevel="0" collapsed="false">
      <c r="A17" s="104" t="n">
        <v>37561</v>
      </c>
      <c r="B17" s="105" t="n">
        <f aca="false">(-H17*(1+$H$4))/10000</f>
        <v>-799.474910530066</v>
      </c>
      <c r="C17" s="105" t="n">
        <f aca="false">H17/10000</f>
        <v>788.670129752457</v>
      </c>
      <c r="D17" s="105"/>
      <c r="E17" s="105" t="n">
        <f aca="false">I17/10000</f>
        <v>-794.826003295095</v>
      </c>
      <c r="F17" s="105" t="n">
        <f aca="false">J17/10000</f>
        <v>783.936887037796</v>
      </c>
      <c r="G17" s="106"/>
      <c r="H17" s="106" t="n">
        <f aca="false">[19]LongTerm83!G29*('[19]Phillip Delta Positions'!A18-'[19]Phillip Delta Positions'!A17)</f>
        <v>7886701.29752457</v>
      </c>
      <c r="I17" s="106" t="n">
        <f aca="false">[19]LongTerm83!S29</f>
        <v>-7948260.03295095</v>
      </c>
      <c r="J17" s="106" t="n">
        <f aca="false">[19]LongTerm83!T29</f>
        <v>7839368.87037796</v>
      </c>
    </row>
    <row r="18" customFormat="false" ht="12.75" hidden="false" customHeight="false" outlineLevel="0" collapsed="false">
      <c r="A18" s="104" t="n">
        <v>37591</v>
      </c>
      <c r="B18" s="105" t="n">
        <f aca="false">(-H18*(1+$H$4))/10000</f>
        <v>-686.622659357817</v>
      </c>
      <c r="C18" s="105" t="n">
        <f aca="false">H18/10000</f>
        <v>677.343059443442</v>
      </c>
      <c r="D18" s="105"/>
      <c r="E18" s="105" t="n">
        <f aca="false">I18/10000</f>
        <v>-679.564390137125</v>
      </c>
      <c r="F18" s="105" t="n">
        <f aca="false">J18/10000</f>
        <v>670.254357998591</v>
      </c>
      <c r="G18" s="106"/>
      <c r="H18" s="106" t="n">
        <f aca="false">[19]LongTerm83!G30*31</f>
        <v>6773430.59443442</v>
      </c>
      <c r="I18" s="106" t="n">
        <f aca="false">[19]LongTerm83!S30</f>
        <v>-6795643.90137125</v>
      </c>
      <c r="J18" s="106" t="n">
        <f aca="false">[19]LongTerm83!T30</f>
        <v>6702543.57998591</v>
      </c>
    </row>
    <row r="19" customFormat="false" ht="12.75" hidden="false" customHeight="false" outlineLevel="0" collapsed="false">
      <c r="A19" s="107"/>
      <c r="B19" s="105"/>
      <c r="C19" s="105"/>
      <c r="D19" s="105"/>
      <c r="E19" s="105"/>
      <c r="F19" s="105"/>
      <c r="G19" s="106"/>
      <c r="H19" s="108"/>
      <c r="I19" s="106"/>
      <c r="J19" s="106"/>
    </row>
    <row r="20" customFormat="false" ht="12.75" hidden="false" customHeight="false" outlineLevel="0" collapsed="false">
      <c r="A20" s="107"/>
      <c r="B20" s="105"/>
      <c r="C20" s="105"/>
      <c r="D20" s="105"/>
      <c r="E20" s="105"/>
      <c r="F20" s="105"/>
      <c r="G20" s="106"/>
      <c r="H20" s="108"/>
      <c r="I20" s="106"/>
      <c r="J20" s="106"/>
    </row>
    <row r="21" customFormat="false" ht="12.75" hidden="false" customHeight="false" outlineLevel="0" collapsed="false">
      <c r="A21" s="107"/>
      <c r="B21" s="105"/>
      <c r="C21" s="105"/>
      <c r="D21" s="105"/>
      <c r="E21" s="105"/>
      <c r="F21" s="105"/>
      <c r="G21" s="106"/>
      <c r="H21" s="108"/>
      <c r="I21" s="106"/>
      <c r="J21" s="106"/>
    </row>
    <row r="22" customFormat="false" ht="12.75" hidden="false" customHeight="false" outlineLevel="0" collapsed="false">
      <c r="A22" s="107"/>
      <c r="B22" s="105"/>
      <c r="C22" s="105"/>
      <c r="D22" s="105"/>
      <c r="E22" s="105"/>
      <c r="F22" s="105"/>
      <c r="G22" s="106"/>
      <c r="H22" s="108"/>
      <c r="I22" s="106"/>
      <c r="J22" s="106"/>
    </row>
    <row r="23" customFormat="false" ht="12.75" hidden="false" customHeight="false" outlineLevel="0" collapsed="false">
      <c r="A23" s="107"/>
      <c r="B23" s="105"/>
      <c r="C23" s="105"/>
      <c r="D23" s="105"/>
      <c r="E23" s="105"/>
      <c r="F23" s="105"/>
      <c r="G23" s="106"/>
      <c r="H23" s="108"/>
      <c r="I23" s="106"/>
      <c r="J23" s="106"/>
    </row>
    <row r="24" customFormat="false" ht="12.75" hidden="false" customHeight="false" outlineLevel="0" collapsed="false">
      <c r="A24" s="107"/>
      <c r="B24" s="105"/>
      <c r="C24" s="105"/>
      <c r="D24" s="105"/>
      <c r="E24" s="105"/>
      <c r="F24" s="105"/>
      <c r="G24" s="106"/>
      <c r="H24" s="108"/>
      <c r="I24" s="106"/>
      <c r="J24" s="106"/>
    </row>
    <row r="25" customFormat="false" ht="12.75" hidden="false" customHeight="false" outlineLevel="0" collapsed="false">
      <c r="A25" s="107"/>
      <c r="B25" s="105"/>
      <c r="C25" s="105"/>
      <c r="D25" s="105"/>
      <c r="E25" s="105"/>
      <c r="F25" s="105"/>
      <c r="G25" s="106"/>
      <c r="H25" s="108"/>
      <c r="I25" s="106"/>
      <c r="J25" s="106"/>
    </row>
    <row r="26" customFormat="false" ht="12.75" hidden="false" customHeight="false" outlineLevel="0" collapsed="false">
      <c r="A26" s="107"/>
      <c r="B26" s="105"/>
      <c r="C26" s="105"/>
      <c r="D26" s="105"/>
      <c r="E26" s="105"/>
      <c r="F26" s="105"/>
      <c r="G26" s="106"/>
      <c r="H26" s="108"/>
      <c r="I26" s="106"/>
      <c r="J26" s="106"/>
    </row>
    <row r="27" customFormat="false" ht="12.75" hidden="false" customHeight="false" outlineLevel="0" collapsed="false">
      <c r="A27" s="107"/>
      <c r="B27" s="105"/>
      <c r="C27" s="105"/>
      <c r="D27" s="105"/>
      <c r="E27" s="105"/>
      <c r="F27" s="105"/>
      <c r="G27" s="106"/>
      <c r="H27" s="108"/>
      <c r="I27" s="106"/>
      <c r="J27" s="106"/>
    </row>
    <row r="28" customFormat="false" ht="12.75" hidden="false" customHeight="false" outlineLevel="0" collapsed="false">
      <c r="A28" s="107"/>
      <c r="B28" s="105"/>
      <c r="C28" s="105"/>
      <c r="D28" s="105"/>
      <c r="E28" s="105"/>
      <c r="F28" s="105"/>
      <c r="G28" s="106"/>
      <c r="H28" s="108"/>
      <c r="I28" s="106"/>
      <c r="J28" s="106"/>
    </row>
    <row r="29" customFormat="false" ht="12.75" hidden="false" customHeight="false" outlineLevel="0" collapsed="false">
      <c r="A29" s="107"/>
      <c r="B29" s="105"/>
      <c r="C29" s="105"/>
      <c r="D29" s="105"/>
      <c r="E29" s="105"/>
      <c r="F29" s="105"/>
      <c r="G29" s="106"/>
      <c r="H29" s="108"/>
      <c r="I29" s="106"/>
      <c r="J29" s="106"/>
    </row>
    <row r="30" customFormat="false" ht="12.75" hidden="false" customHeight="false" outlineLevel="0" collapsed="false">
      <c r="A30" s="107"/>
      <c r="B30" s="105"/>
      <c r="C30" s="105"/>
      <c r="D30" s="105"/>
      <c r="E30" s="105"/>
      <c r="F30" s="105"/>
      <c r="G30" s="106"/>
      <c r="H30" s="108"/>
      <c r="I30" s="106"/>
      <c r="J30" s="106"/>
    </row>
    <row r="31" customFormat="false" ht="12.75" hidden="false" customHeight="false" outlineLevel="0" collapsed="false">
      <c r="A31" s="107"/>
      <c r="B31" s="105"/>
      <c r="C31" s="105"/>
      <c r="D31" s="105"/>
      <c r="E31" s="105"/>
      <c r="F31" s="105"/>
      <c r="G31" s="106"/>
      <c r="H31" s="108"/>
      <c r="I31" s="106"/>
      <c r="J31" s="106"/>
    </row>
    <row r="32" customFormat="false" ht="12.75" hidden="false" customHeight="false" outlineLevel="0" collapsed="false">
      <c r="A32" s="107"/>
      <c r="B32" s="105"/>
      <c r="C32" s="105"/>
      <c r="D32" s="105"/>
      <c r="E32" s="105"/>
      <c r="F32" s="105"/>
      <c r="G32" s="106"/>
      <c r="H32" s="108"/>
      <c r="I32" s="106"/>
      <c r="J32" s="106"/>
    </row>
    <row r="33" customFormat="false" ht="12.75" hidden="false" customHeight="false" outlineLevel="0" collapsed="false">
      <c r="A33" s="107"/>
      <c r="B33" s="105"/>
      <c r="C33" s="105"/>
      <c r="D33" s="105"/>
      <c r="E33" s="105"/>
      <c r="F33" s="105"/>
      <c r="G33" s="106"/>
      <c r="H33" s="108"/>
      <c r="I33" s="106"/>
      <c r="J33" s="106"/>
    </row>
    <row r="34" customFormat="false" ht="12.75" hidden="false" customHeight="false" outlineLevel="0" collapsed="false">
      <c r="A34" s="107"/>
      <c r="B34" s="105"/>
      <c r="C34" s="105"/>
      <c r="D34" s="105"/>
      <c r="E34" s="105"/>
      <c r="F34" s="105"/>
      <c r="G34" s="106"/>
      <c r="H34" s="108"/>
      <c r="I34" s="106"/>
      <c r="J34" s="106"/>
    </row>
    <row r="35" customFormat="false" ht="12.75" hidden="false" customHeight="false" outlineLevel="0" collapsed="false">
      <c r="A35" s="107"/>
      <c r="B35" s="105"/>
      <c r="C35" s="105"/>
      <c r="D35" s="105"/>
      <c r="E35" s="105"/>
      <c r="F35" s="105"/>
      <c r="G35" s="106"/>
      <c r="H35" s="108"/>
      <c r="I35" s="106"/>
      <c r="J35" s="106"/>
    </row>
    <row r="36" customFormat="false" ht="12.75" hidden="false" customHeight="false" outlineLevel="0" collapsed="false">
      <c r="A36" s="107"/>
      <c r="B36" s="105"/>
      <c r="C36" s="105"/>
      <c r="D36" s="105"/>
      <c r="E36" s="105"/>
      <c r="F36" s="105"/>
      <c r="G36" s="106"/>
      <c r="H36" s="108"/>
      <c r="I36" s="106"/>
      <c r="J36" s="106"/>
    </row>
    <row r="37" customFormat="false" ht="12.75" hidden="false" customHeight="false" outlineLevel="0" collapsed="false">
      <c r="A37" s="107"/>
      <c r="B37" s="105"/>
      <c r="C37" s="105"/>
      <c r="D37" s="105"/>
      <c r="E37" s="105"/>
      <c r="F37" s="105"/>
      <c r="G37" s="106"/>
      <c r="H37" s="108"/>
      <c r="I37" s="106"/>
      <c r="J37" s="106"/>
    </row>
    <row r="38" customFormat="false" ht="12.75" hidden="false" customHeight="false" outlineLevel="0" collapsed="false">
      <c r="A38" s="107"/>
      <c r="B38" s="105"/>
      <c r="C38" s="105"/>
      <c r="D38" s="105"/>
      <c r="E38" s="105"/>
      <c r="F38" s="105"/>
      <c r="G38" s="106"/>
      <c r="H38" s="108"/>
      <c r="I38" s="106"/>
      <c r="J38" s="106"/>
    </row>
    <row r="39" customFormat="false" ht="12.75" hidden="false" customHeight="false" outlineLevel="0" collapsed="false">
      <c r="A39" s="107"/>
      <c r="B39" s="105"/>
      <c r="C39" s="105"/>
      <c r="D39" s="105"/>
      <c r="E39" s="105"/>
      <c r="F39" s="105"/>
      <c r="G39" s="106"/>
      <c r="H39" s="108"/>
      <c r="I39" s="106"/>
      <c r="J39" s="106"/>
    </row>
    <row r="40" customFormat="false" ht="12.75" hidden="false" customHeight="false" outlineLevel="0" collapsed="false">
      <c r="A40" s="107"/>
      <c r="B40" s="105"/>
      <c r="C40" s="105"/>
      <c r="D40" s="105"/>
      <c r="E40" s="105"/>
      <c r="F40" s="105"/>
      <c r="G40" s="106"/>
      <c r="H40" s="108"/>
      <c r="I40" s="106"/>
      <c r="J40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11.13"/>
    <col collapsed="false" customWidth="true" hidden="false" outlineLevel="0" max="5" min="5" style="0" width="17.42"/>
    <col collapsed="false" customWidth="true" hidden="false" outlineLevel="0" max="6" min="6" style="0" width="10.99"/>
    <col collapsed="false" customWidth="true" hidden="false" outlineLevel="0" max="7" min="7" style="0" width="9.99"/>
    <col collapsed="false" customWidth="true" hidden="false" outlineLevel="0" max="8" min="8" style="109" width="9.14"/>
    <col collapsed="false" customWidth="true" hidden="false" outlineLevel="0" max="10" min="10" style="0" width="17.42"/>
    <col collapsed="false" customWidth="true" hidden="false" outlineLevel="0" max="11" min="11" style="0" width="11.13"/>
    <col collapsed="false" customWidth="true" hidden="false" outlineLevel="0" max="12" min="12" style="0" width="17.42"/>
    <col collapsed="false" customWidth="true" hidden="false" outlineLevel="0" max="13" min="13" style="0" width="10.99"/>
  </cols>
  <sheetData>
    <row r="1" customFormat="false" ht="12.75" hidden="false" customHeight="false" outlineLevel="0" collapsed="false">
      <c r="A1" s="110" t="s">
        <v>99</v>
      </c>
      <c r="B1" s="111" t="s">
        <v>100</v>
      </c>
      <c r="C1" s="111" t="s">
        <v>100</v>
      </c>
      <c r="D1" s="111" t="s">
        <v>100</v>
      </c>
      <c r="E1" s="111" t="s">
        <v>100</v>
      </c>
      <c r="F1" s="111" t="s">
        <v>100</v>
      </c>
      <c r="J1" s="111" t="s">
        <v>100</v>
      </c>
      <c r="K1" s="111" t="s">
        <v>100</v>
      </c>
      <c r="L1" s="111" t="s">
        <v>100</v>
      </c>
      <c r="M1" s="111" t="s">
        <v>100</v>
      </c>
    </row>
    <row r="2" customFormat="false" ht="12.75" hidden="false" customHeight="false" outlineLevel="0" collapsed="false">
      <c r="A2" s="110" t="s">
        <v>101</v>
      </c>
      <c r="B2" s="111" t="s">
        <v>102</v>
      </c>
      <c r="C2" s="111" t="s">
        <v>46</v>
      </c>
      <c r="D2" s="111" t="s">
        <v>51</v>
      </c>
      <c r="E2" s="111" t="s">
        <v>24</v>
      </c>
      <c r="F2" s="111" t="s">
        <v>20</v>
      </c>
      <c r="G2" s="111" t="s">
        <v>63</v>
      </c>
      <c r="H2" s="112" t="s">
        <v>63</v>
      </c>
      <c r="J2" s="111" t="s">
        <v>46</v>
      </c>
      <c r="K2" s="111" t="s">
        <v>51</v>
      </c>
      <c r="L2" s="111" t="s">
        <v>24</v>
      </c>
      <c r="M2" s="111" t="s">
        <v>20</v>
      </c>
    </row>
    <row r="3" customFormat="false" ht="12.75" hidden="false" customHeight="false" outlineLevel="0" collapsed="false">
      <c r="A3" s="110" t="s">
        <v>103</v>
      </c>
      <c r="B3" s="111" t="s">
        <v>104</v>
      </c>
      <c r="C3" s="111" t="s">
        <v>105</v>
      </c>
      <c r="D3" s="111" t="s">
        <v>105</v>
      </c>
      <c r="E3" s="111" t="s">
        <v>105</v>
      </c>
      <c r="F3" s="111" t="s">
        <v>105</v>
      </c>
      <c r="G3" s="111" t="s">
        <v>106</v>
      </c>
      <c r="H3" s="112" t="s">
        <v>107</v>
      </c>
      <c r="J3" s="111" t="s">
        <v>108</v>
      </c>
      <c r="K3" s="111" t="s">
        <v>108</v>
      </c>
      <c r="L3" s="111" t="s">
        <v>108</v>
      </c>
      <c r="M3" s="111" t="s">
        <v>108</v>
      </c>
    </row>
    <row r="4" customFormat="false" ht="12.75" hidden="false" customHeight="false" outlineLevel="0" collapsed="false">
      <c r="A4" s="110" t="s">
        <v>109</v>
      </c>
      <c r="B4" s="111"/>
    </row>
    <row r="5" customFormat="false" ht="12.75" hidden="false" customHeight="false" outlineLevel="0" collapsed="false">
      <c r="A5" s="110"/>
      <c r="C5" s="0" t="s">
        <v>46</v>
      </c>
      <c r="D5" s="0" t="s">
        <v>51</v>
      </c>
      <c r="E5" s="0" t="s">
        <v>24</v>
      </c>
      <c r="F5" s="0" t="s">
        <v>20</v>
      </c>
      <c r="J5" s="0" t="s">
        <v>46</v>
      </c>
      <c r="K5" s="0" t="s">
        <v>51</v>
      </c>
      <c r="L5" s="0" t="s">
        <v>24</v>
      </c>
      <c r="M5" s="0" t="s">
        <v>20</v>
      </c>
    </row>
    <row r="6" customFormat="false" ht="12.75" hidden="false" customHeight="false" outlineLevel="0" collapsed="false">
      <c r="A6" s="113" t="n">
        <v>37043</v>
      </c>
      <c r="B6" s="109" t="n">
        <v>0</v>
      </c>
      <c r="C6" s="109" t="n">
        <v>0</v>
      </c>
      <c r="D6" s="109" t="n">
        <v>0</v>
      </c>
      <c r="E6" s="109" t="n">
        <v>0</v>
      </c>
      <c r="F6" s="109" t="n">
        <v>0</v>
      </c>
      <c r="G6" s="114" t="n">
        <f aca="false">SUM(C6:F6)</f>
        <v>0</v>
      </c>
      <c r="H6" s="109" t="n">
        <f aca="false">SUM(C6:F6)-B6</f>
        <v>0</v>
      </c>
      <c r="J6" s="109" t="n">
        <v>0</v>
      </c>
      <c r="K6" s="109" t="n">
        <v>0</v>
      </c>
      <c r="L6" s="109" t="n">
        <v>0</v>
      </c>
      <c r="M6" s="109" t="n">
        <v>0</v>
      </c>
    </row>
    <row r="7" customFormat="false" ht="12.75" hidden="false" customHeight="false" outlineLevel="0" collapsed="false">
      <c r="A7" s="113" t="n">
        <v>37073</v>
      </c>
      <c r="B7" s="109" t="n">
        <v>0</v>
      </c>
      <c r="C7" s="109" t="n">
        <v>0</v>
      </c>
      <c r="D7" s="109" t="n">
        <v>0</v>
      </c>
      <c r="E7" s="109" t="n">
        <v>0</v>
      </c>
      <c r="F7" s="109" t="n">
        <v>0</v>
      </c>
      <c r="G7" s="114" t="n">
        <f aca="false">SUM(C7:F7)</f>
        <v>0</v>
      </c>
      <c r="H7" s="109" t="n">
        <f aca="false">SUM(C7:F7)-B7</f>
        <v>0</v>
      </c>
      <c r="J7" s="109" t="n">
        <v>0</v>
      </c>
      <c r="K7" s="109" t="n">
        <v>0</v>
      </c>
      <c r="L7" s="109" t="n">
        <v>0</v>
      </c>
      <c r="M7" s="109" t="n">
        <v>0</v>
      </c>
    </row>
    <row r="8" customFormat="false" ht="12.75" hidden="false" customHeight="false" outlineLevel="0" collapsed="false">
      <c r="A8" s="113" t="n">
        <v>37104</v>
      </c>
      <c r="B8" s="109" t="n">
        <v>0</v>
      </c>
      <c r="C8" s="109" t="n">
        <v>0</v>
      </c>
      <c r="D8" s="109" t="n">
        <v>0</v>
      </c>
      <c r="E8" s="109" t="n">
        <v>0</v>
      </c>
      <c r="F8" s="109" t="n">
        <v>0</v>
      </c>
      <c r="G8" s="114" t="n">
        <f aca="false">SUM(C8:F8)</f>
        <v>0</v>
      </c>
      <c r="H8" s="109" t="n">
        <f aca="false">SUM(C8:F8)-B8</f>
        <v>0</v>
      </c>
      <c r="J8" s="109" t="n">
        <v>0</v>
      </c>
      <c r="K8" s="109" t="n">
        <v>0</v>
      </c>
      <c r="L8" s="109" t="n">
        <v>0</v>
      </c>
      <c r="M8" s="109" t="n">
        <v>0</v>
      </c>
    </row>
    <row r="9" customFormat="false" ht="12.75" hidden="false" customHeight="false" outlineLevel="0" collapsed="false">
      <c r="A9" s="113" t="n">
        <v>37135</v>
      </c>
      <c r="B9" s="109" t="n">
        <v>0</v>
      </c>
      <c r="C9" s="109" t="n">
        <v>0</v>
      </c>
      <c r="D9" s="109" t="n">
        <v>0</v>
      </c>
      <c r="E9" s="109" t="n">
        <v>0</v>
      </c>
      <c r="F9" s="109" t="n">
        <v>0</v>
      </c>
      <c r="G9" s="114" t="n">
        <f aca="false">SUM(C9:F9)</f>
        <v>0</v>
      </c>
      <c r="H9" s="109" t="n">
        <f aca="false">SUM(C9:F9)-B9</f>
        <v>0</v>
      </c>
      <c r="J9" s="109" t="n">
        <v>0</v>
      </c>
      <c r="K9" s="109" t="n">
        <v>0</v>
      </c>
      <c r="L9" s="109" t="n">
        <v>0</v>
      </c>
      <c r="M9" s="109" t="n">
        <v>0</v>
      </c>
    </row>
    <row r="10" customFormat="false" ht="12.75" hidden="false" customHeight="false" outlineLevel="0" collapsed="false">
      <c r="A10" s="113" t="n">
        <v>37165</v>
      </c>
      <c r="B10" s="109" t="n">
        <v>0</v>
      </c>
      <c r="C10" s="109" t="n">
        <v>0</v>
      </c>
      <c r="D10" s="109" t="n">
        <v>0</v>
      </c>
      <c r="E10" s="109" t="n">
        <v>0</v>
      </c>
      <c r="F10" s="109" t="n">
        <v>0</v>
      </c>
      <c r="G10" s="114" t="n">
        <f aca="false">SUM(C10:F10)</f>
        <v>0</v>
      </c>
      <c r="H10" s="109" t="n">
        <f aca="false">SUM(C10:F10)-B10</f>
        <v>0</v>
      </c>
      <c r="J10" s="109" t="n">
        <v>0</v>
      </c>
      <c r="K10" s="109" t="n">
        <v>0</v>
      </c>
      <c r="L10" s="109" t="n">
        <v>0</v>
      </c>
      <c r="M10" s="109" t="n">
        <v>0</v>
      </c>
    </row>
    <row r="11" customFormat="false" ht="12.75" hidden="false" customHeight="false" outlineLevel="0" collapsed="false">
      <c r="A11" s="113" t="n">
        <v>37196</v>
      </c>
      <c r="B11" s="109" t="n">
        <v>-27.38449208</v>
      </c>
      <c r="C11" s="109" t="n">
        <v>-394.53575863</v>
      </c>
      <c r="D11" s="109" t="n">
        <v>-394.52976245</v>
      </c>
      <c r="E11" s="109" t="n">
        <v>681.29941995</v>
      </c>
      <c r="F11" s="109" t="n">
        <v>80.38160905</v>
      </c>
      <c r="G11" s="114" t="n">
        <f aca="false">SUM(C11:F11)</f>
        <v>-27.38449208</v>
      </c>
      <c r="H11" s="109" t="n">
        <f aca="false">SUM(C11:F11)-B11</f>
        <v>0</v>
      </c>
      <c r="J11" s="109" t="n">
        <v>-394.53575863</v>
      </c>
      <c r="K11" s="109" t="n">
        <v>-394.52976245</v>
      </c>
      <c r="L11" s="109" t="n">
        <v>681.29941995</v>
      </c>
      <c r="M11" s="109" t="n">
        <v>80.38160905</v>
      </c>
    </row>
    <row r="12" customFormat="false" ht="12.75" hidden="false" customHeight="false" outlineLevel="0" collapsed="false">
      <c r="A12" s="113" t="n">
        <v>37226</v>
      </c>
      <c r="B12" s="109" t="n">
        <v>-28.24143966</v>
      </c>
      <c r="C12" s="109" t="n">
        <v>-406.8820334</v>
      </c>
      <c r="D12" s="109" t="n">
        <v>-406.87584959</v>
      </c>
      <c r="E12" s="109" t="n">
        <v>702.61943888</v>
      </c>
      <c r="F12" s="109" t="n">
        <v>82.89700445</v>
      </c>
      <c r="G12" s="114" t="n">
        <f aca="false">SUM(C12:F12)</f>
        <v>-28.24143966</v>
      </c>
      <c r="H12" s="109" t="n">
        <f aca="false">SUM(C12:F12)-B12</f>
        <v>0</v>
      </c>
      <c r="J12" s="109" t="n">
        <v>-406.8820334</v>
      </c>
      <c r="K12" s="109" t="n">
        <v>-406.87584959</v>
      </c>
      <c r="L12" s="109" t="n">
        <v>702.61943888</v>
      </c>
      <c r="M12" s="109" t="n">
        <v>82.89700445</v>
      </c>
    </row>
    <row r="13" customFormat="false" ht="12.75" hidden="false" customHeight="false" outlineLevel="0" collapsed="false">
      <c r="A13" s="113" t="n">
        <v>37257</v>
      </c>
      <c r="B13" s="109" t="n">
        <v>-28.18582936</v>
      </c>
      <c r="C13" s="109" t="n">
        <v>-406.08084094</v>
      </c>
      <c r="D13" s="109" t="n">
        <v>-406.0746693</v>
      </c>
      <c r="E13" s="109" t="n">
        <v>701.23590914</v>
      </c>
      <c r="F13" s="109" t="n">
        <v>82.73377174</v>
      </c>
      <c r="G13" s="114" t="n">
        <f aca="false">SUM(C13:F13)</f>
        <v>-28.18582936</v>
      </c>
      <c r="H13" s="109" t="n">
        <f aca="false">SUM(C13:F13)-B13</f>
        <v>0</v>
      </c>
      <c r="J13" s="109" t="n">
        <v>-406.08084094</v>
      </c>
      <c r="K13" s="109" t="n">
        <v>-406.0746693</v>
      </c>
      <c r="L13" s="109" t="n">
        <v>701.23590914</v>
      </c>
      <c r="M13" s="109" t="n">
        <v>82.73377174</v>
      </c>
    </row>
    <row r="14" customFormat="false" ht="12.75" hidden="false" customHeight="false" outlineLevel="0" collapsed="false">
      <c r="A14" s="113" t="n">
        <v>37288</v>
      </c>
      <c r="B14" s="109" t="n">
        <v>-25.40788342</v>
      </c>
      <c r="C14" s="109" t="n">
        <v>-366.05822495</v>
      </c>
      <c r="D14" s="109" t="n">
        <v>-366.05266159</v>
      </c>
      <c r="E14" s="109" t="n">
        <v>632.12332692</v>
      </c>
      <c r="F14" s="109" t="n">
        <v>74.5796762</v>
      </c>
      <c r="G14" s="114" t="n">
        <f aca="false">SUM(C14:F14)</f>
        <v>-25.4078834200001</v>
      </c>
      <c r="H14" s="109" t="n">
        <f aca="false">SUM(C14:F14)-B14</f>
        <v>0</v>
      </c>
      <c r="J14" s="109" t="n">
        <v>-366.05822495</v>
      </c>
      <c r="K14" s="109" t="n">
        <v>-366.05266159</v>
      </c>
      <c r="L14" s="109" t="n">
        <v>632.12332692</v>
      </c>
      <c r="M14" s="109" t="n">
        <v>74.5796762</v>
      </c>
    </row>
    <row r="15" customFormat="false" ht="12.75" hidden="false" customHeight="false" outlineLevel="0" collapsed="false">
      <c r="A15" s="113" t="n">
        <v>37316</v>
      </c>
      <c r="B15" s="109" t="n">
        <v>-28.08218122</v>
      </c>
      <c r="C15" s="109" t="n">
        <v>-404.58755429</v>
      </c>
      <c r="D15" s="109" t="n">
        <v>-404.58140535</v>
      </c>
      <c r="E15" s="109" t="n">
        <v>698.65724471</v>
      </c>
      <c r="F15" s="109" t="n">
        <v>82.42953371</v>
      </c>
      <c r="G15" s="114" t="n">
        <f aca="false">SUM(C15:F15)</f>
        <v>-28.0821812199999</v>
      </c>
      <c r="H15" s="109" t="n">
        <f aca="false">SUM(C15:F15)-B15</f>
        <v>1.31450406115619E-013</v>
      </c>
      <c r="J15" s="109" t="n">
        <v>-404.58755429</v>
      </c>
      <c r="K15" s="109" t="n">
        <v>-404.58140535</v>
      </c>
      <c r="L15" s="109" t="n">
        <v>698.65724471</v>
      </c>
      <c r="M15" s="109" t="n">
        <v>82.42953371</v>
      </c>
    </row>
    <row r="16" customFormat="false" ht="12.75" hidden="false" customHeight="false" outlineLevel="0" collapsed="false">
      <c r="A16" s="113" t="s">
        <v>110</v>
      </c>
      <c r="B16" s="109" t="n">
        <v>-27.12446062</v>
      </c>
      <c r="C16" s="109" t="n">
        <v>-390.78941533</v>
      </c>
      <c r="D16" s="109" t="n">
        <v>-390.7834761</v>
      </c>
      <c r="E16" s="109" t="n">
        <v>674.83009124</v>
      </c>
      <c r="F16" s="109" t="n">
        <v>79.61833957</v>
      </c>
      <c r="G16" s="114" t="n">
        <f aca="false">SUM(C16:F16)</f>
        <v>-27.12446062</v>
      </c>
      <c r="H16" s="109" t="n">
        <f aca="false">SUM(C16:F16)-B16</f>
        <v>0</v>
      </c>
      <c r="J16" s="109" t="n">
        <v>-390.78941533</v>
      </c>
      <c r="K16" s="109" t="n">
        <v>-390.7834761</v>
      </c>
      <c r="L16" s="109" t="n">
        <v>674.83009124</v>
      </c>
      <c r="M16" s="109" t="n">
        <v>79.61833957</v>
      </c>
    </row>
    <row r="17" customFormat="false" ht="12.75" hidden="false" customHeight="false" outlineLevel="0" collapsed="false">
      <c r="A17" s="110" t="s">
        <v>111</v>
      </c>
      <c r="B17" s="109" t="n">
        <v>-27.97430762</v>
      </c>
      <c r="C17" s="109" t="n">
        <v>-403.03339003</v>
      </c>
      <c r="D17" s="109" t="n">
        <v>-403.02726472</v>
      </c>
      <c r="E17" s="109" t="n">
        <v>695.97345449</v>
      </c>
      <c r="F17" s="109" t="n">
        <v>82.11289264</v>
      </c>
      <c r="G17" s="114" t="n">
        <f aca="false">SUM(C17:F17)</f>
        <v>-27.97430762</v>
      </c>
      <c r="H17" s="109" t="n">
        <f aca="false">SUM(C17:F17)-B17</f>
        <v>0</v>
      </c>
      <c r="J17" s="109" t="n">
        <v>-403.03339003</v>
      </c>
      <c r="K17" s="109" t="n">
        <v>-403.02726472</v>
      </c>
      <c r="L17" s="109" t="n">
        <v>695.97345449</v>
      </c>
      <c r="M17" s="109" t="n">
        <v>82.11289264</v>
      </c>
    </row>
    <row r="18" customFormat="false" ht="12.75" hidden="false" customHeight="false" outlineLevel="0" collapsed="false">
      <c r="A18" s="110" t="s">
        <v>112</v>
      </c>
      <c r="B18" s="109" t="n">
        <v>-27.01744266</v>
      </c>
      <c r="C18" s="109" t="n">
        <v>-389.24757888</v>
      </c>
      <c r="D18" s="109" t="n">
        <v>-389.24166308</v>
      </c>
      <c r="E18" s="109" t="n">
        <v>672.16758916</v>
      </c>
      <c r="F18" s="109" t="n">
        <v>79.30421014</v>
      </c>
      <c r="G18" s="114" t="n">
        <f aca="false">SUM(C18:F18)</f>
        <v>-27.01744266</v>
      </c>
      <c r="H18" s="109" t="n">
        <f aca="false">SUM(C18:F18)-B18</f>
        <v>0</v>
      </c>
      <c r="J18" s="109" t="n">
        <v>-389.24757888</v>
      </c>
      <c r="K18" s="109" t="n">
        <v>-389.24166308</v>
      </c>
      <c r="L18" s="109" t="n">
        <v>672.16758916</v>
      </c>
      <c r="M18" s="109" t="n">
        <v>79.30421014</v>
      </c>
    </row>
    <row r="19" customFormat="false" ht="12.75" hidden="false" customHeight="false" outlineLevel="0" collapsed="false">
      <c r="A19" s="110" t="s">
        <v>113</v>
      </c>
      <c r="B19" s="109" t="n">
        <v>-26.8120781</v>
      </c>
      <c r="C19" s="109" t="n">
        <v>-386.27541705</v>
      </c>
      <c r="D19" s="109" t="n">
        <v>-386.26931646</v>
      </c>
      <c r="E19" s="109" t="n">
        <v>663.95124178</v>
      </c>
      <c r="F19" s="109" t="n">
        <v>81.78141363</v>
      </c>
      <c r="G19" s="114" t="n">
        <f aca="false">SUM(C19:F19)</f>
        <v>-26.8120780999999</v>
      </c>
      <c r="H19" s="109" t="n">
        <f aca="false">SUM(C19:F19)-B19</f>
        <v>0</v>
      </c>
      <c r="J19" s="109" t="n">
        <v>-386.27541705</v>
      </c>
      <c r="K19" s="109" t="n">
        <v>-386.26931646</v>
      </c>
      <c r="L19" s="109" t="n">
        <v>663.95124178</v>
      </c>
      <c r="M19" s="109" t="n">
        <v>81.78141363</v>
      </c>
    </row>
    <row r="20" customFormat="false" ht="12.75" hidden="false" customHeight="false" outlineLevel="0" collapsed="false">
      <c r="A20" s="110" t="s">
        <v>114</v>
      </c>
      <c r="B20" s="109" t="n">
        <v>-26.75159878</v>
      </c>
      <c r="C20" s="109" t="n">
        <v>-385.40410545</v>
      </c>
      <c r="D20" s="109" t="n">
        <v>-385.39801862</v>
      </c>
      <c r="E20" s="109" t="n">
        <v>662.4535839</v>
      </c>
      <c r="F20" s="109" t="n">
        <v>81.59694139</v>
      </c>
      <c r="G20" s="114" t="n">
        <f aca="false">SUM(C20:F20)</f>
        <v>-26.7515987799999</v>
      </c>
      <c r="H20" s="109" t="n">
        <f aca="false">SUM(C20:F20)-B20</f>
        <v>0</v>
      </c>
      <c r="J20" s="109" t="n">
        <v>-385.40410545</v>
      </c>
      <c r="K20" s="109" t="n">
        <v>-385.39801862</v>
      </c>
      <c r="L20" s="109" t="n">
        <v>662.4535839</v>
      </c>
      <c r="M20" s="109" t="n">
        <v>81.59694139</v>
      </c>
    </row>
    <row r="21" customFormat="false" ht="12.75" hidden="false" customHeight="false" outlineLevel="0" collapsed="false">
      <c r="A21" s="110" t="s">
        <v>115</v>
      </c>
      <c r="B21" s="109" t="n">
        <v>-25.82876204</v>
      </c>
      <c r="C21" s="109" t="n">
        <v>-372.1090095</v>
      </c>
      <c r="D21" s="109" t="n">
        <v>-372.10313264</v>
      </c>
      <c r="E21" s="109" t="n">
        <v>639.60124829</v>
      </c>
      <c r="F21" s="109" t="n">
        <v>78.78213181</v>
      </c>
      <c r="G21" s="114" t="n">
        <f aca="false">SUM(C21:F21)</f>
        <v>-25.82876204</v>
      </c>
      <c r="H21" s="109" t="n">
        <f aca="false">SUM(C21:F21)-B21</f>
        <v>0</v>
      </c>
      <c r="J21" s="109" t="n">
        <v>-372.1090095</v>
      </c>
      <c r="K21" s="109" t="n">
        <v>-372.10313264</v>
      </c>
      <c r="L21" s="109" t="n">
        <v>639.60124829</v>
      </c>
      <c r="M21" s="109" t="n">
        <v>78.78213181</v>
      </c>
    </row>
    <row r="22" customFormat="false" ht="12.75" hidden="false" customHeight="false" outlineLevel="0" collapsed="false">
      <c r="A22" s="110" t="s">
        <v>116</v>
      </c>
      <c r="B22" s="109" t="n">
        <v>-26.62667654</v>
      </c>
      <c r="C22" s="109" t="n">
        <v>-383.60437971</v>
      </c>
      <c r="D22" s="109" t="n">
        <v>-383.59832131</v>
      </c>
      <c r="E22" s="109" t="n">
        <v>659.36011722</v>
      </c>
      <c r="F22" s="109" t="n">
        <v>81.21590726</v>
      </c>
      <c r="G22" s="114" t="n">
        <f aca="false">SUM(C22:F22)</f>
        <v>-26.6266765399998</v>
      </c>
      <c r="H22" s="109" t="n">
        <f aca="false">SUM(C22:F22)-B22</f>
        <v>1.77635683940025E-013</v>
      </c>
      <c r="J22" s="109" t="n">
        <v>-383.60437971</v>
      </c>
      <c r="K22" s="109" t="n">
        <v>-383.59832131</v>
      </c>
      <c r="L22" s="109" t="n">
        <v>659.36011722</v>
      </c>
      <c r="M22" s="109" t="n">
        <v>81.21590726</v>
      </c>
    </row>
    <row r="23" customFormat="false" ht="12.75" hidden="false" customHeight="false" outlineLevel="0" collapsed="false">
      <c r="A23" s="110" t="s">
        <v>117</v>
      </c>
      <c r="B23" s="109" t="n">
        <v>-23.5630208</v>
      </c>
      <c r="C23" s="109" t="n">
        <v>-339.46801692</v>
      </c>
      <c r="D23" s="109" t="n">
        <v>-339.46216928</v>
      </c>
      <c r="E23" s="109" t="n">
        <v>632.85964162</v>
      </c>
      <c r="F23" s="109" t="n">
        <v>22.50752378</v>
      </c>
      <c r="G23" s="114" t="n">
        <f aca="false">SUM(C23:F23)</f>
        <v>-23.5630208000001</v>
      </c>
      <c r="H23" s="109" t="n">
        <f aca="false">SUM(C23:F23)-B23</f>
        <v>-1.06581410364015E-013</v>
      </c>
      <c r="J23" s="109" t="n">
        <v>-339.46801692</v>
      </c>
      <c r="K23" s="109" t="n">
        <v>-339.46216928</v>
      </c>
      <c r="L23" s="109" t="n">
        <v>632.85964162</v>
      </c>
      <c r="M23" s="109" t="n">
        <v>22.50752378</v>
      </c>
    </row>
    <row r="24" customFormat="false" ht="12.75" hidden="false" customHeight="false" outlineLevel="0" collapsed="false">
      <c r="A24" s="110" t="s">
        <v>118</v>
      </c>
      <c r="B24" s="109" t="n">
        <v>-24.28476312</v>
      </c>
      <c r="C24" s="109" t="n">
        <v>-349.86602294</v>
      </c>
      <c r="D24" s="109" t="n">
        <v>-349.85999619</v>
      </c>
      <c r="E24" s="109" t="n">
        <v>652.2443201</v>
      </c>
      <c r="F24" s="109" t="n">
        <v>23.19693591</v>
      </c>
      <c r="G24" s="114" t="n">
        <f aca="false">SUM(C24:F24)</f>
        <v>-24.2847631199999</v>
      </c>
      <c r="H24" s="109" t="n">
        <f aca="false">SUM(C24:F24)-B24</f>
        <v>1.03028696685215E-013</v>
      </c>
      <c r="J24" s="109" t="n">
        <v>-349.86602294</v>
      </c>
      <c r="K24" s="109" t="n">
        <v>-349.85999619</v>
      </c>
      <c r="L24" s="109" t="n">
        <v>652.2443201</v>
      </c>
      <c r="M24" s="109" t="n">
        <v>23.19693591</v>
      </c>
    </row>
    <row r="25" customFormat="false" ht="12.75" hidden="false" customHeight="false" outlineLevel="0" collapsed="false">
      <c r="A25" s="110" t="s">
        <v>119</v>
      </c>
      <c r="B25" s="109" t="n">
        <v>-23.40422004</v>
      </c>
      <c r="C25" s="109" t="n">
        <v>-337.16469766</v>
      </c>
      <c r="D25" s="109" t="n">
        <v>-337.16169288</v>
      </c>
      <c r="E25" s="109" t="n">
        <v>627.79138528</v>
      </c>
      <c r="F25" s="109" t="n">
        <v>23.13078522</v>
      </c>
      <c r="G25" s="114" t="n">
        <f aca="false">SUM(C25:F25)</f>
        <v>-23.40422004</v>
      </c>
      <c r="H25" s="109" t="n">
        <f aca="false">SUM(C25:F25)-B25</f>
        <v>0</v>
      </c>
      <c r="J25" s="109" t="n">
        <v>-337.16469766</v>
      </c>
      <c r="K25" s="109" t="n">
        <v>-337.16169288</v>
      </c>
      <c r="L25" s="109" t="n">
        <v>627.79138528</v>
      </c>
      <c r="M25" s="109" t="n">
        <v>23.13078522</v>
      </c>
    </row>
    <row r="26" customFormat="false" ht="12.75" hidden="false" customHeight="false" outlineLevel="0" collapsed="false">
      <c r="A26" s="110" t="s">
        <v>120</v>
      </c>
      <c r="B26" s="109" t="n">
        <v>-21.07525496</v>
      </c>
      <c r="C26" s="109" t="n">
        <v>-303.61327802</v>
      </c>
      <c r="D26" s="109" t="n">
        <v>-303.61057225</v>
      </c>
      <c r="E26" s="109" t="n">
        <v>565.31956556</v>
      </c>
      <c r="F26" s="109" t="n">
        <v>20.82902975</v>
      </c>
      <c r="G26" s="114" t="n">
        <f aca="false">SUM(C26:F26)</f>
        <v>-21.0752549600001</v>
      </c>
      <c r="H26" s="109" t="n">
        <f aca="false">SUM(C26:F26)-B26</f>
        <v>-1.31450406115619E-013</v>
      </c>
      <c r="J26" s="109" t="n">
        <v>-303.61327802</v>
      </c>
      <c r="K26" s="109" t="n">
        <v>-303.61057225</v>
      </c>
      <c r="L26" s="109" t="n">
        <v>565.31956556</v>
      </c>
      <c r="M26" s="109" t="n">
        <v>20.82902975</v>
      </c>
    </row>
    <row r="27" customFormat="false" ht="12.75" hidden="false" customHeight="false" outlineLevel="0" collapsed="false">
      <c r="A27" s="110" t="s">
        <v>121</v>
      </c>
      <c r="B27" s="109" t="n">
        <v>-23.26731028</v>
      </c>
      <c r="C27" s="109" t="n">
        <v>-335.19235467</v>
      </c>
      <c r="D27" s="109" t="n">
        <v>-335.18936747</v>
      </c>
      <c r="E27" s="109" t="n">
        <v>624.11893692</v>
      </c>
      <c r="F27" s="109" t="n">
        <v>22.99547494</v>
      </c>
      <c r="G27" s="114" t="n">
        <f aca="false">SUM(C27:F27)</f>
        <v>-23.2673102800002</v>
      </c>
      <c r="H27" s="109" t="n">
        <f aca="false">SUM(C27:F27)-B27</f>
        <v>-1.81188397618826E-013</v>
      </c>
      <c r="J27" s="109" t="n">
        <v>-335.19235467</v>
      </c>
      <c r="K27" s="109" t="n">
        <v>-335.18936747</v>
      </c>
      <c r="L27" s="109" t="n">
        <v>624.11893692</v>
      </c>
      <c r="M27" s="109" t="n">
        <v>22.99547494</v>
      </c>
    </row>
    <row r="28" customFormat="false" ht="12.75" hidden="false" customHeight="false" outlineLevel="0" collapsed="false">
      <c r="A28" s="110" t="s">
        <v>122</v>
      </c>
      <c r="B28" s="109" t="n">
        <v>-22.4440241</v>
      </c>
      <c r="C28" s="109" t="n">
        <v>-323.33197138</v>
      </c>
      <c r="D28" s="109" t="n">
        <v>-323.32908989</v>
      </c>
      <c r="E28" s="109" t="n">
        <v>602.03522979</v>
      </c>
      <c r="F28" s="109" t="n">
        <v>22.18180738</v>
      </c>
      <c r="G28" s="114" t="n">
        <f aca="false">SUM(C28:F28)</f>
        <v>-22.4440240999999</v>
      </c>
      <c r="H28" s="109" t="n">
        <f aca="false">SUM(C28:F28)-B28</f>
        <v>0</v>
      </c>
      <c r="J28" s="109" t="n">
        <v>-323.33197138</v>
      </c>
      <c r="K28" s="109" t="n">
        <v>-323.32908989</v>
      </c>
      <c r="L28" s="109" t="n">
        <v>602.03522979</v>
      </c>
      <c r="M28" s="109" t="n">
        <v>22.18180738</v>
      </c>
    </row>
    <row r="29" customFormat="false" ht="12.75" hidden="false" customHeight="false" outlineLevel="0" collapsed="false">
      <c r="A29" s="110" t="s">
        <v>123</v>
      </c>
      <c r="B29" s="109" t="n">
        <v>-23.11770784</v>
      </c>
      <c r="C29" s="109" t="n">
        <v>-333.03716022</v>
      </c>
      <c r="D29" s="109" t="n">
        <v>-333.03419223</v>
      </c>
      <c r="E29" s="109" t="n">
        <v>620.10602424</v>
      </c>
      <c r="F29" s="109" t="n">
        <v>22.84762037</v>
      </c>
      <c r="G29" s="114" t="n">
        <f aca="false">SUM(C29:F29)</f>
        <v>-23.1177078399999</v>
      </c>
      <c r="H29" s="109" t="n">
        <f aca="false">SUM(C29:F29)-B29</f>
        <v>1.20792265079217E-013</v>
      </c>
      <c r="J29" s="109" t="n">
        <v>-333.03716022</v>
      </c>
      <c r="K29" s="109" t="n">
        <v>-333.03419223</v>
      </c>
      <c r="L29" s="109" t="n">
        <v>620.10602424</v>
      </c>
      <c r="M29" s="109" t="n">
        <v>22.84762037</v>
      </c>
    </row>
    <row r="30" customFormat="false" ht="12.75" hidden="false" customHeight="false" outlineLevel="0" collapsed="false">
      <c r="A30" s="110" t="s">
        <v>124</v>
      </c>
      <c r="B30" s="109" t="n">
        <v>-22.29546412</v>
      </c>
      <c r="C30" s="109" t="n">
        <v>-321.19179384</v>
      </c>
      <c r="D30" s="109" t="n">
        <v>-321.18893141</v>
      </c>
      <c r="E30" s="109" t="n">
        <v>598.0502781</v>
      </c>
      <c r="F30" s="109" t="n">
        <v>22.03498303</v>
      </c>
      <c r="G30" s="114" t="n">
        <f aca="false">SUM(C30:F30)</f>
        <v>-22.2954641200002</v>
      </c>
      <c r="H30" s="109" t="n">
        <f aca="false">SUM(C30:F30)-B30</f>
        <v>-1.66977542903624E-013</v>
      </c>
      <c r="J30" s="109" t="n">
        <v>-321.19179384</v>
      </c>
      <c r="K30" s="109" t="n">
        <v>-321.18893141</v>
      </c>
      <c r="L30" s="109" t="n">
        <v>598.0502781</v>
      </c>
      <c r="M30" s="109" t="n">
        <v>22.03498303</v>
      </c>
    </row>
    <row r="31" customFormat="false" ht="12.75" hidden="false" customHeight="false" outlineLevel="0" collapsed="false">
      <c r="A31" s="110" t="s">
        <v>125</v>
      </c>
      <c r="B31" s="109" t="n">
        <v>-22.96006376</v>
      </c>
      <c r="C31" s="109" t="n">
        <v>-330.76611542</v>
      </c>
      <c r="D31" s="109" t="n">
        <v>-330.76316766</v>
      </c>
      <c r="E31" s="109" t="n">
        <v>615.87740128</v>
      </c>
      <c r="F31" s="109" t="n">
        <v>22.69181804</v>
      </c>
      <c r="G31" s="114" t="n">
        <f aca="false">SUM(C31:F31)</f>
        <v>-22.9600637599998</v>
      </c>
      <c r="H31" s="109" t="n">
        <f aca="false">SUM(C31:F31)-B31</f>
        <v>1.52766688188422E-013</v>
      </c>
      <c r="J31" s="109" t="n">
        <v>-330.76611542</v>
      </c>
      <c r="K31" s="109" t="n">
        <v>-330.76316766</v>
      </c>
      <c r="L31" s="109" t="n">
        <v>615.87740128</v>
      </c>
      <c r="M31" s="109" t="n">
        <v>22.69181804</v>
      </c>
    </row>
    <row r="32" customFormat="false" ht="12.75" hidden="false" customHeight="false" outlineLevel="0" collapsed="false">
      <c r="A32" s="110" t="s">
        <v>126</v>
      </c>
      <c r="B32" s="109" t="n">
        <v>-22.87672716</v>
      </c>
      <c r="C32" s="109" t="n">
        <v>-329.56555598</v>
      </c>
      <c r="D32" s="109" t="n">
        <v>-329.56261893</v>
      </c>
      <c r="E32" s="109" t="n">
        <v>613.64199266</v>
      </c>
      <c r="F32" s="109" t="n">
        <v>22.60945509</v>
      </c>
      <c r="G32" s="114" t="n">
        <f aca="false">SUM(C32:F32)</f>
        <v>-22.87672716</v>
      </c>
      <c r="H32" s="109" t="n">
        <f aca="false">SUM(C32:F32)-B32</f>
        <v>0</v>
      </c>
      <c r="J32" s="109" t="n">
        <v>-329.56555598</v>
      </c>
      <c r="K32" s="109" t="n">
        <v>-329.56261893</v>
      </c>
      <c r="L32" s="109" t="n">
        <v>613.64199266</v>
      </c>
      <c r="M32" s="109" t="n">
        <v>22.60945509</v>
      </c>
    </row>
    <row r="33" customFormat="false" ht="12.75" hidden="false" customHeight="false" outlineLevel="0" collapsed="false">
      <c r="A33" s="110" t="s">
        <v>127</v>
      </c>
      <c r="B33" s="109" t="n">
        <v>-22.05609132</v>
      </c>
      <c r="C33" s="109" t="n">
        <v>-317.74335331</v>
      </c>
      <c r="D33" s="109" t="n">
        <v>-317.7405216</v>
      </c>
      <c r="E33" s="109" t="n">
        <v>591.62937675</v>
      </c>
      <c r="F33" s="109" t="n">
        <v>21.79840684</v>
      </c>
      <c r="G33" s="114" t="n">
        <f aca="false">SUM(C33:F33)</f>
        <v>-22.0560913200001</v>
      </c>
      <c r="H33" s="109" t="n">
        <f aca="false">SUM(C33:F33)-B33</f>
        <v>0</v>
      </c>
      <c r="J33" s="109" t="n">
        <v>-317.74335331</v>
      </c>
      <c r="K33" s="109" t="n">
        <v>-317.7405216</v>
      </c>
      <c r="L33" s="109" t="n">
        <v>591.62937675</v>
      </c>
      <c r="M33" s="109" t="n">
        <v>21.79840684</v>
      </c>
    </row>
    <row r="34" customFormat="false" ht="12.75" hidden="false" customHeight="false" outlineLevel="0" collapsed="false">
      <c r="A34" s="110" t="s">
        <v>128</v>
      </c>
      <c r="B34" s="109" t="n">
        <v>-20.96373962</v>
      </c>
      <c r="C34" s="109" t="n">
        <v>-302.01078687</v>
      </c>
      <c r="D34" s="109" t="n">
        <v>-302.00787159</v>
      </c>
      <c r="E34" s="109" t="n">
        <v>583.05491884</v>
      </c>
      <c r="F34" s="109" t="n">
        <v>-1.16415321826935E-014</v>
      </c>
      <c r="G34" s="114" t="n">
        <f aca="false">SUM(C34:F34)</f>
        <v>-20.9637396200004</v>
      </c>
      <c r="H34" s="109" t="n">
        <f aca="false">SUM(C34:F34)-B34</f>
        <v>-3.69482222595252E-013</v>
      </c>
      <c r="J34" s="109" t="n">
        <v>-302.01078687</v>
      </c>
      <c r="K34" s="109" t="n">
        <v>-302.00787159</v>
      </c>
      <c r="L34" s="109" t="n">
        <v>583.05491884</v>
      </c>
      <c r="M34" s="109" t="n">
        <v>-1.16415321826935E-014</v>
      </c>
    </row>
    <row r="35" customFormat="false" ht="12.75" hidden="false" customHeight="false" outlineLevel="0" collapsed="false">
      <c r="A35" s="110" t="s">
        <v>129</v>
      </c>
      <c r="B35" s="109" t="n">
        <v>-20.20846674</v>
      </c>
      <c r="C35" s="109" t="n">
        <v>-291.13006838</v>
      </c>
      <c r="D35" s="109" t="n">
        <v>-291.12725814</v>
      </c>
      <c r="E35" s="109" t="n">
        <v>562.04885978</v>
      </c>
      <c r="F35" s="109" t="n">
        <v>-1.16415321826935E-014</v>
      </c>
      <c r="G35" s="114" t="n">
        <f aca="false">SUM(C35:F35)</f>
        <v>-20.2084667400001</v>
      </c>
      <c r="H35" s="109" t="n">
        <f aca="false">SUM(C35:F35)-B35</f>
        <v>-7.46069872548105E-014</v>
      </c>
      <c r="J35" s="109" t="n">
        <v>-291.13006838</v>
      </c>
      <c r="K35" s="109" t="n">
        <v>-291.12725814</v>
      </c>
      <c r="L35" s="109" t="n">
        <v>562.04885978</v>
      </c>
      <c r="M35" s="109" t="n">
        <v>-1.16415321826935E-014</v>
      </c>
    </row>
    <row r="36" customFormat="false" ht="12.75" hidden="false" customHeight="false" outlineLevel="0" collapsed="false">
      <c r="A36" s="110" t="s">
        <v>130</v>
      </c>
      <c r="B36" s="109" t="n">
        <v>-20.80135432</v>
      </c>
      <c r="C36" s="109" t="n">
        <v>-299.67140897</v>
      </c>
      <c r="D36" s="109" t="n">
        <v>-299.66851628</v>
      </c>
      <c r="E36" s="109" t="n">
        <v>578.53857094</v>
      </c>
      <c r="F36" s="109" t="n">
        <v>-1.00000062957406E-008</v>
      </c>
      <c r="G36" s="114" t="n">
        <f aca="false">SUM(C36:F36)</f>
        <v>-20.80135432</v>
      </c>
      <c r="H36" s="109" t="n">
        <f aca="false">SUM(C36:F36)-B36</f>
        <v>0</v>
      </c>
      <c r="J36" s="109" t="n">
        <v>-299.67140897</v>
      </c>
      <c r="K36" s="109" t="n">
        <v>-299.66851628</v>
      </c>
      <c r="L36" s="109" t="n">
        <v>578.53857094</v>
      </c>
      <c r="M36" s="109" t="n">
        <v>-1.00000062957406E-008</v>
      </c>
    </row>
    <row r="37" customFormat="false" ht="12.75" hidden="false" customHeight="false" outlineLevel="0" collapsed="false">
      <c r="A37" s="110" t="s">
        <v>131</v>
      </c>
      <c r="B37" s="109" t="n">
        <v>-20.71646498</v>
      </c>
      <c r="C37" s="109" t="n">
        <v>-298.44846424</v>
      </c>
      <c r="D37" s="109" t="n">
        <v>-298.44558336</v>
      </c>
      <c r="E37" s="109" t="n">
        <v>576.17758262</v>
      </c>
      <c r="F37" s="109" t="n">
        <v>0</v>
      </c>
      <c r="G37" s="114" t="n">
        <f aca="false">SUM(C37:F37)</f>
        <v>-20.7164649800001</v>
      </c>
      <c r="H37" s="109" t="n">
        <f aca="false">SUM(C37:F37)-B37</f>
        <v>0</v>
      </c>
      <c r="J37" s="109" t="n">
        <v>-298.44846424</v>
      </c>
      <c r="K37" s="109" t="n">
        <v>-298.44558336</v>
      </c>
      <c r="L37" s="109" t="n">
        <v>576.17758262</v>
      </c>
      <c r="M37" s="109" t="n">
        <v>0</v>
      </c>
    </row>
    <row r="38" customFormat="false" ht="12.75" hidden="false" customHeight="false" outlineLevel="0" collapsed="false">
      <c r="A38" s="110" t="s">
        <v>132</v>
      </c>
      <c r="B38" s="109" t="n">
        <v>-19.29917034</v>
      </c>
      <c r="C38" s="109" t="n">
        <v>-278.03043372</v>
      </c>
      <c r="D38" s="109" t="n">
        <v>-278.02774993</v>
      </c>
      <c r="E38" s="109" t="n">
        <v>536.7590133</v>
      </c>
      <c r="F38" s="109" t="n">
        <v>9.99999465420842E-009</v>
      </c>
      <c r="G38" s="114" t="n">
        <f aca="false">SUM(C38:F38)</f>
        <v>-19.29917034</v>
      </c>
      <c r="H38" s="109" t="n">
        <f aca="false">SUM(C38:F38)-B38</f>
        <v>0</v>
      </c>
      <c r="J38" s="109" t="n">
        <v>-278.03043372</v>
      </c>
      <c r="K38" s="109" t="n">
        <v>-278.02774993</v>
      </c>
      <c r="L38" s="109" t="n">
        <v>536.7590133</v>
      </c>
      <c r="M38" s="109" t="n">
        <v>9.99999465420842E-009</v>
      </c>
    </row>
    <row r="39" customFormat="false" ht="12.75" hidden="false" customHeight="false" outlineLevel="0" collapsed="false">
      <c r="A39" s="110" t="s">
        <v>133</v>
      </c>
      <c r="B39" s="109" t="n">
        <v>-20.54787956</v>
      </c>
      <c r="C39" s="109" t="n">
        <v>-296.01976536</v>
      </c>
      <c r="D39" s="109" t="n">
        <v>-296.01690792</v>
      </c>
      <c r="E39" s="109" t="n">
        <v>571.48879374</v>
      </c>
      <c r="F39" s="109" t="n">
        <v>-2.0000000949949E-008</v>
      </c>
      <c r="G39" s="114" t="n">
        <f aca="false">SUM(C39:F39)</f>
        <v>-20.5478795600001</v>
      </c>
      <c r="H39" s="109" t="n">
        <f aca="false">SUM(C39:F39)-B39</f>
        <v>0</v>
      </c>
      <c r="J39" s="109" t="n">
        <v>-296.01976536</v>
      </c>
      <c r="K39" s="109" t="n">
        <v>-296.01690792</v>
      </c>
      <c r="L39" s="109" t="n">
        <v>571.48879374</v>
      </c>
      <c r="M39" s="109" t="n">
        <v>-2.0000000949949E-008</v>
      </c>
    </row>
    <row r="40" customFormat="false" ht="12.75" hidden="false" customHeight="false" outlineLevel="0" collapsed="false">
      <c r="A40" s="110" t="s">
        <v>134</v>
      </c>
      <c r="B40" s="109" t="n">
        <v>-19.80000964</v>
      </c>
      <c r="C40" s="109" t="n">
        <v>-285.24569578</v>
      </c>
      <c r="D40" s="109" t="n">
        <v>-285.24294234</v>
      </c>
      <c r="E40" s="109" t="n">
        <v>550.68862847</v>
      </c>
      <c r="F40" s="109" t="n">
        <v>9.99999465420842E-009</v>
      </c>
      <c r="G40" s="114" t="n">
        <f aca="false">SUM(C40:F40)</f>
        <v>-19.8000096399999</v>
      </c>
      <c r="H40" s="109" t="n">
        <f aca="false">SUM(C40:F40)-B40</f>
        <v>1.13686837721616E-013</v>
      </c>
      <c r="J40" s="109" t="n">
        <v>-285.24569578</v>
      </c>
      <c r="K40" s="109" t="n">
        <v>-285.24294234</v>
      </c>
      <c r="L40" s="109" t="n">
        <v>550.68862847</v>
      </c>
      <c r="M40" s="109" t="n">
        <v>9.99999465420842E-009</v>
      </c>
    </row>
    <row r="41" customFormat="false" ht="12.75" hidden="false" customHeight="false" outlineLevel="0" collapsed="false">
      <c r="A41" s="110" t="s">
        <v>135</v>
      </c>
      <c r="B41" s="109" t="n">
        <v>-20.37529606</v>
      </c>
      <c r="C41" s="109" t="n">
        <v>-293.53346802</v>
      </c>
      <c r="D41" s="109" t="n">
        <v>-293.53063457</v>
      </c>
      <c r="E41" s="109" t="n">
        <v>566.68880653</v>
      </c>
      <c r="F41" s="109" t="n">
        <v>-2.3283064365387E-014</v>
      </c>
      <c r="G41" s="114" t="n">
        <f aca="false">SUM(C41:F41)</f>
        <v>-20.3752960600003</v>
      </c>
      <c r="H41" s="109" t="n">
        <f aca="false">SUM(C41:F41)-B41</f>
        <v>-2.91322521661641E-013</v>
      </c>
      <c r="J41" s="109" t="n">
        <v>-293.53346802</v>
      </c>
      <c r="K41" s="109" t="n">
        <v>-293.53063457</v>
      </c>
      <c r="L41" s="109" t="n">
        <v>566.68880653</v>
      </c>
      <c r="M41" s="109" t="n">
        <v>-2.3283064365387E-014</v>
      </c>
    </row>
    <row r="42" customFormat="false" ht="12.75" hidden="false" customHeight="false" outlineLevel="0" collapsed="false">
      <c r="A42" s="110" t="s">
        <v>136</v>
      </c>
      <c r="B42" s="109" t="n">
        <v>-19.63198276</v>
      </c>
      <c r="C42" s="109" t="n">
        <v>-282.82504313</v>
      </c>
      <c r="D42" s="109" t="n">
        <v>-282.82231306</v>
      </c>
      <c r="E42" s="109" t="n">
        <v>546.01537343</v>
      </c>
      <c r="F42" s="109" t="n">
        <v>5.82076609134674E-015</v>
      </c>
      <c r="G42" s="114" t="n">
        <f aca="false">SUM(C42:F42)</f>
        <v>-19.63198276</v>
      </c>
      <c r="H42" s="109" t="n">
        <f aca="false">SUM(C42:F42)-B42</f>
        <v>0</v>
      </c>
      <c r="J42" s="109" t="n">
        <v>-282.82504313</v>
      </c>
      <c r="K42" s="109" t="n">
        <v>-282.82231306</v>
      </c>
      <c r="L42" s="109" t="n">
        <v>546.01537343</v>
      </c>
      <c r="M42" s="109" t="n">
        <v>5.82076609134674E-015</v>
      </c>
    </row>
    <row r="43" customFormat="false" ht="12.75" hidden="false" customHeight="false" outlineLevel="0" collapsed="false">
      <c r="A43" s="110" t="s">
        <v>137</v>
      </c>
      <c r="B43" s="109" t="n">
        <v>-20.20003012</v>
      </c>
      <c r="C43" s="109" t="n">
        <v>-291.00852745</v>
      </c>
      <c r="D43" s="109" t="n">
        <v>-291.00571839</v>
      </c>
      <c r="E43" s="109" t="n">
        <v>561.81421571</v>
      </c>
      <c r="F43" s="109" t="n">
        <v>9.99998301267624E-009</v>
      </c>
      <c r="G43" s="114" t="n">
        <f aca="false">SUM(C43:F43)</f>
        <v>-20.2000301199999</v>
      </c>
      <c r="H43" s="109" t="n">
        <f aca="false">SUM(C43:F43)-B43</f>
        <v>1.35003119794419E-013</v>
      </c>
      <c r="J43" s="109" t="n">
        <v>-291.00852745</v>
      </c>
      <c r="K43" s="109" t="n">
        <v>-291.00571839</v>
      </c>
      <c r="L43" s="109" t="n">
        <v>561.81421571</v>
      </c>
      <c r="M43" s="109" t="n">
        <v>9.99998301267624E-009</v>
      </c>
    </row>
    <row r="44" customFormat="false" ht="12.75" hidden="false" customHeight="false" outlineLevel="0" collapsed="false">
      <c r="A44" s="110" t="s">
        <v>138</v>
      </c>
      <c r="B44" s="109" t="n">
        <v>-20.1106531</v>
      </c>
      <c r="C44" s="109" t="n">
        <v>-289.72093189</v>
      </c>
      <c r="D44" s="109" t="n">
        <v>-289.71813525</v>
      </c>
      <c r="E44" s="109" t="n">
        <v>559.32841404</v>
      </c>
      <c r="F44" s="109" t="n">
        <v>0</v>
      </c>
      <c r="G44" s="114" t="n">
        <f aca="false">SUM(C44:F44)</f>
        <v>-20.1106531</v>
      </c>
      <c r="H44" s="109" t="n">
        <f aca="false">SUM(C44:F44)-B44</f>
        <v>0</v>
      </c>
      <c r="J44" s="109" t="n">
        <v>-289.72093189</v>
      </c>
      <c r="K44" s="109" t="n">
        <v>-289.71813525</v>
      </c>
      <c r="L44" s="109" t="n">
        <v>559.32841404</v>
      </c>
      <c r="M44" s="109" t="n">
        <v>0</v>
      </c>
    </row>
    <row r="45" customFormat="false" ht="12.75" hidden="false" customHeight="false" outlineLevel="0" collapsed="false">
      <c r="A45" s="110" t="s">
        <v>139</v>
      </c>
      <c r="B45" s="109" t="n">
        <v>-19.37424814</v>
      </c>
      <c r="C45" s="109" t="n">
        <v>-279.11203048</v>
      </c>
      <c r="D45" s="109" t="n">
        <v>-279.10933625</v>
      </c>
      <c r="E45" s="109" t="n">
        <v>538.84711859</v>
      </c>
      <c r="F45" s="109" t="n">
        <v>-5.82076609134674E-015</v>
      </c>
      <c r="G45" s="114" t="n">
        <f aca="false">SUM(C45:F45)</f>
        <v>-19.3742481399999</v>
      </c>
      <c r="H45" s="109" t="n">
        <f aca="false">SUM(C45:F45)-B45</f>
        <v>1.49213974509621E-013</v>
      </c>
      <c r="J45" s="109" t="n">
        <v>-279.11203048</v>
      </c>
      <c r="K45" s="109" t="n">
        <v>-279.10933625</v>
      </c>
      <c r="L45" s="109" t="n">
        <v>538.84711859</v>
      </c>
      <c r="M45" s="109" t="n">
        <v>-5.82076609134674E-015</v>
      </c>
    </row>
    <row r="46" customFormat="false" ht="12.75" hidden="false" customHeight="false" outlineLevel="0" collapsed="false">
      <c r="A46" s="110" t="s">
        <v>140</v>
      </c>
      <c r="B46" s="109" t="n">
        <v>-19.93231612</v>
      </c>
      <c r="C46" s="109" t="n">
        <v>-287.15174826</v>
      </c>
      <c r="D46" s="109" t="n">
        <v>-287.14897642</v>
      </c>
      <c r="E46" s="109" t="n">
        <v>554.36840856</v>
      </c>
      <c r="F46" s="109" t="n">
        <v>1.16415321826935E-014</v>
      </c>
      <c r="G46" s="114" t="n">
        <f aca="false">SUM(C46:F46)</f>
        <v>-19.93231612</v>
      </c>
      <c r="H46" s="109" t="n">
        <f aca="false">SUM(C46:F46)-B46</f>
        <v>0</v>
      </c>
      <c r="J46" s="109" t="n">
        <v>-287.15174826</v>
      </c>
      <c r="K46" s="109" t="n">
        <v>-287.14897642</v>
      </c>
      <c r="L46" s="109" t="n">
        <v>554.36840856</v>
      </c>
      <c r="M46" s="109" t="n">
        <v>1.16415321826935E-014</v>
      </c>
    </row>
    <row r="47" customFormat="false" ht="12.75" hidden="false" customHeight="false" outlineLevel="0" collapsed="false">
      <c r="A47" s="110" t="s">
        <v>141</v>
      </c>
      <c r="B47" s="109" t="n">
        <v>-19.2015508</v>
      </c>
      <c r="C47" s="109" t="n">
        <v>-276.62409361</v>
      </c>
      <c r="D47" s="109" t="n">
        <v>-276.62142339</v>
      </c>
      <c r="E47" s="109" t="n">
        <v>534.0439662</v>
      </c>
      <c r="F47" s="109" t="n">
        <v>5.82076609134674E-015</v>
      </c>
      <c r="G47" s="114" t="n">
        <f aca="false">SUM(C47:F47)</f>
        <v>-19.2015507999999</v>
      </c>
      <c r="H47" s="109" t="n">
        <f aca="false">SUM(C47:F47)-B47</f>
        <v>1.10134124042816E-013</v>
      </c>
      <c r="J47" s="109" t="n">
        <v>-276.62409361</v>
      </c>
      <c r="K47" s="109" t="n">
        <v>-276.62142339</v>
      </c>
      <c r="L47" s="109" t="n">
        <v>534.0439662</v>
      </c>
      <c r="M47" s="109" t="n">
        <v>5.82076609134674E-015</v>
      </c>
    </row>
    <row r="48" customFormat="false" ht="12.75" hidden="false" customHeight="false" outlineLevel="0" collapsed="false">
      <c r="A48" s="110" t="s">
        <v>142</v>
      </c>
      <c r="B48" s="109" t="n">
        <v>-19.75280838</v>
      </c>
      <c r="C48" s="109" t="n">
        <v>-284.56569817</v>
      </c>
      <c r="D48" s="109" t="n">
        <v>-284.56295129</v>
      </c>
      <c r="E48" s="109" t="n">
        <v>549.37584108</v>
      </c>
      <c r="F48" s="109" t="n">
        <v>-1.16415321826935E-014</v>
      </c>
      <c r="G48" s="114" t="n">
        <f aca="false">SUM(C48:F48)</f>
        <v>-19.75280838</v>
      </c>
      <c r="H48" s="109" t="n">
        <f aca="false">SUM(C48:F48)-B48</f>
        <v>0</v>
      </c>
      <c r="J48" s="109" t="n">
        <v>-284.56569817</v>
      </c>
      <c r="K48" s="109" t="n">
        <v>-284.56295129</v>
      </c>
      <c r="L48" s="109" t="n">
        <v>549.37584108</v>
      </c>
      <c r="M48" s="109" t="n">
        <v>-1.16415321826935E-014</v>
      </c>
    </row>
    <row r="49" customFormat="false" ht="12.75" hidden="false" customHeight="false" outlineLevel="0" collapsed="false">
      <c r="A49" s="110" t="s">
        <v>143</v>
      </c>
      <c r="B49" s="109" t="n">
        <v>-19.66074518</v>
      </c>
      <c r="C49" s="109" t="n">
        <v>-283.23940434</v>
      </c>
      <c r="D49" s="109" t="n">
        <v>-283.23667027</v>
      </c>
      <c r="E49" s="109" t="n">
        <v>546.81532942</v>
      </c>
      <c r="F49" s="109" t="n">
        <v>9.99999465420842E-009</v>
      </c>
      <c r="G49" s="114" t="n">
        <f aca="false">SUM(C49:F49)</f>
        <v>-19.6607451799998</v>
      </c>
      <c r="H49" s="109" t="n">
        <f aca="false">SUM(C49:F49)-B49</f>
        <v>2.20268248085631E-013</v>
      </c>
      <c r="J49" s="109" t="n">
        <v>-283.23940434</v>
      </c>
      <c r="K49" s="109" t="n">
        <v>-283.23667027</v>
      </c>
      <c r="L49" s="109" t="n">
        <v>546.81532942</v>
      </c>
      <c r="M49" s="109" t="n">
        <v>9.99999465420842E-009</v>
      </c>
    </row>
    <row r="50" customFormat="false" ht="12.75" hidden="false" customHeight="false" outlineLevel="0" collapsed="false">
      <c r="A50" s="110" t="s">
        <v>144</v>
      </c>
      <c r="B50" s="109" t="n">
        <v>-17.67458668</v>
      </c>
      <c r="C50" s="109" t="n">
        <v>-254.62612751</v>
      </c>
      <c r="D50" s="109" t="n">
        <v>-254.62366963</v>
      </c>
      <c r="E50" s="109" t="n">
        <v>491.57521048</v>
      </c>
      <c r="F50" s="109" t="n">
        <v>-1.99999951291829E-008</v>
      </c>
      <c r="G50" s="114" t="n">
        <f aca="false">SUM(C50:F50)</f>
        <v>-17.6745866800001</v>
      </c>
      <c r="H50" s="109" t="n">
        <f aca="false">SUM(C50:F50)-B50</f>
        <v>-1.27897692436818E-013</v>
      </c>
      <c r="J50" s="109" t="n">
        <v>-254.62612751</v>
      </c>
      <c r="K50" s="109" t="n">
        <v>-254.62366963</v>
      </c>
      <c r="L50" s="109" t="n">
        <v>491.57521048</v>
      </c>
      <c r="M50" s="109" t="n">
        <v>-1.99999951291829E-008</v>
      </c>
    </row>
    <row r="51" customFormat="false" ht="12.75" hidden="false" customHeight="false" outlineLevel="0" collapsed="false">
      <c r="A51" s="110" t="s">
        <v>145</v>
      </c>
      <c r="B51" s="109" t="n">
        <v>-19.48397348</v>
      </c>
      <c r="C51" s="109" t="n">
        <v>-280.69277114</v>
      </c>
      <c r="D51" s="109" t="n">
        <v>-280.69006164</v>
      </c>
      <c r="E51" s="109" t="n">
        <v>541.8988593</v>
      </c>
      <c r="F51" s="109" t="n">
        <v>-1.16415321826935E-014</v>
      </c>
      <c r="G51" s="114" t="n">
        <f aca="false">SUM(C51:F51)</f>
        <v>-19.4839734799998</v>
      </c>
      <c r="H51" s="109" t="n">
        <f aca="false">SUM(C51:F51)-B51</f>
        <v>2.41584530158434E-013</v>
      </c>
      <c r="J51" s="109" t="n">
        <v>-280.69277114</v>
      </c>
      <c r="K51" s="109" t="n">
        <v>-280.69006164</v>
      </c>
      <c r="L51" s="109" t="n">
        <v>541.8988593</v>
      </c>
      <c r="M51" s="109" t="n">
        <v>-1.16415321826935E-014</v>
      </c>
    </row>
    <row r="52" customFormat="false" ht="12.75" hidden="false" customHeight="false" outlineLevel="0" collapsed="false">
      <c r="A52" s="110" t="s">
        <v>146</v>
      </c>
      <c r="B52" s="109" t="n">
        <v>-18.7660951</v>
      </c>
      <c r="C52" s="109" t="n">
        <v>-270.35077016</v>
      </c>
      <c r="D52" s="109" t="n">
        <v>-270.34816049</v>
      </c>
      <c r="E52" s="109" t="n">
        <v>521.93283554</v>
      </c>
      <c r="F52" s="109" t="n">
        <v>1.00000062957406E-008</v>
      </c>
      <c r="G52" s="114" t="n">
        <f aca="false">SUM(C52:F52)</f>
        <v>-18.7660950999999</v>
      </c>
      <c r="H52" s="109" t="n">
        <f aca="false">SUM(C52:F52)-B52</f>
        <v>8.5265128291212E-014</v>
      </c>
      <c r="J52" s="109" t="n">
        <v>-270.35077016</v>
      </c>
      <c r="K52" s="109" t="n">
        <v>-270.34816049</v>
      </c>
      <c r="L52" s="109" t="n">
        <v>521.93283554</v>
      </c>
      <c r="M52" s="109" t="n">
        <v>1.00000062957406E-008</v>
      </c>
    </row>
    <row r="53" customFormat="false" ht="12.75" hidden="false" customHeight="false" outlineLevel="0" collapsed="false">
      <c r="A53" s="110" t="s">
        <v>147</v>
      </c>
      <c r="B53" s="109" t="n">
        <v>-19.30315228</v>
      </c>
      <c r="C53" s="109" t="n">
        <v>-278.08779924</v>
      </c>
      <c r="D53" s="109" t="n">
        <v>-278.0851149</v>
      </c>
      <c r="E53" s="109" t="n">
        <v>536.86976187</v>
      </c>
      <c r="F53" s="109" t="n">
        <v>-9.99998883344233E-009</v>
      </c>
      <c r="G53" s="114" t="n">
        <f aca="false">SUM(C53:F53)</f>
        <v>-19.3031522799998</v>
      </c>
      <c r="H53" s="109" t="n">
        <f aca="false">SUM(C53:F53)-B53</f>
        <v>1.81188397618826E-013</v>
      </c>
      <c r="J53" s="109" t="n">
        <v>-278.08779924</v>
      </c>
      <c r="K53" s="109" t="n">
        <v>-278.0851149</v>
      </c>
      <c r="L53" s="109" t="n">
        <v>536.86976187</v>
      </c>
      <c r="M53" s="109" t="n">
        <v>-9.99998883344233E-009</v>
      </c>
    </row>
    <row r="54" customFormat="false" ht="12.75" hidden="false" customHeight="false" outlineLevel="0" collapsed="false">
      <c r="A54" s="110" t="s">
        <v>148</v>
      </c>
      <c r="B54" s="109" t="n">
        <v>-18.59127198</v>
      </c>
      <c r="C54" s="109" t="n">
        <v>-267.83220879</v>
      </c>
      <c r="D54" s="109" t="n">
        <v>-267.82962344</v>
      </c>
      <c r="E54" s="109" t="n">
        <v>517.07056026</v>
      </c>
      <c r="F54" s="109" t="n">
        <v>-1.00000062957406E-008</v>
      </c>
      <c r="G54" s="114" t="n">
        <f aca="false">SUM(C54:F54)</f>
        <v>-18.5912719800002</v>
      </c>
      <c r="H54" s="109" t="n">
        <f aca="false">SUM(C54:F54)-B54</f>
        <v>-1.63424829224823E-013</v>
      </c>
      <c r="J54" s="109" t="n">
        <v>-267.83220879</v>
      </c>
      <c r="K54" s="109" t="n">
        <v>-267.82962344</v>
      </c>
      <c r="L54" s="109" t="n">
        <v>517.07056026</v>
      </c>
      <c r="M54" s="109" t="n">
        <v>-1.00000062957406E-008</v>
      </c>
    </row>
    <row r="55" customFormat="false" ht="12.75" hidden="false" customHeight="false" outlineLevel="0" collapsed="false">
      <c r="A55" s="110" t="s">
        <v>149</v>
      </c>
      <c r="B55" s="109" t="n">
        <v>-19.12203116</v>
      </c>
      <c r="C55" s="109" t="n">
        <v>-275.47850662</v>
      </c>
      <c r="D55" s="109" t="n">
        <v>-275.47584745</v>
      </c>
      <c r="E55" s="109" t="n">
        <v>531.83232291</v>
      </c>
      <c r="F55" s="109" t="n">
        <v>1.16415321826935E-014</v>
      </c>
      <c r="G55" s="114" t="n">
        <f aca="false">SUM(C55:F55)</f>
        <v>-19.1220311600001</v>
      </c>
      <c r="H55" s="109" t="n">
        <f aca="false">SUM(C55:F55)-B55</f>
        <v>-1.03028696685215E-013</v>
      </c>
      <c r="J55" s="109" t="n">
        <v>-275.47850662</v>
      </c>
      <c r="K55" s="109" t="n">
        <v>-275.47584745</v>
      </c>
      <c r="L55" s="109" t="n">
        <v>531.83232291</v>
      </c>
      <c r="M55" s="109" t="n">
        <v>1.16415321826935E-014</v>
      </c>
    </row>
    <row r="56" customFormat="false" ht="12.75" hidden="false" customHeight="false" outlineLevel="0" collapsed="false">
      <c r="A56" s="110" t="s">
        <v>150</v>
      </c>
      <c r="B56" s="109" t="n">
        <v>-19.03037086</v>
      </c>
      <c r="C56" s="109" t="n">
        <v>-274.15801683</v>
      </c>
      <c r="D56" s="109" t="n">
        <v>-274.15537042</v>
      </c>
      <c r="E56" s="109" t="n">
        <v>529.28301639</v>
      </c>
      <c r="F56" s="109" t="n">
        <v>-5.82076609134674E-015</v>
      </c>
      <c r="G56" s="114" t="n">
        <f aca="false">SUM(C56:F56)</f>
        <v>-19.0303708600001</v>
      </c>
      <c r="H56" s="109" t="n">
        <f aca="false">SUM(C56:F56)-B56</f>
        <v>0</v>
      </c>
      <c r="J56" s="109" t="n">
        <v>-274.15801683</v>
      </c>
      <c r="K56" s="109" t="n">
        <v>-274.15537042</v>
      </c>
      <c r="L56" s="109" t="n">
        <v>529.28301639</v>
      </c>
      <c r="M56" s="109" t="n">
        <v>-5.82076609134674E-015</v>
      </c>
    </row>
    <row r="57" customFormat="false" ht="12.75" hidden="false" customHeight="false" outlineLevel="0" collapsed="false">
      <c r="A57" s="110" t="s">
        <v>151</v>
      </c>
      <c r="B57" s="109" t="n">
        <v>-18.32716238</v>
      </c>
      <c r="C57" s="109" t="n">
        <v>-264.02735585</v>
      </c>
      <c r="D57" s="109" t="n">
        <v>-264.02480721</v>
      </c>
      <c r="E57" s="109" t="n">
        <v>509.72500069</v>
      </c>
      <c r="F57" s="109" t="n">
        <v>-1.00000004749745E-008</v>
      </c>
      <c r="G57" s="114" t="n">
        <f aca="false">SUM(C57:F57)</f>
        <v>-18.32716238</v>
      </c>
      <c r="H57" s="109" t="n">
        <f aca="false">SUM(C57:F57)-B57</f>
        <v>0</v>
      </c>
      <c r="J57" s="109" t="n">
        <v>-264.02735585</v>
      </c>
      <c r="K57" s="109" t="n">
        <v>-264.02480721</v>
      </c>
      <c r="L57" s="109" t="n">
        <v>509.72500069</v>
      </c>
      <c r="M57" s="109" t="n">
        <v>-1.00000004749745E-008</v>
      </c>
    </row>
    <row r="58" customFormat="false" ht="12.75" hidden="false" customHeight="false" outlineLevel="0" collapsed="false">
      <c r="A58" s="110" t="s">
        <v>152</v>
      </c>
      <c r="B58" s="109" t="n">
        <v>-18.84877178</v>
      </c>
      <c r="C58" s="109" t="n">
        <v>-271.54183833</v>
      </c>
      <c r="D58" s="109" t="n">
        <v>-271.53921716</v>
      </c>
      <c r="E58" s="109" t="n">
        <v>524.23228372</v>
      </c>
      <c r="F58" s="109" t="n">
        <v>-1.00000004749745E-008</v>
      </c>
      <c r="G58" s="114" t="n">
        <f aca="false">SUM(C58:F58)</f>
        <v>-18.84877178</v>
      </c>
      <c r="H58" s="109" t="n">
        <f aca="false">SUM(C58:F58)-B58</f>
        <v>0</v>
      </c>
      <c r="J58" s="109" t="n">
        <v>-271.54183833</v>
      </c>
      <c r="K58" s="109" t="n">
        <v>-271.53921716</v>
      </c>
      <c r="L58" s="109" t="n">
        <v>524.23228372</v>
      </c>
      <c r="M58" s="109" t="n">
        <v>-1.00000004749745E-008</v>
      </c>
    </row>
    <row r="59" customFormat="false" ht="12.75" hidden="false" customHeight="false" outlineLevel="0" collapsed="false">
      <c r="A59" s="110" t="s">
        <v>153</v>
      </c>
      <c r="B59" s="109" t="n">
        <v>-18.15225328</v>
      </c>
      <c r="C59" s="109" t="n">
        <v>-261.50755561</v>
      </c>
      <c r="D59" s="109" t="n">
        <v>-261.50503131</v>
      </c>
      <c r="E59" s="109" t="n">
        <v>504.86033364</v>
      </c>
      <c r="F59" s="109" t="n">
        <v>0</v>
      </c>
      <c r="G59" s="114" t="n">
        <f aca="false">SUM(C59:F59)</f>
        <v>-18.15225328</v>
      </c>
      <c r="H59" s="109" t="n">
        <f aca="false">SUM(C59:F59)-B59</f>
        <v>0</v>
      </c>
      <c r="J59" s="109" t="n">
        <v>-261.50755561</v>
      </c>
      <c r="K59" s="109" t="n">
        <v>-261.50503131</v>
      </c>
      <c r="L59" s="109" t="n">
        <v>504.86033364</v>
      </c>
      <c r="M59" s="109" t="n">
        <v>0</v>
      </c>
    </row>
    <row r="60" customFormat="false" ht="12.75" hidden="false" customHeight="false" outlineLevel="0" collapsed="false">
      <c r="A60" s="110" t="s">
        <v>154</v>
      </c>
      <c r="B60" s="109" t="n">
        <v>-18.6683246</v>
      </c>
      <c r="C60" s="109" t="n">
        <v>-268.94225524</v>
      </c>
      <c r="D60" s="109" t="n">
        <v>-268.93965917</v>
      </c>
      <c r="E60" s="109" t="n">
        <v>519.21358982</v>
      </c>
      <c r="F60" s="109" t="n">
        <v>-9.99999465420842E-009</v>
      </c>
      <c r="G60" s="114" t="n">
        <f aca="false">SUM(C60:F60)</f>
        <v>-18.6683246000003</v>
      </c>
      <c r="H60" s="109" t="n">
        <f aca="false">SUM(C60:F60)-B60</f>
        <v>-2.66453525910038E-013</v>
      </c>
      <c r="J60" s="109" t="n">
        <v>-268.94225524</v>
      </c>
      <c r="K60" s="109" t="n">
        <v>-268.93965917</v>
      </c>
      <c r="L60" s="109" t="n">
        <v>519.21358982</v>
      </c>
      <c r="M60" s="109" t="n">
        <v>-9.99999465420842E-009</v>
      </c>
    </row>
    <row r="61" customFormat="false" ht="12.75" hidden="false" customHeight="false" outlineLevel="0" collapsed="false">
      <c r="A61" s="110" t="s">
        <v>155</v>
      </c>
      <c r="B61" s="109" t="n">
        <v>-18.57728392</v>
      </c>
      <c r="C61" s="109" t="n">
        <v>-267.63069173</v>
      </c>
      <c r="D61" s="109" t="n">
        <v>-267.62810831</v>
      </c>
      <c r="E61" s="109" t="n">
        <v>516.68151611</v>
      </c>
      <c r="F61" s="109" t="n">
        <v>1.00000062957406E-008</v>
      </c>
      <c r="G61" s="114" t="n">
        <f aca="false">SUM(C61:F61)</f>
        <v>-18.57728392</v>
      </c>
      <c r="H61" s="109" t="n">
        <f aca="false">SUM(C61:F61)-B61</f>
        <v>0</v>
      </c>
      <c r="J61" s="109" t="n">
        <v>-267.63069173</v>
      </c>
      <c r="K61" s="109" t="n">
        <v>-267.62810831</v>
      </c>
      <c r="L61" s="109" t="n">
        <v>516.68151611</v>
      </c>
      <c r="M61" s="109" t="n">
        <v>1.00000062957406E-008</v>
      </c>
    </row>
    <row r="62" customFormat="false" ht="12.75" hidden="false" customHeight="false" outlineLevel="0" collapsed="false">
      <c r="A62" s="110" t="s">
        <v>156</v>
      </c>
      <c r="B62" s="109" t="n">
        <v>-16.69923848</v>
      </c>
      <c r="C62" s="109" t="n">
        <v>-240.57492807</v>
      </c>
      <c r="D62" s="109" t="n">
        <v>-240.57260583</v>
      </c>
      <c r="E62" s="109" t="n">
        <v>464.4482954</v>
      </c>
      <c r="F62" s="109" t="n">
        <v>2.0000000949949E-008</v>
      </c>
      <c r="G62" s="114" t="n">
        <f aca="false">SUM(C62:F62)</f>
        <v>-16.69923848</v>
      </c>
      <c r="H62" s="109" t="n">
        <f aca="false">SUM(C62:F62)-B62</f>
        <v>0</v>
      </c>
      <c r="J62" s="109" t="n">
        <v>-240.57492807</v>
      </c>
      <c r="K62" s="109" t="n">
        <v>-240.57260583</v>
      </c>
      <c r="L62" s="109" t="n">
        <v>464.4482954</v>
      </c>
      <c r="M62" s="109" t="n">
        <v>2.0000000949949E-008</v>
      </c>
    </row>
    <row r="63" customFormat="false" ht="12.75" hidden="false" customHeight="false" outlineLevel="0" collapsed="false">
      <c r="A63" s="110" t="s">
        <v>157</v>
      </c>
      <c r="B63" s="109" t="n">
        <v>-18.40787384</v>
      </c>
      <c r="C63" s="109" t="n">
        <v>-265.19011243</v>
      </c>
      <c r="D63" s="109" t="n">
        <v>-265.18755257</v>
      </c>
      <c r="E63" s="109" t="n">
        <v>511.96979117</v>
      </c>
      <c r="F63" s="109" t="n">
        <v>-9.99999465420842E-009</v>
      </c>
      <c r="G63" s="114" t="n">
        <f aca="false">SUM(C63:F63)</f>
        <v>-18.4078738399999</v>
      </c>
      <c r="H63" s="109" t="n">
        <f aca="false">SUM(C63:F63)-B63</f>
        <v>9.2370555648813E-014</v>
      </c>
      <c r="J63" s="109" t="n">
        <v>-265.19011243</v>
      </c>
      <c r="K63" s="109" t="n">
        <v>-265.18755257</v>
      </c>
      <c r="L63" s="109" t="n">
        <v>511.96979117</v>
      </c>
      <c r="M63" s="109" t="n">
        <v>-9.99999465420842E-009</v>
      </c>
    </row>
    <row r="64" customFormat="false" ht="12.75" hidden="false" customHeight="false" outlineLevel="0" collapsed="false">
      <c r="A64" s="110" t="s">
        <v>158</v>
      </c>
      <c r="B64" s="109" t="n">
        <v>-17.72740834</v>
      </c>
      <c r="C64" s="109" t="n">
        <v>-255.38709394</v>
      </c>
      <c r="D64" s="109" t="n">
        <v>-255.38462872</v>
      </c>
      <c r="E64" s="109" t="n">
        <v>493.04431432</v>
      </c>
      <c r="F64" s="109" t="n">
        <v>0</v>
      </c>
      <c r="G64" s="114" t="n">
        <f aca="false">SUM(C64:F64)</f>
        <v>-17.72740834</v>
      </c>
      <c r="H64" s="109" t="n">
        <f aca="false">SUM(C64:F64)-B64</f>
        <v>0</v>
      </c>
      <c r="J64" s="109" t="n">
        <v>-255.38709394</v>
      </c>
      <c r="K64" s="109" t="n">
        <v>-255.38462872</v>
      </c>
      <c r="L64" s="109" t="n">
        <v>493.04431432</v>
      </c>
      <c r="M64" s="109" t="n">
        <v>0</v>
      </c>
    </row>
    <row r="65" customFormat="false" ht="12.75" hidden="false" customHeight="false" outlineLevel="0" collapsed="false">
      <c r="A65" s="110" t="s">
        <v>159</v>
      </c>
      <c r="B65" s="109" t="n">
        <v>-18.23131668</v>
      </c>
      <c r="C65" s="109" t="n">
        <v>-262.64656964</v>
      </c>
      <c r="D65" s="109" t="n">
        <v>-262.64403434</v>
      </c>
      <c r="E65" s="109" t="n">
        <v>507.0592873</v>
      </c>
      <c r="F65" s="109" t="n">
        <v>-5.82076609134674E-015</v>
      </c>
      <c r="G65" s="114" t="n">
        <f aca="false">SUM(C65:F65)</f>
        <v>-18.23131668</v>
      </c>
      <c r="H65" s="109" t="n">
        <f aca="false">SUM(C65:F65)-B65</f>
        <v>0</v>
      </c>
      <c r="J65" s="109" t="n">
        <v>-262.64656964</v>
      </c>
      <c r="K65" s="109" t="n">
        <v>-262.64403434</v>
      </c>
      <c r="L65" s="109" t="n">
        <v>507.0592873</v>
      </c>
      <c r="M65" s="109" t="n">
        <v>-5.82076609134674E-015</v>
      </c>
    </row>
    <row r="66" customFormat="false" ht="12.75" hidden="false" customHeight="false" outlineLevel="0" collapsed="false">
      <c r="A66" s="110"/>
      <c r="B66" s="109"/>
      <c r="G66" s="114" t="n">
        <f aca="false">SUM(C66:F66)</f>
        <v>0</v>
      </c>
      <c r="H66" s="109" t="n">
        <f aca="false">SUM(C66:F66)-B66</f>
        <v>0</v>
      </c>
    </row>
    <row r="67" customFormat="false" ht="12.75" hidden="true" customHeight="false" outlineLevel="0" collapsed="false">
      <c r="A67" s="110" t="s">
        <v>160</v>
      </c>
      <c r="G67" s="114" t="n">
        <f aca="false">SUM(C67:F67)</f>
        <v>0</v>
      </c>
      <c r="H67" s="109" t="n">
        <f aca="false">SUM(C67:F67)-B67</f>
        <v>0</v>
      </c>
    </row>
    <row r="68" customFormat="false" ht="12.75" hidden="true" customHeight="false" outlineLevel="0" collapsed="false">
      <c r="A68" s="110" t="s">
        <v>161</v>
      </c>
      <c r="G68" s="114" t="n">
        <f aca="false">SUM(C68:F68)</f>
        <v>0</v>
      </c>
      <c r="H68" s="109" t="n">
        <f aca="false">SUM(C68:F68)-B68</f>
        <v>0</v>
      </c>
    </row>
    <row r="69" customFormat="false" ht="12.75" hidden="true" customHeight="false" outlineLevel="0" collapsed="false">
      <c r="A69" s="110" t="s">
        <v>162</v>
      </c>
      <c r="G69" s="114" t="n">
        <f aca="false">SUM(C69:F69)</f>
        <v>0</v>
      </c>
      <c r="H69" s="109" t="n">
        <f aca="false">SUM(C69:F69)-B69</f>
        <v>0</v>
      </c>
    </row>
    <row r="70" customFormat="false" ht="12.75" hidden="true" customHeight="false" outlineLevel="0" collapsed="false">
      <c r="A70" s="110" t="s">
        <v>163</v>
      </c>
      <c r="G70" s="114" t="n">
        <f aca="false">SUM(C70:F70)</f>
        <v>0</v>
      </c>
      <c r="H70" s="109" t="n">
        <f aca="false">SUM(C70:F70)-B70</f>
        <v>0</v>
      </c>
    </row>
    <row r="71" customFormat="false" ht="12.75" hidden="true" customHeight="false" outlineLevel="0" collapsed="false">
      <c r="A71" s="110" t="s">
        <v>164</v>
      </c>
      <c r="G71" s="114" t="n">
        <f aca="false">SUM(C71:F71)</f>
        <v>0</v>
      </c>
      <c r="H71" s="109" t="n">
        <f aca="false">SUM(C71:F71)-B71</f>
        <v>0</v>
      </c>
    </row>
    <row r="72" customFormat="false" ht="12.75" hidden="true" customHeight="false" outlineLevel="0" collapsed="false">
      <c r="A72" s="110" t="s">
        <v>165</v>
      </c>
      <c r="G72" s="114" t="n">
        <f aca="false">SUM(C72:F72)</f>
        <v>0</v>
      </c>
      <c r="H72" s="109" t="n">
        <f aca="false">SUM(C72:F72)-B72</f>
        <v>0</v>
      </c>
    </row>
    <row r="73" customFormat="false" ht="12.75" hidden="true" customHeight="false" outlineLevel="0" collapsed="false">
      <c r="A73" s="110" t="s">
        <v>166</v>
      </c>
      <c r="G73" s="114" t="n">
        <f aca="false">SUM(C73:F73)</f>
        <v>0</v>
      </c>
      <c r="H73" s="109" t="n">
        <f aca="false">SUM(C73:F73)-B73</f>
        <v>0</v>
      </c>
    </row>
    <row r="74" customFormat="false" ht="12.75" hidden="true" customHeight="false" outlineLevel="0" collapsed="false">
      <c r="A74" s="110" t="s">
        <v>167</v>
      </c>
      <c r="G74" s="114" t="n">
        <f aca="false">SUM(C74:F74)</f>
        <v>0</v>
      </c>
      <c r="H74" s="109" t="n">
        <f aca="false">SUM(C74:F74)-B74</f>
        <v>0</v>
      </c>
    </row>
    <row r="75" customFormat="false" ht="12.75" hidden="true" customHeight="false" outlineLevel="0" collapsed="false">
      <c r="A75" s="110" t="s">
        <v>168</v>
      </c>
      <c r="G75" s="114" t="n">
        <f aca="false">SUM(C75:F75)</f>
        <v>0</v>
      </c>
      <c r="H75" s="109" t="n">
        <f aca="false">SUM(C75:F75)-B75</f>
        <v>0</v>
      </c>
    </row>
    <row r="76" customFormat="false" ht="12.75" hidden="true" customHeight="false" outlineLevel="0" collapsed="false">
      <c r="A76" s="110" t="s">
        <v>169</v>
      </c>
      <c r="G76" s="114" t="n">
        <f aca="false">SUM(C76:F76)</f>
        <v>0</v>
      </c>
      <c r="H76" s="109" t="n">
        <f aca="false">SUM(C76:F76)-B76</f>
        <v>0</v>
      </c>
    </row>
    <row r="77" customFormat="false" ht="12.75" hidden="true" customHeight="false" outlineLevel="0" collapsed="false">
      <c r="A77" s="110" t="s">
        <v>170</v>
      </c>
      <c r="G77" s="114" t="n">
        <f aca="false">SUM(C77:F77)</f>
        <v>0</v>
      </c>
      <c r="H77" s="109" t="n">
        <f aca="false">SUM(C77:F77)-B77</f>
        <v>0</v>
      </c>
    </row>
    <row r="78" customFormat="false" ht="12.75" hidden="true" customHeight="false" outlineLevel="0" collapsed="false">
      <c r="A78" s="110" t="s">
        <v>171</v>
      </c>
      <c r="G78" s="114" t="n">
        <f aca="false">SUM(C78:F78)</f>
        <v>0</v>
      </c>
      <c r="H78" s="109" t="n">
        <f aca="false">SUM(C78:F78)-B78</f>
        <v>0</v>
      </c>
    </row>
    <row r="79" customFormat="false" ht="12.75" hidden="true" customHeight="false" outlineLevel="0" collapsed="false">
      <c r="A79" s="110" t="s">
        <v>172</v>
      </c>
      <c r="G79" s="114" t="n">
        <f aca="false">SUM(C79:F79)</f>
        <v>0</v>
      </c>
      <c r="H79" s="109" t="n">
        <f aca="false">SUM(C79:F79)-B79</f>
        <v>0</v>
      </c>
    </row>
    <row r="80" customFormat="false" ht="12.75" hidden="true" customHeight="false" outlineLevel="0" collapsed="false">
      <c r="A80" s="110" t="s">
        <v>173</v>
      </c>
      <c r="G80" s="114" t="n">
        <f aca="false">SUM(C80:F80)</f>
        <v>0</v>
      </c>
      <c r="H80" s="109" t="n">
        <f aca="false">SUM(C80:F80)-B80</f>
        <v>0</v>
      </c>
    </row>
    <row r="81" customFormat="false" ht="12.75" hidden="true" customHeight="false" outlineLevel="0" collapsed="false">
      <c r="A81" s="110" t="s">
        <v>174</v>
      </c>
      <c r="G81" s="114" t="n">
        <f aca="false">SUM(C81:F81)</f>
        <v>0</v>
      </c>
      <c r="H81" s="109" t="n">
        <f aca="false">SUM(C81:F81)-B81</f>
        <v>0</v>
      </c>
    </row>
    <row r="82" customFormat="false" ht="12.75" hidden="true" customHeight="false" outlineLevel="0" collapsed="false">
      <c r="A82" s="110" t="s">
        <v>175</v>
      </c>
      <c r="G82" s="114" t="n">
        <f aca="false">SUM(C82:F82)</f>
        <v>0</v>
      </c>
      <c r="H82" s="109" t="n">
        <f aca="false">SUM(C82:F82)-B82</f>
        <v>0</v>
      </c>
    </row>
    <row r="83" customFormat="false" ht="12.75" hidden="true" customHeight="false" outlineLevel="0" collapsed="false">
      <c r="A83" s="110" t="s">
        <v>176</v>
      </c>
      <c r="G83" s="114" t="n">
        <f aca="false">SUM(C83:F83)</f>
        <v>0</v>
      </c>
      <c r="H83" s="109" t="n">
        <f aca="false">SUM(C83:F83)-B83</f>
        <v>0</v>
      </c>
    </row>
    <row r="84" customFormat="false" ht="12.75" hidden="true" customHeight="false" outlineLevel="0" collapsed="false">
      <c r="A84" s="110" t="s">
        <v>177</v>
      </c>
      <c r="G84" s="114" t="n">
        <f aca="false">SUM(C84:F84)</f>
        <v>0</v>
      </c>
      <c r="H84" s="109" t="n">
        <f aca="false">SUM(C84:F84)-B84</f>
        <v>0</v>
      </c>
    </row>
    <row r="85" customFormat="false" ht="12.75" hidden="true" customHeight="false" outlineLevel="0" collapsed="false">
      <c r="A85" s="110" t="s">
        <v>178</v>
      </c>
      <c r="G85" s="114" t="n">
        <f aca="false">SUM(C85:F85)</f>
        <v>0</v>
      </c>
      <c r="H85" s="109" t="n">
        <f aca="false">SUM(C85:F85)-B85</f>
        <v>0</v>
      </c>
    </row>
    <row r="86" customFormat="false" ht="12.75" hidden="true" customHeight="false" outlineLevel="0" collapsed="false">
      <c r="A86" s="110" t="s">
        <v>179</v>
      </c>
      <c r="G86" s="114" t="n">
        <f aca="false">SUM(C86:F86)</f>
        <v>0</v>
      </c>
      <c r="H86" s="109" t="n">
        <f aca="false">SUM(C86:F86)-B86</f>
        <v>0</v>
      </c>
    </row>
    <row r="87" customFormat="false" ht="12.75" hidden="true" customHeight="false" outlineLevel="0" collapsed="false">
      <c r="A87" s="110" t="s">
        <v>180</v>
      </c>
      <c r="G87" s="114" t="n">
        <f aca="false">SUM(C87:F87)</f>
        <v>0</v>
      </c>
      <c r="H87" s="109" t="n">
        <f aca="false">SUM(C87:F87)-B87</f>
        <v>0</v>
      </c>
    </row>
    <row r="88" customFormat="false" ht="12.75" hidden="true" customHeight="false" outlineLevel="0" collapsed="false">
      <c r="A88" s="110" t="s">
        <v>181</v>
      </c>
      <c r="G88" s="114" t="n">
        <f aca="false">SUM(C88:F88)</f>
        <v>0</v>
      </c>
      <c r="H88" s="109" t="n">
        <f aca="false">SUM(C88:F88)-B88</f>
        <v>0</v>
      </c>
    </row>
    <row r="89" customFormat="false" ht="12.75" hidden="true" customHeight="false" outlineLevel="0" collapsed="false">
      <c r="A89" s="110" t="s">
        <v>182</v>
      </c>
      <c r="G89" s="114" t="n">
        <f aca="false">SUM(C89:F89)</f>
        <v>0</v>
      </c>
      <c r="H89" s="109" t="n">
        <f aca="false">SUM(C89:F89)-B89</f>
        <v>0</v>
      </c>
    </row>
    <row r="90" customFormat="false" ht="12.75" hidden="true" customHeight="false" outlineLevel="0" collapsed="false">
      <c r="A90" s="110" t="s">
        <v>183</v>
      </c>
      <c r="G90" s="114" t="n">
        <f aca="false">SUM(C90:F90)</f>
        <v>0</v>
      </c>
      <c r="H90" s="109" t="n">
        <f aca="false">SUM(C90:F90)-B90</f>
        <v>0</v>
      </c>
    </row>
    <row r="91" customFormat="false" ht="12.75" hidden="true" customHeight="false" outlineLevel="0" collapsed="false">
      <c r="A91" s="110" t="s">
        <v>184</v>
      </c>
      <c r="G91" s="114" t="n">
        <f aca="false">SUM(C91:F91)</f>
        <v>0</v>
      </c>
      <c r="H91" s="109" t="n">
        <f aca="false">SUM(C91:F91)-B91</f>
        <v>0</v>
      </c>
    </row>
    <row r="92" customFormat="false" ht="12.75" hidden="true" customHeight="false" outlineLevel="0" collapsed="false">
      <c r="A92" s="110" t="s">
        <v>185</v>
      </c>
      <c r="G92" s="114" t="n">
        <f aca="false">SUM(C92:F92)</f>
        <v>0</v>
      </c>
      <c r="H92" s="109" t="n">
        <f aca="false">SUM(C92:F92)-B92</f>
        <v>0</v>
      </c>
    </row>
    <row r="93" customFormat="false" ht="12.75" hidden="true" customHeight="false" outlineLevel="0" collapsed="false">
      <c r="A93" s="110" t="s">
        <v>186</v>
      </c>
      <c r="G93" s="114" t="n">
        <f aca="false">SUM(C93:F93)</f>
        <v>0</v>
      </c>
      <c r="H93" s="109" t="n">
        <f aca="false">SUM(C93:F93)-B93</f>
        <v>0</v>
      </c>
    </row>
    <row r="94" customFormat="false" ht="12.75" hidden="true" customHeight="false" outlineLevel="0" collapsed="false">
      <c r="A94" s="110" t="s">
        <v>187</v>
      </c>
      <c r="G94" s="114" t="n">
        <f aca="false">SUM(C94:F94)</f>
        <v>0</v>
      </c>
      <c r="H94" s="109" t="n">
        <f aca="false">SUM(C94:F94)-B94</f>
        <v>0</v>
      </c>
    </row>
    <row r="95" customFormat="false" ht="12.75" hidden="true" customHeight="false" outlineLevel="0" collapsed="false">
      <c r="A95" s="110" t="s">
        <v>188</v>
      </c>
      <c r="G95" s="114" t="n">
        <f aca="false">SUM(C95:F95)</f>
        <v>0</v>
      </c>
      <c r="H95" s="109" t="n">
        <f aca="false">SUM(C95:F95)-B95</f>
        <v>0</v>
      </c>
    </row>
    <row r="96" customFormat="false" ht="12.75" hidden="true" customHeight="false" outlineLevel="0" collapsed="false">
      <c r="A96" s="110" t="s">
        <v>189</v>
      </c>
      <c r="G96" s="114" t="n">
        <f aca="false">SUM(C96:F96)</f>
        <v>0</v>
      </c>
      <c r="H96" s="109" t="n">
        <f aca="false">SUM(C96:F96)-B96</f>
        <v>0</v>
      </c>
    </row>
    <row r="97" customFormat="false" ht="12.75" hidden="true" customHeight="false" outlineLevel="0" collapsed="false">
      <c r="A97" s="110" t="s">
        <v>190</v>
      </c>
      <c r="G97" s="114" t="n">
        <f aca="false">SUM(C97:F97)</f>
        <v>0</v>
      </c>
      <c r="H97" s="109" t="n">
        <f aca="false">SUM(C97:F97)-B97</f>
        <v>0</v>
      </c>
    </row>
    <row r="98" customFormat="false" ht="12.75" hidden="true" customHeight="false" outlineLevel="0" collapsed="false">
      <c r="A98" s="110" t="s">
        <v>191</v>
      </c>
      <c r="G98" s="114" t="n">
        <f aca="false">SUM(C98:F98)</f>
        <v>0</v>
      </c>
      <c r="H98" s="109" t="n">
        <f aca="false">SUM(C98:F98)-B98</f>
        <v>0</v>
      </c>
    </row>
    <row r="99" customFormat="false" ht="12.75" hidden="true" customHeight="false" outlineLevel="0" collapsed="false">
      <c r="A99" s="110" t="s">
        <v>192</v>
      </c>
      <c r="G99" s="114" t="n">
        <f aca="false">SUM(C99:F99)</f>
        <v>0</v>
      </c>
      <c r="H99" s="109" t="n">
        <f aca="false">SUM(C99:F99)-B99</f>
        <v>0</v>
      </c>
    </row>
    <row r="100" customFormat="false" ht="12.75" hidden="true" customHeight="false" outlineLevel="0" collapsed="false">
      <c r="A100" s="110" t="s">
        <v>193</v>
      </c>
      <c r="G100" s="114" t="n">
        <f aca="false">SUM(C100:F100)</f>
        <v>0</v>
      </c>
      <c r="H100" s="109" t="n">
        <f aca="false">SUM(C100:F100)-B100</f>
        <v>0</v>
      </c>
    </row>
    <row r="101" customFormat="false" ht="12.75" hidden="true" customHeight="false" outlineLevel="0" collapsed="false">
      <c r="A101" s="110" t="s">
        <v>194</v>
      </c>
      <c r="G101" s="114" t="n">
        <f aca="false">SUM(C101:F101)</f>
        <v>0</v>
      </c>
      <c r="H101" s="109" t="n">
        <f aca="false">SUM(C101:F101)-B101</f>
        <v>0</v>
      </c>
    </row>
    <row r="102" customFormat="false" ht="12.75" hidden="true" customHeight="false" outlineLevel="0" collapsed="false">
      <c r="A102" s="110" t="s">
        <v>195</v>
      </c>
      <c r="G102" s="114" t="n">
        <f aca="false">SUM(C102:F102)</f>
        <v>0</v>
      </c>
      <c r="H102" s="109" t="n">
        <f aca="false">SUM(C102:F102)-B102</f>
        <v>0</v>
      </c>
    </row>
    <row r="103" customFormat="false" ht="12.75" hidden="true" customHeight="false" outlineLevel="0" collapsed="false">
      <c r="A103" s="110" t="s">
        <v>196</v>
      </c>
      <c r="G103" s="114" t="n">
        <f aca="false">SUM(C103:F103)</f>
        <v>0</v>
      </c>
      <c r="H103" s="109" t="n">
        <f aca="false">SUM(C103:F103)-B103</f>
        <v>0</v>
      </c>
    </row>
    <row r="104" customFormat="false" ht="12.75" hidden="true" customHeight="false" outlineLevel="0" collapsed="false">
      <c r="A104" s="110" t="s">
        <v>197</v>
      </c>
      <c r="G104" s="114" t="n">
        <f aca="false">SUM(C104:F104)</f>
        <v>0</v>
      </c>
      <c r="H104" s="109" t="n">
        <f aca="false">SUM(C104:F104)-B104</f>
        <v>0</v>
      </c>
    </row>
    <row r="105" customFormat="false" ht="12.75" hidden="true" customHeight="false" outlineLevel="0" collapsed="false">
      <c r="A105" s="110" t="s">
        <v>198</v>
      </c>
      <c r="G105" s="114" t="n">
        <f aca="false">SUM(C105:F105)</f>
        <v>0</v>
      </c>
      <c r="H105" s="109" t="n">
        <f aca="false">SUM(C105:F105)-B105</f>
        <v>0</v>
      </c>
    </row>
    <row r="106" customFormat="false" ht="12.75" hidden="true" customHeight="false" outlineLevel="0" collapsed="false">
      <c r="A106" s="110" t="s">
        <v>199</v>
      </c>
      <c r="G106" s="114" t="n">
        <f aca="false">SUM(C106:F106)</f>
        <v>0</v>
      </c>
      <c r="H106" s="109" t="n">
        <f aca="false">SUM(C106:F106)-B106</f>
        <v>0</v>
      </c>
    </row>
    <row r="107" customFormat="false" ht="12.75" hidden="true" customHeight="false" outlineLevel="0" collapsed="false">
      <c r="A107" s="110" t="s">
        <v>200</v>
      </c>
      <c r="G107" s="114" t="n">
        <f aca="false">SUM(C107:F107)</f>
        <v>0</v>
      </c>
      <c r="H107" s="109" t="n">
        <f aca="false">SUM(C107:F107)-B107</f>
        <v>0</v>
      </c>
    </row>
    <row r="108" customFormat="false" ht="12.75" hidden="true" customHeight="false" outlineLevel="0" collapsed="false">
      <c r="A108" s="110" t="s">
        <v>201</v>
      </c>
      <c r="G108" s="114" t="n">
        <f aca="false">SUM(C108:F108)</f>
        <v>0</v>
      </c>
      <c r="H108" s="109" t="n">
        <f aca="false">SUM(C108:F108)-B108</f>
        <v>0</v>
      </c>
    </row>
    <row r="109" customFormat="false" ht="12.75" hidden="true" customHeight="false" outlineLevel="0" collapsed="false">
      <c r="A109" s="110" t="s">
        <v>202</v>
      </c>
      <c r="G109" s="114" t="n">
        <f aca="false">SUM(C109:F109)</f>
        <v>0</v>
      </c>
      <c r="H109" s="109" t="n">
        <f aca="false">SUM(C109:F109)-B109</f>
        <v>0</v>
      </c>
    </row>
    <row r="110" customFormat="false" ht="12.75" hidden="true" customHeight="false" outlineLevel="0" collapsed="false">
      <c r="A110" s="110" t="s">
        <v>203</v>
      </c>
      <c r="G110" s="114" t="n">
        <f aca="false">SUM(C110:F110)</f>
        <v>0</v>
      </c>
      <c r="H110" s="109" t="n">
        <f aca="false">SUM(C110:F110)-B110</f>
        <v>0</v>
      </c>
    </row>
    <row r="111" customFormat="false" ht="12.75" hidden="true" customHeight="false" outlineLevel="0" collapsed="false">
      <c r="A111" s="110" t="s">
        <v>204</v>
      </c>
      <c r="G111" s="114" t="n">
        <f aca="false">SUM(C111:F111)</f>
        <v>0</v>
      </c>
      <c r="H111" s="109" t="n">
        <f aca="false">SUM(C111:F111)-B111</f>
        <v>0</v>
      </c>
    </row>
    <row r="112" customFormat="false" ht="12.75" hidden="true" customHeight="false" outlineLevel="0" collapsed="false">
      <c r="A112" s="110" t="s">
        <v>205</v>
      </c>
      <c r="G112" s="114" t="n">
        <f aca="false">SUM(C112:F112)</f>
        <v>0</v>
      </c>
      <c r="H112" s="109" t="n">
        <f aca="false">SUM(C112:F112)-B112</f>
        <v>0</v>
      </c>
    </row>
    <row r="113" customFormat="false" ht="12.75" hidden="true" customHeight="false" outlineLevel="0" collapsed="false">
      <c r="A113" s="110" t="s">
        <v>206</v>
      </c>
      <c r="G113" s="114" t="n">
        <f aca="false">SUM(C113:F113)</f>
        <v>0</v>
      </c>
      <c r="H113" s="109" t="n">
        <f aca="false">SUM(C113:F113)-B113</f>
        <v>0</v>
      </c>
    </row>
    <row r="114" customFormat="false" ht="12.75" hidden="true" customHeight="false" outlineLevel="0" collapsed="false">
      <c r="A114" s="110" t="s">
        <v>207</v>
      </c>
      <c r="G114" s="114" t="n">
        <f aca="false">SUM(C114:F114)</f>
        <v>0</v>
      </c>
      <c r="H114" s="109" t="n">
        <f aca="false">SUM(C114:F114)-B114</f>
        <v>0</v>
      </c>
    </row>
    <row r="115" customFormat="false" ht="12.75" hidden="true" customHeight="false" outlineLevel="0" collapsed="false">
      <c r="A115" s="110" t="s">
        <v>208</v>
      </c>
      <c r="G115" s="114" t="n">
        <f aca="false">SUM(C115:F115)</f>
        <v>0</v>
      </c>
      <c r="H115" s="109" t="n">
        <f aca="false">SUM(C115:F115)-B115</f>
        <v>0</v>
      </c>
    </row>
    <row r="116" customFormat="false" ht="12.75" hidden="true" customHeight="false" outlineLevel="0" collapsed="false">
      <c r="A116" s="110" t="s">
        <v>209</v>
      </c>
      <c r="G116" s="114" t="n">
        <f aca="false">SUM(C116:F116)</f>
        <v>0</v>
      </c>
      <c r="H116" s="109" t="n">
        <f aca="false">SUM(C116:F116)-B116</f>
        <v>0</v>
      </c>
    </row>
    <row r="117" customFormat="false" ht="12.75" hidden="true" customHeight="false" outlineLevel="0" collapsed="false">
      <c r="A117" s="110" t="s">
        <v>210</v>
      </c>
      <c r="G117" s="114" t="n">
        <f aca="false">SUM(C117:F117)</f>
        <v>0</v>
      </c>
      <c r="H117" s="109" t="n">
        <f aca="false">SUM(C117:F117)-B117</f>
        <v>0</v>
      </c>
    </row>
    <row r="118" customFormat="false" ht="12.75" hidden="true" customHeight="false" outlineLevel="0" collapsed="false">
      <c r="A118" s="110" t="s">
        <v>211</v>
      </c>
      <c r="G118" s="114" t="n">
        <f aca="false">SUM(C118:F118)</f>
        <v>0</v>
      </c>
      <c r="H118" s="109" t="n">
        <f aca="false">SUM(C118:F118)-B118</f>
        <v>0</v>
      </c>
    </row>
    <row r="119" customFormat="false" ht="12.75" hidden="true" customHeight="false" outlineLevel="0" collapsed="false">
      <c r="A119" s="110" t="s">
        <v>212</v>
      </c>
      <c r="G119" s="114" t="n">
        <f aca="false">SUM(C119:F119)</f>
        <v>0</v>
      </c>
      <c r="H119" s="109" t="n">
        <f aca="false">SUM(C119:F119)-B119</f>
        <v>0</v>
      </c>
    </row>
    <row r="120" customFormat="false" ht="12.75" hidden="true" customHeight="false" outlineLevel="0" collapsed="false">
      <c r="A120" s="110" t="s">
        <v>213</v>
      </c>
      <c r="G120" s="114" t="n">
        <f aca="false">SUM(C120:F120)</f>
        <v>0</v>
      </c>
      <c r="H120" s="109" t="n">
        <f aca="false">SUM(C120:F120)-B120</f>
        <v>0</v>
      </c>
    </row>
    <row r="121" customFormat="false" ht="12.75" hidden="true" customHeight="false" outlineLevel="0" collapsed="false">
      <c r="A121" s="110" t="s">
        <v>214</v>
      </c>
      <c r="G121" s="114" t="n">
        <f aca="false">SUM(C121:F121)</f>
        <v>0</v>
      </c>
      <c r="H121" s="109" t="n">
        <f aca="false">SUM(C121:F121)-B121</f>
        <v>0</v>
      </c>
    </row>
    <row r="122" customFormat="false" ht="12.75" hidden="true" customHeight="false" outlineLevel="0" collapsed="false">
      <c r="A122" s="110" t="s">
        <v>215</v>
      </c>
      <c r="G122" s="114" t="n">
        <f aca="false">SUM(C122:F122)</f>
        <v>0</v>
      </c>
      <c r="H122" s="109" t="n">
        <f aca="false">SUM(C122:F122)-B122</f>
        <v>0</v>
      </c>
    </row>
    <row r="123" customFormat="false" ht="12.75" hidden="true" customHeight="false" outlineLevel="0" collapsed="false">
      <c r="A123" s="110" t="s">
        <v>216</v>
      </c>
      <c r="G123" s="114" t="n">
        <f aca="false">SUM(C123:F123)</f>
        <v>0</v>
      </c>
      <c r="H123" s="109" t="n">
        <f aca="false">SUM(C123:F123)-B123</f>
        <v>0</v>
      </c>
    </row>
    <row r="124" customFormat="false" ht="12.75" hidden="true" customHeight="false" outlineLevel="0" collapsed="false">
      <c r="A124" s="110" t="s">
        <v>217</v>
      </c>
      <c r="G124" s="114" t="n">
        <f aca="false">SUM(C124:F124)</f>
        <v>0</v>
      </c>
      <c r="H124" s="109" t="n">
        <f aca="false">SUM(C124:F124)-B124</f>
        <v>0</v>
      </c>
    </row>
    <row r="125" customFormat="false" ht="12.75" hidden="true" customHeight="false" outlineLevel="0" collapsed="false">
      <c r="A125" s="110" t="s">
        <v>218</v>
      </c>
      <c r="G125" s="114" t="n">
        <f aca="false">SUM(C125:F125)</f>
        <v>0</v>
      </c>
      <c r="H125" s="109" t="n">
        <f aca="false">SUM(C125:F125)-B125</f>
        <v>0</v>
      </c>
    </row>
    <row r="126" customFormat="false" ht="12.75" hidden="true" customHeight="false" outlineLevel="0" collapsed="false">
      <c r="A126" s="110" t="s">
        <v>219</v>
      </c>
      <c r="G126" s="114" t="n">
        <f aca="false">SUM(C126:F126)</f>
        <v>0</v>
      </c>
      <c r="H126" s="109" t="n">
        <f aca="false">SUM(C126:F126)-B126</f>
        <v>0</v>
      </c>
    </row>
    <row r="127" customFormat="false" ht="12.75" hidden="true" customHeight="false" outlineLevel="0" collapsed="false">
      <c r="A127" s="110" t="s">
        <v>220</v>
      </c>
      <c r="G127" s="114" t="n">
        <f aca="false">SUM(C127:F127)</f>
        <v>0</v>
      </c>
      <c r="H127" s="109" t="n">
        <f aca="false">SUM(C127:F127)-B127</f>
        <v>0</v>
      </c>
    </row>
    <row r="128" customFormat="false" ht="12.75" hidden="true" customHeight="false" outlineLevel="0" collapsed="false">
      <c r="A128" s="110" t="s">
        <v>221</v>
      </c>
      <c r="G128" s="114" t="n">
        <f aca="false">SUM(C128:F128)</f>
        <v>0</v>
      </c>
      <c r="H128" s="109" t="n">
        <f aca="false">SUM(C128:F128)-B128</f>
        <v>0</v>
      </c>
    </row>
    <row r="129" customFormat="false" ht="12.75" hidden="true" customHeight="false" outlineLevel="0" collapsed="false">
      <c r="A129" s="110" t="s">
        <v>222</v>
      </c>
      <c r="G129" s="114" t="n">
        <f aca="false">SUM(C129:F129)</f>
        <v>0</v>
      </c>
      <c r="H129" s="109" t="n">
        <f aca="false">SUM(C129:F129)-B129</f>
        <v>0</v>
      </c>
    </row>
    <row r="130" customFormat="false" ht="12.75" hidden="true" customHeight="false" outlineLevel="0" collapsed="false">
      <c r="A130" s="110" t="s">
        <v>223</v>
      </c>
      <c r="G130" s="114" t="n">
        <f aca="false">SUM(C130:F130)</f>
        <v>0</v>
      </c>
      <c r="H130" s="109" t="n">
        <f aca="false">SUM(C130:F130)-B130</f>
        <v>0</v>
      </c>
    </row>
    <row r="131" customFormat="false" ht="12.75" hidden="true" customHeight="false" outlineLevel="0" collapsed="false">
      <c r="A131" s="110" t="s">
        <v>224</v>
      </c>
      <c r="G131" s="114" t="n">
        <f aca="false">SUM(C131:F131)</f>
        <v>0</v>
      </c>
      <c r="H131" s="109" t="n">
        <f aca="false">SUM(C131:F131)-B131</f>
        <v>0</v>
      </c>
    </row>
    <row r="132" customFormat="false" ht="12.75" hidden="true" customHeight="false" outlineLevel="0" collapsed="false">
      <c r="A132" s="110" t="s">
        <v>225</v>
      </c>
      <c r="G132" s="114" t="n">
        <f aca="false">SUM(C132:F132)</f>
        <v>0</v>
      </c>
      <c r="H132" s="109" t="n">
        <f aca="false">SUM(C132:F132)-B132</f>
        <v>0</v>
      </c>
    </row>
    <row r="133" customFormat="false" ht="12.75" hidden="true" customHeight="false" outlineLevel="0" collapsed="false">
      <c r="A133" s="110" t="s">
        <v>226</v>
      </c>
      <c r="G133" s="114" t="n">
        <f aca="false">SUM(C133:F133)</f>
        <v>0</v>
      </c>
      <c r="H133" s="109" t="n">
        <f aca="false">SUM(C133:F133)-B133</f>
        <v>0</v>
      </c>
    </row>
    <row r="134" customFormat="false" ht="12.75" hidden="true" customHeight="false" outlineLevel="0" collapsed="false">
      <c r="A134" s="110" t="s">
        <v>227</v>
      </c>
      <c r="G134" s="114" t="n">
        <f aca="false">SUM(C134:F134)</f>
        <v>0</v>
      </c>
      <c r="H134" s="109" t="n">
        <f aca="false">SUM(C134:F134)-B134</f>
        <v>0</v>
      </c>
    </row>
    <row r="135" customFormat="false" ht="12.75" hidden="true" customHeight="false" outlineLevel="0" collapsed="false">
      <c r="A135" s="110" t="s">
        <v>228</v>
      </c>
      <c r="G135" s="114" t="n">
        <f aca="false">SUM(C135:F135)</f>
        <v>0</v>
      </c>
      <c r="H135" s="109" t="n">
        <f aca="false">SUM(C135:F135)-B135</f>
        <v>0</v>
      </c>
    </row>
    <row r="136" customFormat="false" ht="12.75" hidden="true" customHeight="false" outlineLevel="0" collapsed="false">
      <c r="A136" s="110" t="s">
        <v>229</v>
      </c>
      <c r="G136" s="114" t="n">
        <f aca="false">SUM(C136:F136)</f>
        <v>0</v>
      </c>
      <c r="H136" s="109" t="n">
        <f aca="false">SUM(C136:F136)-B136</f>
        <v>0</v>
      </c>
    </row>
    <row r="137" customFormat="false" ht="12.75" hidden="true" customHeight="false" outlineLevel="0" collapsed="false">
      <c r="A137" s="110" t="s">
        <v>230</v>
      </c>
      <c r="G137" s="114" t="n">
        <f aca="false">SUM(C137:F137)</f>
        <v>0</v>
      </c>
      <c r="H137" s="109" t="n">
        <f aca="false">SUM(C137:F137)-B137</f>
        <v>0</v>
      </c>
    </row>
    <row r="138" customFormat="false" ht="12.75" hidden="true" customHeight="false" outlineLevel="0" collapsed="false">
      <c r="A138" s="110" t="s">
        <v>231</v>
      </c>
      <c r="G138" s="114" t="n">
        <f aca="false">SUM(C138:F138)</f>
        <v>0</v>
      </c>
      <c r="H138" s="109" t="n">
        <f aca="false">SUM(C138:F138)-B138</f>
        <v>0</v>
      </c>
    </row>
    <row r="139" customFormat="false" ht="12.75" hidden="true" customHeight="false" outlineLevel="0" collapsed="false">
      <c r="A139" s="110" t="s">
        <v>232</v>
      </c>
      <c r="G139" s="114" t="n">
        <f aca="false">SUM(C139:F139)</f>
        <v>0</v>
      </c>
      <c r="H139" s="109" t="n">
        <f aca="false">SUM(C139:F139)-B139</f>
        <v>0</v>
      </c>
    </row>
    <row r="140" customFormat="false" ht="12.75" hidden="true" customHeight="false" outlineLevel="0" collapsed="false">
      <c r="A140" s="110" t="s">
        <v>233</v>
      </c>
      <c r="G140" s="114" t="n">
        <f aca="false">SUM(C140:F140)</f>
        <v>0</v>
      </c>
      <c r="H140" s="109" t="n">
        <f aca="false">SUM(C140:F140)-B140</f>
        <v>0</v>
      </c>
    </row>
    <row r="141" customFormat="false" ht="12.75" hidden="true" customHeight="false" outlineLevel="0" collapsed="false">
      <c r="A141" s="110" t="s">
        <v>234</v>
      </c>
      <c r="G141" s="114" t="n">
        <f aca="false">SUM(C141:F141)</f>
        <v>0</v>
      </c>
      <c r="H141" s="109" t="n">
        <f aca="false">SUM(C141:F141)-B141</f>
        <v>0</v>
      </c>
    </row>
    <row r="142" customFormat="false" ht="12.75" hidden="true" customHeight="false" outlineLevel="0" collapsed="false">
      <c r="A142" s="110" t="s">
        <v>235</v>
      </c>
      <c r="G142" s="114" t="n">
        <f aca="false">SUM(C142:F142)</f>
        <v>0</v>
      </c>
      <c r="H142" s="109" t="n">
        <f aca="false">SUM(C142:F142)-B142</f>
        <v>0</v>
      </c>
    </row>
    <row r="143" customFormat="false" ht="12.75" hidden="true" customHeight="false" outlineLevel="0" collapsed="false">
      <c r="A143" s="110" t="s">
        <v>236</v>
      </c>
      <c r="G143" s="114" t="n">
        <f aca="false">SUM(C143:F143)</f>
        <v>0</v>
      </c>
      <c r="H143" s="109" t="n">
        <f aca="false">SUM(C143:F143)-B143</f>
        <v>0</v>
      </c>
    </row>
    <row r="144" customFormat="false" ht="12.75" hidden="true" customHeight="false" outlineLevel="0" collapsed="false">
      <c r="A144" s="110" t="s">
        <v>237</v>
      </c>
      <c r="G144" s="114" t="n">
        <f aca="false">SUM(C144:F144)</f>
        <v>0</v>
      </c>
      <c r="H144" s="109" t="n">
        <f aca="false">SUM(C144:F144)-B144</f>
        <v>0</v>
      </c>
    </row>
    <row r="145" customFormat="false" ht="12.75" hidden="true" customHeight="false" outlineLevel="0" collapsed="false">
      <c r="A145" s="110" t="s">
        <v>238</v>
      </c>
      <c r="G145" s="114" t="n">
        <f aca="false">SUM(C145:F145)</f>
        <v>0</v>
      </c>
      <c r="H145" s="109" t="n">
        <f aca="false">SUM(C145:F145)-B145</f>
        <v>0</v>
      </c>
    </row>
    <row r="146" customFormat="false" ht="12.75" hidden="true" customHeight="false" outlineLevel="0" collapsed="false">
      <c r="A146" s="110" t="s">
        <v>239</v>
      </c>
      <c r="G146" s="114" t="n">
        <f aca="false">SUM(C146:F146)</f>
        <v>0</v>
      </c>
      <c r="H146" s="109" t="n">
        <f aca="false">SUM(C146:F146)-B146</f>
        <v>0</v>
      </c>
    </row>
    <row r="147" customFormat="false" ht="12.75" hidden="true" customHeight="false" outlineLevel="0" collapsed="false">
      <c r="A147" s="110" t="s">
        <v>240</v>
      </c>
      <c r="G147" s="114" t="n">
        <f aca="false">SUM(C147:F147)</f>
        <v>0</v>
      </c>
      <c r="H147" s="109" t="n">
        <f aca="false">SUM(C147:F147)-B147</f>
        <v>0</v>
      </c>
    </row>
    <row r="148" customFormat="false" ht="12.75" hidden="true" customHeight="false" outlineLevel="0" collapsed="false">
      <c r="A148" s="110" t="s">
        <v>241</v>
      </c>
      <c r="G148" s="114" t="n">
        <f aca="false">SUM(C148:F148)</f>
        <v>0</v>
      </c>
      <c r="H148" s="109" t="n">
        <f aca="false">SUM(C148:F148)-B148</f>
        <v>0</v>
      </c>
    </row>
    <row r="149" customFormat="false" ht="12.75" hidden="true" customHeight="false" outlineLevel="0" collapsed="false">
      <c r="A149" s="110" t="s">
        <v>242</v>
      </c>
      <c r="G149" s="114" t="n">
        <f aca="false">SUM(C149:F149)</f>
        <v>0</v>
      </c>
      <c r="H149" s="109" t="n">
        <f aca="false">SUM(C149:F149)-B149</f>
        <v>0</v>
      </c>
    </row>
    <row r="150" customFormat="false" ht="12.75" hidden="true" customHeight="false" outlineLevel="0" collapsed="false">
      <c r="A150" s="110" t="s">
        <v>243</v>
      </c>
      <c r="G150" s="114" t="n">
        <f aca="false">SUM(C150:F150)</f>
        <v>0</v>
      </c>
      <c r="H150" s="109" t="n">
        <f aca="false">SUM(C150:F150)-B150</f>
        <v>0</v>
      </c>
    </row>
    <row r="151" customFormat="false" ht="12.75" hidden="true" customHeight="false" outlineLevel="0" collapsed="false">
      <c r="A151" s="110" t="s">
        <v>244</v>
      </c>
      <c r="G151" s="114" t="n">
        <f aca="false">SUM(C151:F151)</f>
        <v>0</v>
      </c>
      <c r="H151" s="109" t="n">
        <f aca="false">SUM(C151:F151)-B151</f>
        <v>0</v>
      </c>
    </row>
    <row r="152" customFormat="false" ht="12.75" hidden="true" customHeight="false" outlineLevel="0" collapsed="false">
      <c r="A152" s="110" t="s">
        <v>245</v>
      </c>
      <c r="G152" s="114" t="n">
        <f aca="false">SUM(C152:F152)</f>
        <v>0</v>
      </c>
      <c r="H152" s="109" t="n">
        <f aca="false">SUM(C152:F152)-B152</f>
        <v>0</v>
      </c>
    </row>
    <row r="153" customFormat="false" ht="12.75" hidden="true" customHeight="false" outlineLevel="0" collapsed="false">
      <c r="A153" s="110" t="s">
        <v>246</v>
      </c>
      <c r="G153" s="114" t="n">
        <f aca="false">SUM(C153:F153)</f>
        <v>0</v>
      </c>
      <c r="H153" s="109" t="n">
        <f aca="false">SUM(C153:F153)-B153</f>
        <v>0</v>
      </c>
    </row>
    <row r="154" customFormat="false" ht="12.75" hidden="true" customHeight="false" outlineLevel="0" collapsed="false">
      <c r="A154" s="110" t="s">
        <v>247</v>
      </c>
      <c r="G154" s="114" t="n">
        <f aca="false">SUM(C154:F154)</f>
        <v>0</v>
      </c>
      <c r="H154" s="109" t="n">
        <f aca="false">SUM(C154:F154)-B154</f>
        <v>0</v>
      </c>
    </row>
    <row r="155" customFormat="false" ht="12.75" hidden="true" customHeight="false" outlineLevel="0" collapsed="false">
      <c r="A155" s="110" t="s">
        <v>248</v>
      </c>
      <c r="G155" s="114" t="n">
        <f aca="false">SUM(C155:F155)</f>
        <v>0</v>
      </c>
      <c r="H155" s="109" t="n">
        <f aca="false">SUM(C155:F155)-B155</f>
        <v>0</v>
      </c>
    </row>
    <row r="156" customFormat="false" ht="12.75" hidden="true" customHeight="false" outlineLevel="0" collapsed="false">
      <c r="A156" s="110" t="s">
        <v>249</v>
      </c>
      <c r="G156" s="114" t="n">
        <f aca="false">SUM(C156:F156)</f>
        <v>0</v>
      </c>
      <c r="H156" s="109" t="n">
        <f aca="false">SUM(C156:F156)-B156</f>
        <v>0</v>
      </c>
    </row>
    <row r="157" customFormat="false" ht="12.75" hidden="true" customHeight="false" outlineLevel="0" collapsed="false">
      <c r="A157" s="110" t="s">
        <v>250</v>
      </c>
      <c r="G157" s="114" t="n">
        <f aca="false">SUM(C157:F157)</f>
        <v>0</v>
      </c>
      <c r="H157" s="109" t="n">
        <f aca="false">SUM(C157:F157)-B157</f>
        <v>0</v>
      </c>
    </row>
    <row r="158" customFormat="false" ht="12.75" hidden="true" customHeight="false" outlineLevel="0" collapsed="false">
      <c r="A158" s="110" t="s">
        <v>251</v>
      </c>
      <c r="G158" s="114" t="n">
        <f aca="false">SUM(C158:F158)</f>
        <v>0</v>
      </c>
      <c r="H158" s="109" t="n">
        <f aca="false">SUM(C158:F158)-B158</f>
        <v>0</v>
      </c>
    </row>
    <row r="159" customFormat="false" ht="12.75" hidden="true" customHeight="false" outlineLevel="0" collapsed="false">
      <c r="A159" s="110" t="s">
        <v>252</v>
      </c>
      <c r="G159" s="114" t="n">
        <f aca="false">SUM(C159:F159)</f>
        <v>0</v>
      </c>
      <c r="H159" s="109" t="n">
        <f aca="false">SUM(C159:F159)-B159</f>
        <v>0</v>
      </c>
    </row>
    <row r="160" customFormat="false" ht="12.75" hidden="true" customHeight="false" outlineLevel="0" collapsed="false">
      <c r="A160" s="110" t="s">
        <v>253</v>
      </c>
      <c r="G160" s="114" t="n">
        <f aca="false">SUM(C160:F160)</f>
        <v>0</v>
      </c>
      <c r="H160" s="109" t="n">
        <f aca="false">SUM(C160:F160)-B160</f>
        <v>0</v>
      </c>
    </row>
    <row r="161" customFormat="false" ht="12.75" hidden="true" customHeight="false" outlineLevel="0" collapsed="false">
      <c r="A161" s="110" t="s">
        <v>254</v>
      </c>
      <c r="G161" s="114" t="n">
        <f aca="false">SUM(C161:F161)</f>
        <v>0</v>
      </c>
      <c r="H161" s="109" t="n">
        <f aca="false">SUM(C161:F161)-B161</f>
        <v>0</v>
      </c>
    </row>
    <row r="162" customFormat="false" ht="12.75" hidden="true" customHeight="false" outlineLevel="0" collapsed="false">
      <c r="A162" s="110" t="s">
        <v>255</v>
      </c>
      <c r="G162" s="114" t="n">
        <f aca="false">SUM(C162:F162)</f>
        <v>0</v>
      </c>
      <c r="H162" s="109" t="n">
        <f aca="false">SUM(C162:F162)-B162</f>
        <v>0</v>
      </c>
    </row>
    <row r="163" customFormat="false" ht="12.75" hidden="true" customHeight="false" outlineLevel="0" collapsed="false">
      <c r="A163" s="110" t="s">
        <v>256</v>
      </c>
      <c r="G163" s="114" t="n">
        <f aca="false">SUM(C163:F163)</f>
        <v>0</v>
      </c>
      <c r="H163" s="109" t="n">
        <f aca="false">SUM(C163:F163)-B163</f>
        <v>0</v>
      </c>
    </row>
    <row r="164" customFormat="false" ht="12.75" hidden="true" customHeight="false" outlineLevel="0" collapsed="false">
      <c r="A164" s="110" t="s">
        <v>257</v>
      </c>
      <c r="G164" s="114" t="n">
        <f aca="false">SUM(C164:F164)</f>
        <v>0</v>
      </c>
      <c r="H164" s="109" t="n">
        <f aca="false">SUM(C164:F164)-B164</f>
        <v>0</v>
      </c>
    </row>
    <row r="165" customFormat="false" ht="12.75" hidden="true" customHeight="false" outlineLevel="0" collapsed="false">
      <c r="A165" s="110" t="s">
        <v>258</v>
      </c>
      <c r="G165" s="114" t="n">
        <f aca="false">SUM(C165:F165)</f>
        <v>0</v>
      </c>
      <c r="H165" s="109" t="n">
        <f aca="false">SUM(C165:F165)-B165</f>
        <v>0</v>
      </c>
    </row>
    <row r="166" customFormat="false" ht="12.75" hidden="true" customHeight="false" outlineLevel="0" collapsed="false">
      <c r="A166" s="110" t="s">
        <v>259</v>
      </c>
      <c r="G166" s="114" t="n">
        <f aca="false">SUM(C166:F166)</f>
        <v>0</v>
      </c>
      <c r="H166" s="109" t="n">
        <f aca="false">SUM(C166:F166)-B166</f>
        <v>0</v>
      </c>
    </row>
    <row r="167" customFormat="false" ht="12.75" hidden="true" customHeight="false" outlineLevel="0" collapsed="false">
      <c r="A167" s="110" t="s">
        <v>260</v>
      </c>
      <c r="G167" s="114" t="n">
        <f aca="false">SUM(C167:F167)</f>
        <v>0</v>
      </c>
      <c r="H167" s="109" t="n">
        <f aca="false">SUM(C167:F167)-B167</f>
        <v>0</v>
      </c>
    </row>
    <row r="168" customFormat="false" ht="12.75" hidden="true" customHeight="false" outlineLevel="0" collapsed="false">
      <c r="A168" s="110" t="s">
        <v>261</v>
      </c>
      <c r="G168" s="114" t="n">
        <f aca="false">SUM(C168:F168)</f>
        <v>0</v>
      </c>
      <c r="H168" s="109" t="n">
        <f aca="false">SUM(C168:F168)-B168</f>
        <v>0</v>
      </c>
    </row>
    <row r="169" customFormat="false" ht="12.75" hidden="true" customHeight="false" outlineLevel="0" collapsed="false">
      <c r="A169" s="110" t="s">
        <v>262</v>
      </c>
      <c r="G169" s="114" t="n">
        <f aca="false">SUM(C169:F169)</f>
        <v>0</v>
      </c>
      <c r="H169" s="109" t="n">
        <f aca="false">SUM(C169:F169)-B169</f>
        <v>0</v>
      </c>
    </row>
    <row r="170" customFormat="false" ht="12.75" hidden="true" customHeight="false" outlineLevel="0" collapsed="false">
      <c r="A170" s="110" t="s">
        <v>263</v>
      </c>
      <c r="G170" s="114" t="n">
        <f aca="false">SUM(C170:F170)</f>
        <v>0</v>
      </c>
      <c r="H170" s="109" t="n">
        <f aca="false">SUM(C170:F170)-B170</f>
        <v>0</v>
      </c>
    </row>
    <row r="171" customFormat="false" ht="12.75" hidden="true" customHeight="false" outlineLevel="0" collapsed="false">
      <c r="A171" s="110" t="s">
        <v>264</v>
      </c>
      <c r="G171" s="114" t="n">
        <f aca="false">SUM(C171:F171)</f>
        <v>0</v>
      </c>
      <c r="H171" s="109" t="n">
        <f aca="false">SUM(C171:F171)-B171</f>
        <v>0</v>
      </c>
    </row>
    <row r="172" customFormat="false" ht="12.75" hidden="true" customHeight="false" outlineLevel="0" collapsed="false">
      <c r="A172" s="110" t="s">
        <v>265</v>
      </c>
      <c r="G172" s="114" t="n">
        <f aca="false">SUM(C172:F172)</f>
        <v>0</v>
      </c>
      <c r="H172" s="109" t="n">
        <f aca="false">SUM(C172:F172)-B172</f>
        <v>0</v>
      </c>
    </row>
    <row r="173" customFormat="false" ht="12.75" hidden="true" customHeight="false" outlineLevel="0" collapsed="false">
      <c r="A173" s="110" t="s">
        <v>266</v>
      </c>
      <c r="G173" s="114" t="n">
        <f aca="false">SUM(C173:F173)</f>
        <v>0</v>
      </c>
      <c r="H173" s="109" t="n">
        <f aca="false">SUM(C173:F173)-B173</f>
        <v>0</v>
      </c>
    </row>
    <row r="174" customFormat="false" ht="12.75" hidden="true" customHeight="false" outlineLevel="0" collapsed="false">
      <c r="A174" s="110" t="s">
        <v>267</v>
      </c>
      <c r="G174" s="114" t="n">
        <f aca="false">SUM(C174:F174)</f>
        <v>0</v>
      </c>
      <c r="H174" s="109" t="n">
        <f aca="false">SUM(C174:F174)-B174</f>
        <v>0</v>
      </c>
    </row>
    <row r="175" customFormat="false" ht="12.75" hidden="true" customHeight="false" outlineLevel="0" collapsed="false">
      <c r="A175" s="110" t="s">
        <v>268</v>
      </c>
      <c r="G175" s="114" t="n">
        <f aca="false">SUM(C175:F175)</f>
        <v>0</v>
      </c>
      <c r="H175" s="109" t="n">
        <f aca="false">SUM(C175:F175)-B175</f>
        <v>0</v>
      </c>
    </row>
    <row r="176" customFormat="false" ht="12.75" hidden="true" customHeight="false" outlineLevel="0" collapsed="false">
      <c r="A176" s="110" t="s">
        <v>269</v>
      </c>
      <c r="G176" s="114" t="n">
        <f aca="false">SUM(C176:F176)</f>
        <v>0</v>
      </c>
      <c r="H176" s="109" t="n">
        <f aca="false">SUM(C176:F176)-B176</f>
        <v>0</v>
      </c>
    </row>
    <row r="177" customFormat="false" ht="12.75" hidden="true" customHeight="false" outlineLevel="0" collapsed="false">
      <c r="A177" s="110" t="s">
        <v>270</v>
      </c>
      <c r="G177" s="114" t="n">
        <f aca="false">SUM(C177:F177)</f>
        <v>0</v>
      </c>
      <c r="H177" s="109" t="n">
        <f aca="false">SUM(C177:F177)-B177</f>
        <v>0</v>
      </c>
    </row>
    <row r="178" customFormat="false" ht="12.75" hidden="true" customHeight="false" outlineLevel="0" collapsed="false">
      <c r="A178" s="110" t="s">
        <v>271</v>
      </c>
      <c r="G178" s="114" t="n">
        <f aca="false">SUM(C178:F178)</f>
        <v>0</v>
      </c>
      <c r="H178" s="109" t="n">
        <f aca="false">SUM(C178:F178)-B178</f>
        <v>0</v>
      </c>
    </row>
    <row r="179" customFormat="false" ht="12.75" hidden="true" customHeight="false" outlineLevel="0" collapsed="false">
      <c r="A179" s="110" t="s">
        <v>272</v>
      </c>
      <c r="G179" s="114" t="n">
        <f aca="false">SUM(C179:F179)</f>
        <v>0</v>
      </c>
      <c r="H179" s="109" t="n">
        <f aca="false">SUM(C179:F179)-B179</f>
        <v>0</v>
      </c>
    </row>
    <row r="180" customFormat="false" ht="12.75" hidden="true" customHeight="false" outlineLevel="0" collapsed="false">
      <c r="A180" s="110" t="s">
        <v>273</v>
      </c>
      <c r="G180" s="114" t="n">
        <f aca="false">SUM(C180:F180)</f>
        <v>0</v>
      </c>
      <c r="H180" s="109" t="n">
        <f aca="false">SUM(C180:F180)-B180</f>
        <v>0</v>
      </c>
    </row>
    <row r="181" customFormat="false" ht="12.75" hidden="true" customHeight="false" outlineLevel="0" collapsed="false">
      <c r="A181" s="110" t="s">
        <v>274</v>
      </c>
      <c r="G181" s="114" t="n">
        <f aca="false">SUM(C181:F181)</f>
        <v>0</v>
      </c>
      <c r="H181" s="109" t="n">
        <f aca="false">SUM(C181:F181)-B181</f>
        <v>0</v>
      </c>
    </row>
    <row r="182" customFormat="false" ht="12.75" hidden="true" customHeight="false" outlineLevel="0" collapsed="false">
      <c r="A182" s="110" t="s">
        <v>275</v>
      </c>
      <c r="G182" s="114" t="n">
        <f aca="false">SUM(C182:F182)</f>
        <v>0</v>
      </c>
      <c r="H182" s="109" t="n">
        <f aca="false">SUM(C182:F182)-B182</f>
        <v>0</v>
      </c>
    </row>
    <row r="183" customFormat="false" ht="12.75" hidden="true" customHeight="false" outlineLevel="0" collapsed="false">
      <c r="A183" s="110" t="s">
        <v>276</v>
      </c>
      <c r="G183" s="114" t="n">
        <f aca="false">SUM(C183:F183)</f>
        <v>0</v>
      </c>
      <c r="H183" s="109" t="n">
        <f aca="false">SUM(C183:F183)-B183</f>
        <v>0</v>
      </c>
    </row>
    <row r="184" customFormat="false" ht="12.75" hidden="true" customHeight="false" outlineLevel="0" collapsed="false">
      <c r="A184" s="110" t="s">
        <v>277</v>
      </c>
      <c r="G184" s="114" t="n">
        <f aca="false">SUM(C184:F184)</f>
        <v>0</v>
      </c>
      <c r="H184" s="109" t="n">
        <f aca="false">SUM(C184:F184)-B184</f>
        <v>0</v>
      </c>
    </row>
    <row r="185" customFormat="false" ht="12.75" hidden="true" customHeight="false" outlineLevel="0" collapsed="false">
      <c r="A185" s="110" t="s">
        <v>278</v>
      </c>
      <c r="G185" s="114" t="n">
        <f aca="false">SUM(C185:F185)</f>
        <v>0</v>
      </c>
      <c r="H185" s="109" t="n">
        <f aca="false">SUM(C185:F185)-B185</f>
        <v>0</v>
      </c>
    </row>
    <row r="186" customFormat="false" ht="12.75" hidden="true" customHeight="false" outlineLevel="0" collapsed="false">
      <c r="A186" s="110" t="s">
        <v>279</v>
      </c>
      <c r="G186" s="114" t="n">
        <f aca="false">SUM(C186:F186)</f>
        <v>0</v>
      </c>
      <c r="H186" s="109" t="n">
        <f aca="false">SUM(C186:F186)-B186</f>
        <v>0</v>
      </c>
    </row>
    <row r="187" customFormat="false" ht="12.75" hidden="true" customHeight="false" outlineLevel="0" collapsed="false">
      <c r="A187" s="110" t="s">
        <v>280</v>
      </c>
      <c r="G187" s="114" t="n">
        <f aca="false">SUM(C187:F187)</f>
        <v>0</v>
      </c>
      <c r="H187" s="109" t="n">
        <f aca="false">SUM(C187:F187)-B187</f>
        <v>0</v>
      </c>
    </row>
    <row r="188" customFormat="false" ht="12.75" hidden="true" customHeight="false" outlineLevel="0" collapsed="false">
      <c r="A188" s="110" t="s">
        <v>281</v>
      </c>
      <c r="G188" s="114" t="n">
        <f aca="false">SUM(C188:F188)</f>
        <v>0</v>
      </c>
      <c r="H188" s="109" t="n">
        <f aca="false">SUM(C188:F188)-B188</f>
        <v>0</v>
      </c>
    </row>
    <row r="189" customFormat="false" ht="12.75" hidden="true" customHeight="false" outlineLevel="0" collapsed="false">
      <c r="A189" s="110" t="s">
        <v>282</v>
      </c>
      <c r="G189" s="114" t="n">
        <f aca="false">SUM(C189:F189)</f>
        <v>0</v>
      </c>
      <c r="H189" s="109" t="n">
        <f aca="false">SUM(C189:F189)-B189</f>
        <v>0</v>
      </c>
    </row>
    <row r="190" customFormat="false" ht="12.75" hidden="true" customHeight="false" outlineLevel="0" collapsed="false">
      <c r="A190" s="110" t="s">
        <v>283</v>
      </c>
      <c r="G190" s="114" t="n">
        <f aca="false">SUM(C190:F190)</f>
        <v>0</v>
      </c>
      <c r="H190" s="109" t="n">
        <f aca="false">SUM(C190:F190)-B190</f>
        <v>0</v>
      </c>
    </row>
    <row r="191" customFormat="false" ht="12.75" hidden="true" customHeight="false" outlineLevel="0" collapsed="false">
      <c r="A191" s="110" t="s">
        <v>284</v>
      </c>
      <c r="G191" s="114" t="n">
        <f aca="false">SUM(C191:F191)</f>
        <v>0</v>
      </c>
      <c r="H191" s="109" t="n">
        <f aca="false">SUM(C191:F191)-B191</f>
        <v>0</v>
      </c>
    </row>
    <row r="192" customFormat="false" ht="12.75" hidden="true" customHeight="false" outlineLevel="0" collapsed="false">
      <c r="A192" s="110" t="s">
        <v>285</v>
      </c>
      <c r="G192" s="114" t="n">
        <f aca="false">SUM(C192:F192)</f>
        <v>0</v>
      </c>
      <c r="H192" s="109" t="n">
        <f aca="false">SUM(C192:F192)-B192</f>
        <v>0</v>
      </c>
    </row>
    <row r="193" customFormat="false" ht="12.75" hidden="true" customHeight="false" outlineLevel="0" collapsed="false">
      <c r="A193" s="110" t="s">
        <v>286</v>
      </c>
      <c r="G193" s="114" t="n">
        <f aca="false">SUM(C193:F193)</f>
        <v>0</v>
      </c>
      <c r="H193" s="109" t="n">
        <f aca="false">SUM(C193:F193)-B193</f>
        <v>0</v>
      </c>
    </row>
    <row r="194" customFormat="false" ht="12.75" hidden="true" customHeight="false" outlineLevel="0" collapsed="false">
      <c r="A194" s="110" t="s">
        <v>287</v>
      </c>
      <c r="G194" s="114" t="n">
        <f aca="false">SUM(C194:F194)</f>
        <v>0</v>
      </c>
      <c r="H194" s="109" t="n">
        <f aca="false">SUM(C194:F194)-B194</f>
        <v>0</v>
      </c>
    </row>
    <row r="195" customFormat="false" ht="12.75" hidden="true" customHeight="false" outlineLevel="0" collapsed="false">
      <c r="A195" s="110" t="s">
        <v>288</v>
      </c>
      <c r="G195" s="114" t="n">
        <f aca="false">SUM(C195:F195)</f>
        <v>0</v>
      </c>
      <c r="H195" s="109" t="n">
        <f aca="false">SUM(C195:F195)-B195</f>
        <v>0</v>
      </c>
    </row>
    <row r="196" customFormat="false" ht="12.75" hidden="true" customHeight="false" outlineLevel="0" collapsed="false">
      <c r="A196" s="110" t="s">
        <v>289</v>
      </c>
      <c r="G196" s="114" t="n">
        <f aca="false">SUM(C196:F196)</f>
        <v>0</v>
      </c>
      <c r="H196" s="109" t="n">
        <f aca="false">SUM(C196:F196)-B196</f>
        <v>0</v>
      </c>
    </row>
    <row r="197" customFormat="false" ht="12.75" hidden="true" customHeight="false" outlineLevel="0" collapsed="false">
      <c r="A197" s="110" t="s">
        <v>290</v>
      </c>
      <c r="G197" s="114" t="n">
        <f aca="false">SUM(C197:F197)</f>
        <v>0</v>
      </c>
      <c r="H197" s="109" t="n">
        <f aca="false">SUM(C197:F197)-B197</f>
        <v>0</v>
      </c>
    </row>
    <row r="198" customFormat="false" ht="12.75" hidden="true" customHeight="false" outlineLevel="0" collapsed="false">
      <c r="A198" s="110" t="s">
        <v>291</v>
      </c>
      <c r="G198" s="114" t="n">
        <f aca="false">SUM(C198:F198)</f>
        <v>0</v>
      </c>
      <c r="H198" s="109" t="n">
        <f aca="false">SUM(C198:F198)-B198</f>
        <v>0</v>
      </c>
    </row>
    <row r="199" customFormat="false" ht="12.75" hidden="true" customHeight="false" outlineLevel="0" collapsed="false">
      <c r="A199" s="110" t="s">
        <v>292</v>
      </c>
      <c r="G199" s="114" t="n">
        <f aca="false">SUM(C199:F199)</f>
        <v>0</v>
      </c>
      <c r="H199" s="109" t="n">
        <f aca="false">SUM(C199:F199)-B199</f>
        <v>0</v>
      </c>
    </row>
    <row r="200" customFormat="false" ht="12.75" hidden="true" customHeight="false" outlineLevel="0" collapsed="false">
      <c r="A200" s="110" t="s">
        <v>293</v>
      </c>
      <c r="G200" s="114" t="n">
        <f aca="false">SUM(C200:F200)</f>
        <v>0</v>
      </c>
      <c r="H200" s="109" t="n">
        <f aca="false">SUM(C200:F200)-B200</f>
        <v>0</v>
      </c>
    </row>
    <row r="201" customFormat="false" ht="12.75" hidden="true" customHeight="false" outlineLevel="0" collapsed="false">
      <c r="A201" s="110" t="s">
        <v>294</v>
      </c>
      <c r="G201" s="114" t="n">
        <f aca="false">SUM(C201:F201)</f>
        <v>0</v>
      </c>
      <c r="H201" s="109" t="n">
        <f aca="false">SUM(C201:F201)-B201</f>
        <v>0</v>
      </c>
    </row>
    <row r="202" customFormat="false" ht="12.75" hidden="true" customHeight="false" outlineLevel="0" collapsed="false">
      <c r="A202" s="110" t="s">
        <v>295</v>
      </c>
      <c r="G202" s="114" t="n">
        <f aca="false">SUM(C202:F202)</f>
        <v>0</v>
      </c>
      <c r="H202" s="109" t="n">
        <f aca="false">SUM(C202:F202)-B202</f>
        <v>0</v>
      </c>
    </row>
    <row r="203" customFormat="false" ht="12.75" hidden="true" customHeight="false" outlineLevel="0" collapsed="false">
      <c r="A203" s="110" t="s">
        <v>296</v>
      </c>
      <c r="G203" s="114" t="n">
        <f aca="false">SUM(C203:F203)</f>
        <v>0</v>
      </c>
      <c r="H203" s="109" t="n">
        <f aca="false">SUM(C203:F203)-B203</f>
        <v>0</v>
      </c>
    </row>
    <row r="204" customFormat="false" ht="12.75" hidden="true" customHeight="false" outlineLevel="0" collapsed="false">
      <c r="A204" s="110" t="s">
        <v>297</v>
      </c>
      <c r="G204" s="114" t="n">
        <f aca="false">SUM(C204:F204)</f>
        <v>0</v>
      </c>
      <c r="H204" s="109" t="n">
        <f aca="false">SUM(C204:F204)-B204</f>
        <v>0</v>
      </c>
    </row>
    <row r="205" customFormat="false" ht="12.75" hidden="true" customHeight="false" outlineLevel="0" collapsed="false">
      <c r="A205" s="110" t="s">
        <v>298</v>
      </c>
      <c r="G205" s="114" t="n">
        <f aca="false">SUM(C205:F205)</f>
        <v>0</v>
      </c>
      <c r="H205" s="109" t="n">
        <f aca="false">SUM(C205:F205)-B205</f>
        <v>0</v>
      </c>
    </row>
    <row r="206" customFormat="false" ht="12.75" hidden="true" customHeight="false" outlineLevel="0" collapsed="false">
      <c r="A206" s="110" t="s">
        <v>299</v>
      </c>
      <c r="G206" s="114" t="n">
        <f aca="false">SUM(C206:F206)</f>
        <v>0</v>
      </c>
      <c r="H206" s="109" t="n">
        <f aca="false">SUM(C206:F206)-B206</f>
        <v>0</v>
      </c>
    </row>
    <row r="207" customFormat="false" ht="12.75" hidden="true" customHeight="false" outlineLevel="0" collapsed="false">
      <c r="A207" s="110" t="s">
        <v>300</v>
      </c>
      <c r="G207" s="114" t="n">
        <f aca="false">SUM(C207:F207)</f>
        <v>0</v>
      </c>
      <c r="H207" s="109" t="n">
        <f aca="false">SUM(C207:F207)-B207</f>
        <v>0</v>
      </c>
    </row>
    <row r="208" customFormat="false" ht="12.75" hidden="true" customHeight="false" outlineLevel="0" collapsed="false">
      <c r="A208" s="110" t="s">
        <v>301</v>
      </c>
      <c r="G208" s="114" t="n">
        <f aca="false">SUM(C208:F208)</f>
        <v>0</v>
      </c>
      <c r="H208" s="109" t="n">
        <f aca="false">SUM(C208:F208)-B208</f>
        <v>0</v>
      </c>
    </row>
    <row r="209" customFormat="false" ht="12.75" hidden="true" customHeight="false" outlineLevel="0" collapsed="false">
      <c r="A209" s="110" t="s">
        <v>302</v>
      </c>
      <c r="G209" s="114" t="n">
        <f aca="false">SUM(C209:F209)</f>
        <v>0</v>
      </c>
      <c r="H209" s="109" t="n">
        <f aca="false">SUM(C209:F209)-B209</f>
        <v>0</v>
      </c>
    </row>
    <row r="210" customFormat="false" ht="12.75" hidden="true" customHeight="false" outlineLevel="0" collapsed="false">
      <c r="A210" s="110" t="s">
        <v>303</v>
      </c>
      <c r="G210" s="114" t="n">
        <f aca="false">SUM(C210:F210)</f>
        <v>0</v>
      </c>
      <c r="H210" s="109" t="n">
        <f aca="false">SUM(C210:F210)-B210</f>
        <v>0</v>
      </c>
    </row>
    <row r="211" customFormat="false" ht="12.75" hidden="true" customHeight="false" outlineLevel="0" collapsed="false">
      <c r="A211" s="110" t="s">
        <v>304</v>
      </c>
      <c r="G211" s="114" t="n">
        <f aca="false">SUM(C211:F211)</f>
        <v>0</v>
      </c>
      <c r="H211" s="109" t="n">
        <f aca="false">SUM(C211:F211)-B211</f>
        <v>0</v>
      </c>
    </row>
    <row r="212" customFormat="false" ht="12.75" hidden="true" customHeight="false" outlineLevel="0" collapsed="false">
      <c r="A212" s="110" t="s">
        <v>305</v>
      </c>
      <c r="G212" s="114" t="n">
        <f aca="false">SUM(C212:F212)</f>
        <v>0</v>
      </c>
      <c r="H212" s="109" t="n">
        <f aca="false">SUM(C212:F212)-B212</f>
        <v>0</v>
      </c>
    </row>
    <row r="213" customFormat="false" ht="12.75" hidden="true" customHeight="false" outlineLevel="0" collapsed="false">
      <c r="A213" s="110" t="s">
        <v>306</v>
      </c>
      <c r="G213" s="114" t="n">
        <f aca="false">SUM(C213:F213)</f>
        <v>0</v>
      </c>
      <c r="H213" s="109" t="n">
        <f aca="false">SUM(C213:F213)-B213</f>
        <v>0</v>
      </c>
    </row>
    <row r="214" customFormat="false" ht="12.75" hidden="true" customHeight="false" outlineLevel="0" collapsed="false">
      <c r="A214" s="110" t="s">
        <v>307</v>
      </c>
      <c r="G214" s="114" t="n">
        <f aca="false">SUM(C214:F214)</f>
        <v>0</v>
      </c>
      <c r="H214" s="109" t="n">
        <f aca="false">SUM(C214:F214)-B214</f>
        <v>0</v>
      </c>
    </row>
    <row r="215" customFormat="false" ht="12.75" hidden="true" customHeight="false" outlineLevel="0" collapsed="false">
      <c r="A215" s="110" t="s">
        <v>308</v>
      </c>
      <c r="G215" s="114" t="n">
        <f aca="false">SUM(C215:F215)</f>
        <v>0</v>
      </c>
      <c r="H215" s="109" t="n">
        <f aca="false">SUM(C215:F215)-B215</f>
        <v>0</v>
      </c>
    </row>
    <row r="216" customFormat="false" ht="12.75" hidden="true" customHeight="false" outlineLevel="0" collapsed="false">
      <c r="A216" s="110" t="s">
        <v>309</v>
      </c>
      <c r="G216" s="114" t="n">
        <f aca="false">SUM(C216:F216)</f>
        <v>0</v>
      </c>
      <c r="H216" s="109" t="n">
        <f aca="false">SUM(C216:F216)-B216</f>
        <v>0</v>
      </c>
    </row>
    <row r="217" customFormat="false" ht="12.75" hidden="true" customHeight="false" outlineLevel="0" collapsed="false">
      <c r="A217" s="110" t="s">
        <v>310</v>
      </c>
      <c r="G217" s="114" t="n">
        <f aca="false">SUM(C217:F217)</f>
        <v>0</v>
      </c>
      <c r="H217" s="109" t="n">
        <f aca="false">SUM(C217:F217)-B217</f>
        <v>0</v>
      </c>
    </row>
    <row r="218" customFormat="false" ht="12.75" hidden="true" customHeight="false" outlineLevel="0" collapsed="false">
      <c r="A218" s="110" t="s">
        <v>311</v>
      </c>
      <c r="G218" s="114" t="n">
        <f aca="false">SUM(C218:F218)</f>
        <v>0</v>
      </c>
      <c r="H218" s="109" t="n">
        <f aca="false">SUM(C218:F218)-B218</f>
        <v>0</v>
      </c>
    </row>
    <row r="219" customFormat="false" ht="12.75" hidden="true" customHeight="false" outlineLevel="0" collapsed="false">
      <c r="A219" s="110" t="s">
        <v>312</v>
      </c>
      <c r="G219" s="114" t="n">
        <f aca="false">SUM(C219:F219)</f>
        <v>0</v>
      </c>
      <c r="H219" s="109" t="n">
        <f aca="false">SUM(C219:F219)-B219</f>
        <v>0</v>
      </c>
    </row>
    <row r="220" customFormat="false" ht="12.75" hidden="true" customHeight="false" outlineLevel="0" collapsed="false">
      <c r="A220" s="110" t="s">
        <v>313</v>
      </c>
      <c r="G220" s="114" t="n">
        <f aca="false">SUM(C220:F220)</f>
        <v>0</v>
      </c>
      <c r="H220" s="109" t="n">
        <f aca="false">SUM(C220:F220)-B220</f>
        <v>0</v>
      </c>
    </row>
    <row r="221" customFormat="false" ht="12.75" hidden="true" customHeight="false" outlineLevel="0" collapsed="false">
      <c r="A221" s="110" t="s">
        <v>314</v>
      </c>
      <c r="G221" s="114" t="n">
        <f aca="false">SUM(C221:F221)</f>
        <v>0</v>
      </c>
      <c r="H221" s="109" t="n">
        <f aca="false">SUM(C221:F221)-B221</f>
        <v>0</v>
      </c>
    </row>
    <row r="222" customFormat="false" ht="12.75" hidden="true" customHeight="false" outlineLevel="0" collapsed="false">
      <c r="A222" s="110" t="s">
        <v>315</v>
      </c>
      <c r="G222" s="114" t="n">
        <f aca="false">SUM(C222:F222)</f>
        <v>0</v>
      </c>
      <c r="H222" s="109" t="n">
        <f aca="false">SUM(C222:F222)-B222</f>
        <v>0</v>
      </c>
    </row>
    <row r="223" customFormat="false" ht="12.75" hidden="true" customHeight="false" outlineLevel="0" collapsed="false">
      <c r="A223" s="110" t="s">
        <v>316</v>
      </c>
      <c r="G223" s="114" t="n">
        <f aca="false">SUM(C223:F223)</f>
        <v>0</v>
      </c>
      <c r="H223" s="109" t="n">
        <f aca="false">SUM(C223:F223)-B223</f>
        <v>0</v>
      </c>
    </row>
    <row r="224" customFormat="false" ht="12.75" hidden="true" customHeight="false" outlineLevel="0" collapsed="false">
      <c r="A224" s="110" t="s">
        <v>317</v>
      </c>
      <c r="G224" s="114" t="n">
        <f aca="false">SUM(C224:F224)</f>
        <v>0</v>
      </c>
      <c r="H224" s="109" t="n">
        <f aca="false">SUM(C224:F224)-B224</f>
        <v>0</v>
      </c>
    </row>
    <row r="225" customFormat="false" ht="12.75" hidden="true" customHeight="false" outlineLevel="0" collapsed="false">
      <c r="A225" s="110" t="s">
        <v>318</v>
      </c>
      <c r="G225" s="114" t="n">
        <f aca="false">SUM(C225:F225)</f>
        <v>0</v>
      </c>
      <c r="H225" s="109" t="n">
        <f aca="false">SUM(C225:F225)-B225</f>
        <v>0</v>
      </c>
    </row>
    <row r="226" customFormat="false" ht="12.75" hidden="true" customHeight="false" outlineLevel="0" collapsed="false">
      <c r="A226" s="110" t="s">
        <v>319</v>
      </c>
      <c r="G226" s="114" t="n">
        <f aca="false">SUM(C226:F226)</f>
        <v>0</v>
      </c>
      <c r="H226" s="109" t="n">
        <f aca="false">SUM(C226:F226)-B226</f>
        <v>0</v>
      </c>
    </row>
    <row r="227" customFormat="false" ht="12.75" hidden="true" customHeight="false" outlineLevel="0" collapsed="false">
      <c r="A227" s="110" t="s">
        <v>320</v>
      </c>
      <c r="G227" s="114" t="n">
        <f aca="false">SUM(C227:F227)</f>
        <v>0</v>
      </c>
      <c r="H227" s="109" t="n">
        <f aca="false">SUM(C227:F227)-B227</f>
        <v>0</v>
      </c>
    </row>
    <row r="228" customFormat="false" ht="12.75" hidden="true" customHeight="false" outlineLevel="0" collapsed="false">
      <c r="A228" s="110" t="s">
        <v>321</v>
      </c>
      <c r="G228" s="114" t="n">
        <f aca="false">SUM(C228:F228)</f>
        <v>0</v>
      </c>
      <c r="H228" s="109" t="n">
        <f aca="false">SUM(C228:F228)-B228</f>
        <v>0</v>
      </c>
    </row>
    <row r="229" customFormat="false" ht="12.75" hidden="true" customHeight="false" outlineLevel="0" collapsed="false">
      <c r="A229" s="110" t="s">
        <v>322</v>
      </c>
      <c r="G229" s="114" t="n">
        <f aca="false">SUM(C229:F229)</f>
        <v>0</v>
      </c>
      <c r="H229" s="109" t="n">
        <f aca="false">SUM(C229:F229)-B229</f>
        <v>0</v>
      </c>
    </row>
    <row r="230" customFormat="false" ht="12.75" hidden="true" customHeight="false" outlineLevel="0" collapsed="false">
      <c r="A230" s="110" t="s">
        <v>323</v>
      </c>
      <c r="G230" s="114" t="n">
        <f aca="false">SUM(C230:F230)</f>
        <v>0</v>
      </c>
      <c r="H230" s="109" t="n">
        <f aca="false">SUM(C230:F230)-B230</f>
        <v>0</v>
      </c>
    </row>
    <row r="231" customFormat="false" ht="12.75" hidden="true" customHeight="false" outlineLevel="0" collapsed="false">
      <c r="A231" s="110" t="s">
        <v>324</v>
      </c>
      <c r="G231" s="114" t="n">
        <f aca="false">SUM(C231:F231)</f>
        <v>0</v>
      </c>
      <c r="H231" s="109" t="n">
        <f aca="false">SUM(C231:F231)-B231</f>
        <v>0</v>
      </c>
    </row>
    <row r="232" customFormat="false" ht="12.75" hidden="true" customHeight="false" outlineLevel="0" collapsed="false">
      <c r="A232" s="110" t="s">
        <v>325</v>
      </c>
      <c r="G232" s="114" t="n">
        <f aca="false">SUM(C232:F232)</f>
        <v>0</v>
      </c>
      <c r="H232" s="109" t="n">
        <f aca="false">SUM(C232:F232)-B232</f>
        <v>0</v>
      </c>
    </row>
    <row r="233" customFormat="false" ht="12.75" hidden="true" customHeight="false" outlineLevel="0" collapsed="false">
      <c r="A233" s="115" t="s">
        <v>326</v>
      </c>
      <c r="B233" s="116"/>
      <c r="C233" s="116"/>
      <c r="D233" s="116"/>
      <c r="E233" s="116"/>
      <c r="F233" s="116"/>
      <c r="G233" s="117" t="n">
        <f aca="false">SUM(C233:F233)</f>
        <v>0</v>
      </c>
      <c r="H233" s="118" t="n">
        <f aca="false">SUM(C233:F233)-B233</f>
        <v>0</v>
      </c>
      <c r="I233" s="116"/>
      <c r="J233" s="116"/>
      <c r="K233" s="116"/>
      <c r="L233" s="116"/>
      <c r="M233" s="116"/>
    </row>
    <row r="234" customFormat="false" ht="15" hidden="false" customHeight="false" outlineLevel="0" collapsed="false">
      <c r="A234" s="119" t="s">
        <v>327</v>
      </c>
      <c r="B234" s="120" t="n">
        <f aca="false">SUM(B6:B65)</f>
        <v>-1192.9696303</v>
      </c>
      <c r="C234" s="120" t="n">
        <f aca="false">SUM(C6:C65)</f>
        <v>-17186.56019832</v>
      </c>
      <c r="D234" s="120" t="n">
        <f aca="false">SUM(D6:D65)</f>
        <v>-17186.36434204</v>
      </c>
      <c r="E234" s="120" t="n">
        <f aca="false">SUM(E6:E65)</f>
        <v>31965.69763815</v>
      </c>
      <c r="F234" s="120" t="n">
        <f aca="false">SUM(F6:F65)</f>
        <v>1214.25727191</v>
      </c>
      <c r="G234" s="120" t="n">
        <f aca="false">SUM(G6:G65)</f>
        <v>-1192.9696303</v>
      </c>
      <c r="H234" s="120" t="n">
        <f aca="false">SUM(H6:H65)</f>
        <v>3.19744231092045E-014</v>
      </c>
      <c r="I234" s="120"/>
      <c r="J234" s="120" t="n">
        <f aca="false">SUM(J6:J65)</f>
        <v>-17186.56019832</v>
      </c>
      <c r="K234" s="120" t="n">
        <f aca="false">SUM(K6:K65)</f>
        <v>-17186.36434204</v>
      </c>
      <c r="L234" s="120" t="n">
        <f aca="false">SUM(L6:L65)</f>
        <v>31965.69763815</v>
      </c>
      <c r="M234" s="120" t="n">
        <f aca="false">SUM(M6:M65)</f>
        <v>1214.25727191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2001-10-23T13:48:45Z</dcterms:created>
  <dc:creator>rorourke</dc:creator>
  <dc:description/>
  <dc:language>en-US</dc:language>
  <cp:lastModifiedBy>rorourke</cp:lastModifiedBy>
  <dcterms:modified xsi:type="dcterms:W3CDTF">2001-10-24T11:43:11Z</dcterms:modified>
  <cp:revision>0</cp:revision>
  <dc:subject/>
  <dc:title/>
</cp:coreProperties>
</file>