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<sst xmlns="http://schemas.openxmlformats.org/spreadsheetml/2006/main" count="927" uniqueCount="173">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</sst>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7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37190</v>
      </c>
      <c r="F3" s="12" t="n">
        <v>37189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2553062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2553062</v>
      </c>
      <c r="K5" s="4" t="n">
        <f aca="false">J5</f>
        <v>2553062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14.14</v>
      </c>
      <c r="F6" s="14" t="n">
        <v>14.09</v>
      </c>
      <c r="G6" s="4" t="n">
        <f aca="false">C6*(E6-F6)</f>
        <v>50.0000000000007</v>
      </c>
      <c r="H6" s="4" t="n">
        <f aca="false">C6*(E6-F6)</f>
        <v>50.0000000000007</v>
      </c>
      <c r="J6" s="4" t="n">
        <f aca="false">C6*E6</f>
        <v>14140</v>
      </c>
      <c r="K6" s="4" t="n">
        <f aca="false">J6</f>
        <v>14140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80.95</v>
      </c>
      <c r="F9" s="14" t="n">
        <v>80.35</v>
      </c>
      <c r="G9" s="4" t="n">
        <f aca="false">C9*(E9-F9)</f>
        <v>-21000.0000000003</v>
      </c>
      <c r="H9" s="4" t="n">
        <f aca="false">C9*(E9-F9)</f>
        <v>-21000.0000000003</v>
      </c>
      <c r="J9" s="4" t="n">
        <f aca="false">G9</f>
        <v>-21000.0000000003</v>
      </c>
      <c r="K9" s="4" t="n">
        <f aca="false">J9</f>
        <v>-21000.0000000003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95.24</v>
      </c>
      <c r="F10" s="14" t="n">
        <v>94.98</v>
      </c>
      <c r="G10" s="4" t="n">
        <f aca="false">C10*(E10-F10)</f>
        <v>-519.999999999982</v>
      </c>
      <c r="H10" s="4" t="n">
        <f aca="false">C10*(E10-F10)</f>
        <v>-519.999999999982</v>
      </c>
      <c r="J10" s="4" t="n">
        <f aca="false">G10</f>
        <v>-519.999999999982</v>
      </c>
      <c r="K10" s="4" t="n">
        <f aca="false">J10</f>
        <v>-519.999999999982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110.32</v>
      </c>
      <c r="F11" s="14" t="n">
        <v>110.57</v>
      </c>
      <c r="G11" s="4" t="n">
        <f aca="false">C11*(E11-F11)</f>
        <v>1500</v>
      </c>
      <c r="H11" s="4" t="n">
        <f aca="false">C11*(E11-F11)</f>
        <v>1500</v>
      </c>
      <c r="J11" s="4" t="n">
        <f aca="false">G11</f>
        <v>1500</v>
      </c>
      <c r="K11" s="4" t="n">
        <f aca="false">J11</f>
        <v>1500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36.01</v>
      </c>
      <c r="F12" s="14" t="n">
        <v>36.8</v>
      </c>
      <c r="G12" s="4" t="n">
        <f aca="false">C12*(E12-F12)</f>
        <v>3950</v>
      </c>
      <c r="H12" s="4" t="n">
        <f aca="false">C12*(E12-F12)</f>
        <v>3950</v>
      </c>
      <c r="J12" s="4" t="n">
        <f aca="false">G12</f>
        <v>3950</v>
      </c>
      <c r="K12" s="4" t="n">
        <f aca="false">J12</f>
        <v>3950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0.15</v>
      </c>
      <c r="F15" s="14" t="n">
        <v>0.2</v>
      </c>
      <c r="G15" s="4" t="n">
        <f aca="false">(E15-F15)*C15</f>
        <v>950</v>
      </c>
      <c r="H15" s="4" t="n">
        <f aca="false">C15*(E15-F15)</f>
        <v>950</v>
      </c>
      <c r="J15" s="4" t="n">
        <f aca="false">G15</f>
        <v>950</v>
      </c>
      <c r="K15" s="4" t="n">
        <f aca="false">J15</f>
        <v>950</v>
      </c>
      <c r="L15" s="5" t="n">
        <v>1</v>
      </c>
      <c r="M15" s="6" t="n">
        <f aca="false">C15*E15*-1</f>
        <v>2850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2552082</v>
      </c>
      <c r="N17" s="6" t="n">
        <v>2567152</v>
      </c>
      <c r="O17" s="13" t="n">
        <f aca="false">M17-N17</f>
        <v>-15070.0000000005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13.58</v>
      </c>
      <c r="F23" s="14" t="n">
        <v>13.95</v>
      </c>
      <c r="G23" s="4" t="n">
        <f aca="false">C23*(E23-F23)</f>
        <v>-332.999999999999</v>
      </c>
      <c r="H23" s="4" t="n">
        <f aca="false">C23*(E23-F23)</f>
        <v>-332.999999999999</v>
      </c>
      <c r="I23" s="14"/>
      <c r="J23" s="4" t="n">
        <f aca="false">C23*E23</f>
        <v>12222</v>
      </c>
      <c r="K23" s="4" t="n">
        <f aca="false">J23</f>
        <v>12222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17.82</v>
      </c>
      <c r="F24" s="14" t="n">
        <v>17.9</v>
      </c>
      <c r="G24" s="4" t="n">
        <f aca="false">C24*(E24-F24)</f>
        <v>-7.99999999999983</v>
      </c>
      <c r="H24" s="4" t="n">
        <f aca="false">C24*(E24-F24)</f>
        <v>-7.99999999999983</v>
      </c>
      <c r="I24" s="14"/>
      <c r="J24" s="4" t="n">
        <f aca="false">C24*E24</f>
        <v>1782</v>
      </c>
      <c r="K24" s="4" t="n">
        <f aca="false">J24</f>
        <v>1782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47.5</v>
      </c>
      <c r="F25" s="14" t="n">
        <v>49.9</v>
      </c>
      <c r="G25" s="4" t="n">
        <f aca="false">C25*(E25-F25)</f>
        <v>-199.2</v>
      </c>
      <c r="H25" s="4" t="n">
        <f aca="false">C25*(E25-F25)</f>
        <v>-199.2</v>
      </c>
      <c r="I25" s="14"/>
      <c r="J25" s="4" t="n">
        <f aca="false">C25*E25</f>
        <v>3942.5</v>
      </c>
      <c r="K25" s="4" t="n">
        <f aca="false">J25</f>
        <v>3942.5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9.39</v>
      </c>
      <c r="F26" s="14" t="n">
        <v>9.67</v>
      </c>
      <c r="G26" s="4" t="n">
        <f aca="false">C26*(E26-F26)</f>
        <v>-47.3199999999999</v>
      </c>
      <c r="H26" s="4" t="n">
        <f aca="false">C26*(E26-F26)</f>
        <v>-47.3199999999999</v>
      </c>
      <c r="I26" s="14"/>
      <c r="J26" s="4" t="n">
        <f aca="false">C26*E26</f>
        <v>1586.91</v>
      </c>
      <c r="K26" s="4" t="n">
        <f aca="false">J26</f>
        <v>1586.91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266.5558</v>
      </c>
      <c r="D31" s="2" t="n">
        <f aca="false">C31*1</f>
        <v>266.5558</v>
      </c>
      <c r="E31" s="23" t="n">
        <v>15.4</v>
      </c>
      <c r="F31" s="23" t="n">
        <v>16.35</v>
      </c>
      <c r="G31" s="4" t="n">
        <f aca="false">C31*(E31-F31)</f>
        <v>-253.22801</v>
      </c>
      <c r="H31" s="4" t="n">
        <f aca="false">C31*(E31-F31)</f>
        <v>-253.22801</v>
      </c>
      <c r="I31" s="5"/>
      <c r="J31" s="4" t="n">
        <f aca="false">C31*E31</f>
        <v>4104.95932</v>
      </c>
      <c r="K31" s="4" t="n">
        <f aca="false">J31</f>
        <v>4104.95932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133821.74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133821.74</v>
      </c>
      <c r="K32" s="4" t="n">
        <f aca="false">J32</f>
        <v>133821.74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15.4</v>
      </c>
      <c r="F37" s="14" t="n">
        <f aca="false">F$31</f>
        <v>16.35</v>
      </c>
      <c r="G37" s="4" t="n">
        <f aca="false">C37*(E37-F37)</f>
        <v>-91.9533500000001</v>
      </c>
      <c r="H37" s="4" t="n">
        <f aca="false">C37*(E37-F37)</f>
        <v>-91.9533500000001</v>
      </c>
      <c r="I37" s="14"/>
      <c r="J37" s="4" t="n">
        <f aca="false">C37*E37</f>
        <v>1490.6122</v>
      </c>
      <c r="K37" s="4" t="n">
        <f aca="false">J37</f>
        <v>1490.6122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15.4</v>
      </c>
      <c r="F47" s="14" t="n">
        <f aca="false">F$31</f>
        <v>16.35</v>
      </c>
      <c r="G47" s="4" t="n">
        <f aca="false">C47*(E47-F47)</f>
        <v>-1242.20689</v>
      </c>
      <c r="H47" s="4" t="n">
        <f aca="false">C47*(E47-F47)</f>
        <v>-1242.20689</v>
      </c>
      <c r="I47" s="14"/>
      <c r="J47" s="4" t="n">
        <f aca="false">C47*E47</f>
        <v>20136.82748</v>
      </c>
      <c r="K47" s="4" t="n">
        <f aca="false">J47</f>
        <v>20136.82748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15.4</v>
      </c>
      <c r="F48" s="14" t="n">
        <f aca="false">F$31</f>
        <v>16.35</v>
      </c>
      <c r="G48" s="4" t="n">
        <f aca="false">C48*(E48-F48)</f>
        <v>-169.13173</v>
      </c>
      <c r="H48" s="4" t="n">
        <f aca="false">C48*(E48-F48)</f>
        <v>-169.13173</v>
      </c>
      <c r="I48" s="14"/>
      <c r="J48" s="4" t="n">
        <f aca="false">C48*E48</f>
        <v>2741.71436</v>
      </c>
      <c r="K48" s="4" t="n">
        <f aca="false">J48</f>
        <v>2741.71436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15.4</v>
      </c>
      <c r="F49" s="14" t="n">
        <f aca="false">F$31</f>
        <v>16.35</v>
      </c>
      <c r="G49" s="4" t="n">
        <f aca="false">C49*(E49-F49)</f>
        <v>-382.711395</v>
      </c>
      <c r="H49" s="4" t="n">
        <f aca="false">C49*(E49-F49)</f>
        <v>-382.711395</v>
      </c>
      <c r="I49" s="14"/>
      <c r="J49" s="4" t="n">
        <f aca="false">C49*E49</f>
        <v>6203.95314</v>
      </c>
      <c r="K49" s="4" t="n">
        <f aca="false">J49</f>
        <v>6203.95314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15.4</v>
      </c>
      <c r="F52" s="14" t="n">
        <f aca="false">F$31</f>
        <v>16.35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15.4</v>
      </c>
      <c r="F53" s="14" t="n">
        <f aca="false">F$31</f>
        <v>16.35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15.4</v>
      </c>
      <c r="F54" s="14" t="n">
        <f aca="false">F$31</f>
        <v>16.35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15.4</v>
      </c>
      <c r="F55" s="14" t="n">
        <f aca="false">F$31</f>
        <v>16.35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15.4</v>
      </c>
      <c r="F56" s="14" t="n">
        <f aca="false">F$31</f>
        <v>16.35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15.4</v>
      </c>
      <c r="F57" s="14" t="n">
        <f aca="false">F$31</f>
        <v>16.35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15.4</v>
      </c>
      <c r="F58" s="14" t="n">
        <f aca="false">F$31</f>
        <v>16.35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15.4</v>
      </c>
      <c r="F61" s="14" t="n">
        <f aca="false">F$31</f>
        <v>16.35</v>
      </c>
      <c r="G61" s="4" t="n">
        <f aca="false">C61*(E61-F61)</f>
        <v>-2201.15</v>
      </c>
      <c r="H61" s="4" t="n">
        <f aca="false">C61*(E61-F61)*0.5895</f>
        <v>-1297.577925</v>
      </c>
      <c r="I61" s="14"/>
      <c r="J61" s="4" t="n">
        <f aca="false">C61*E61</f>
        <v>35681.8</v>
      </c>
      <c r="K61" s="4" t="n">
        <f aca="false">J61*0.614</f>
        <v>21908.6252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15.4</v>
      </c>
      <c r="F64" s="14" t="n">
        <f aca="false">F$31</f>
        <v>16.35</v>
      </c>
      <c r="G64" s="4" t="n">
        <f aca="false">C64*(E64-F64)</f>
        <v>-1827.8</v>
      </c>
      <c r="H64" s="4" t="n">
        <f aca="false">C64*(E64-F64)*0.5895</f>
        <v>-1077.4881</v>
      </c>
      <c r="I64" s="14"/>
      <c r="J64" s="4" t="n">
        <f aca="false">C64*E64</f>
        <v>29629.6</v>
      </c>
      <c r="K64" s="4" t="n">
        <f aca="false">J64*0.614</f>
        <v>18192.5744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2999398.59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2999398.59</v>
      </c>
      <c r="K67" s="4" t="n">
        <f aca="false">J67</f>
        <v>2999398.59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0.55</v>
      </c>
      <c r="F68" s="14" t="n">
        <v>0.85</v>
      </c>
      <c r="G68" s="4" t="n">
        <f aca="false">(E68-F68)*C68</f>
        <v>1500</v>
      </c>
      <c r="H68" s="4" t="n">
        <f aca="false">C68*(E68-F68)</f>
        <v>1500</v>
      </c>
      <c r="J68" s="4" t="n">
        <f aca="false">G68</f>
        <v>1500</v>
      </c>
      <c r="K68" s="4" t="n">
        <f aca="false">J68</f>
        <v>1500</v>
      </c>
      <c r="L68" s="5" t="n">
        <v>1</v>
      </c>
      <c r="M68" s="6" t="n">
        <f aca="false">C68*E68*-1</f>
        <v>2750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</v>
      </c>
      <c r="F69" s="14" t="n">
        <v>0.2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3000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0.05</v>
      </c>
      <c r="F71" s="14" t="n">
        <v>0.05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250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0.35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875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0.25</v>
      </c>
      <c r="F74" s="14" t="n">
        <v>0.3</v>
      </c>
      <c r="G74" s="4" t="n">
        <f aca="false">(E74-F74)*C74</f>
        <v>250</v>
      </c>
      <c r="H74" s="4" t="n">
        <f aca="false">C74*(E74-F74)</f>
        <v>250</v>
      </c>
      <c r="J74" s="4" t="n">
        <f aca="false">G74</f>
        <v>250</v>
      </c>
      <c r="K74" s="4" t="n">
        <f aca="false">J74</f>
        <v>250</v>
      </c>
      <c r="L74" s="5" t="n">
        <v>1</v>
      </c>
      <c r="M74" s="6" t="n">
        <f aca="false">C74*E74*-1</f>
        <v>1250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29125</v>
      </c>
      <c r="N82" s="6" t="n">
        <v>1000</v>
      </c>
      <c r="O82" s="6" t="n">
        <v>2999398.59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1750</v>
      </c>
      <c r="O83" s="6" t="n">
        <f aca="false">SUM(K67:K81)</f>
        <v>3001148.59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38.88</v>
      </c>
      <c r="F84" s="23" t="n">
        <v>37.87</v>
      </c>
      <c r="G84" s="4" t="n">
        <f aca="false">C84*(E84-F84)</f>
        <v>390.870000000002</v>
      </c>
      <c r="H84" s="4" t="n">
        <f aca="false">C84*(E84-F84)</f>
        <v>390.870000000002</v>
      </c>
      <c r="I84" s="14"/>
      <c r="J84" s="4" t="n">
        <f aca="false">C84*E84</f>
        <v>15046.56</v>
      </c>
      <c r="K84" s="4" t="n">
        <f aca="false">J84</f>
        <v>15046.56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47.69</v>
      </c>
      <c r="F88" s="14" t="n">
        <v>47.69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11162.51216</v>
      </c>
      <c r="K88" s="4" t="n">
        <f aca="false">J88</f>
        <v>11162.51216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8.77</v>
      </c>
      <c r="F89" s="14" t="n">
        <v>8.77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6596.16256</v>
      </c>
      <c r="K89" s="4" t="n">
        <f aca="false">J89</f>
        <v>6596.16256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19.95</v>
      </c>
      <c r="F90" s="14" t="n">
        <v>19.95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53362.1802</v>
      </c>
      <c r="K90" s="4" t="n">
        <f aca="false">J90</f>
        <v>53362.1802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7.73</v>
      </c>
      <c r="F91" s="14" t="n">
        <v>7.73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9587.56538</v>
      </c>
      <c r="K91" s="4" t="n">
        <f aca="false">J91</f>
        <v>9587.56538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36.19</v>
      </c>
      <c r="F92" s="14" t="n">
        <v>36.19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9447.18236</v>
      </c>
      <c r="K92" s="4" t="n">
        <f aca="false">J92</f>
        <v>9447.18236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26.07</v>
      </c>
      <c r="F93" s="14" t="n">
        <v>26.07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9868.17282</v>
      </c>
      <c r="K93" s="4" t="n">
        <f aca="false">J93</f>
        <v>9868.17282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-3865700</v>
      </c>
      <c r="N102" s="41" t="n">
        <f aca="false">M102/M109</f>
        <v>-0.640460155664906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227287.884006722</v>
      </c>
      <c r="N103" s="41" t="n">
        <f aca="false">M103/M109</f>
        <v>0.0376565262621756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6378528.654786</v>
      </c>
      <c r="N105" s="41" t="n">
        <f aca="false">M105/M109</f>
        <v>1.0567797436835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-200000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-200000</v>
      </c>
      <c r="K107" s="4" t="n">
        <f aca="false">J107</f>
        <v>-200000</v>
      </c>
      <c r="L107" s="5" t="n">
        <v>0</v>
      </c>
      <c r="M107" s="6" t="n">
        <f aca="false">SUM(K107:K109)</f>
        <v>-570000</v>
      </c>
      <c r="N107" s="41" t="n">
        <f aca="false">+M107/M109</f>
        <v>-0.0944362699456751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6035816.53879272</v>
      </c>
      <c r="N109" s="41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21394.8225</v>
      </c>
      <c r="D112" s="2" t="n">
        <f aca="false">SUM(D5:D109)</f>
        <v>6492.8225</v>
      </c>
      <c r="G112" s="4" t="n">
        <f aca="false">SUM(G5:G110)</f>
        <v>-19684.8313750003</v>
      </c>
      <c r="H112" s="4" t="n">
        <f aca="false">SUM(H5:H110)</f>
        <v>-18030.9474000003</v>
      </c>
      <c r="J112" s="4" t="n">
        <f aca="false">SUM(J5:J110)</f>
        <v>6442740.62182672</v>
      </c>
      <c r="K112" s="4" t="n">
        <f aca="false">SUM(K5:K110)</f>
        <v>6035816.53879272</v>
      </c>
      <c r="M112" s="38" t="n">
        <f aca="false">SUM(K47:K64)+K31+K37</f>
        <v>74779.2661</v>
      </c>
      <c r="N112" s="47" t="n">
        <f aca="false">M112/K112</f>
        <v>0.0123892543153668</v>
      </c>
    </row>
    <row r="113" customFormat="false" ht="13.5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18.65</v>
      </c>
      <c r="F116" s="14" t="n">
        <v>18.65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22913.0543</v>
      </c>
      <c r="K116" s="4" t="n">
        <f aca="false">J116</f>
        <v>22913.0543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38.88</v>
      </c>
      <c r="F117" s="14" t="n">
        <f aca="false">+F84</f>
        <v>37.87</v>
      </c>
      <c r="G117" s="4" t="n">
        <f aca="false">C117*(E117-F117)</f>
        <v>390.870000000002</v>
      </c>
      <c r="H117" s="4" t="n">
        <f aca="false">C117*(E117-F117)</f>
        <v>390.870000000002</v>
      </c>
      <c r="I117" s="14"/>
      <c r="J117" s="4" t="n">
        <f aca="false">C117*E117</f>
        <v>15046.56</v>
      </c>
      <c r="K117" s="4" t="n">
        <f aca="false">J117</f>
        <v>15046.56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10.86</v>
      </c>
      <c r="F121" s="14" t="n">
        <v>10.86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21865.3068</v>
      </c>
      <c r="K121" s="4" t="n">
        <f aca="false">J121</f>
        <v>21865.3068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38.88</v>
      </c>
      <c r="F122" s="14" t="n">
        <f aca="false">+F84</f>
        <v>37.87</v>
      </c>
      <c r="G122" s="4" t="n">
        <f aca="false">C122*(E122-F122)</f>
        <v>390.870000000002</v>
      </c>
      <c r="H122" s="4" t="n">
        <f aca="false">C122*(E122-F122)</f>
        <v>390.870000000002</v>
      </c>
      <c r="I122" s="14"/>
      <c r="J122" s="4" t="n">
        <f aca="false">C122*E122</f>
        <v>15046.56</v>
      </c>
      <c r="K122" s="4" t="n">
        <f aca="false">J122</f>
        <v>15046.56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38.88</v>
      </c>
      <c r="F125" s="14" t="n">
        <f aca="false">+F84</f>
        <v>37.87</v>
      </c>
      <c r="G125" s="4" t="n">
        <f aca="false">C125*(E125-F125)</f>
        <v>390.870000000002</v>
      </c>
      <c r="H125" s="4" t="n">
        <f aca="false">C125*(E125-F125)</f>
        <v>390.870000000002</v>
      </c>
      <c r="I125" s="14"/>
      <c r="J125" s="4" t="n">
        <f aca="false">C125*E125</f>
        <v>15046.56</v>
      </c>
      <c r="K125" s="4" t="n">
        <f aca="false">J125</f>
        <v>15046.56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15.4</v>
      </c>
      <c r="F129" s="14" t="n">
        <f aca="false">F$31</f>
        <v>16.35</v>
      </c>
      <c r="G129" s="4" t="n">
        <f aca="false">C129*(E129-F129)</f>
        <v>-273.6</v>
      </c>
      <c r="H129" s="4" t="n">
        <f aca="false">C129*(E129-F129)*0.5895</f>
        <v>-161.2872</v>
      </c>
      <c r="I129" s="14"/>
      <c r="J129" s="4" t="n">
        <f aca="false">C129*E129</f>
        <v>4435.2</v>
      </c>
      <c r="K129" s="4" t="n">
        <f aca="false">J129*0.5995</f>
        <v>2658.9024</v>
      </c>
      <c r="L129" s="5" t="n">
        <v>2</v>
      </c>
      <c r="M129" s="6" t="n">
        <f aca="false">SUM(K112:K129)+K138</f>
        <v>6128868.92229272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15.4</v>
      </c>
      <c r="F132" s="14" t="n">
        <f aca="false">F$31</f>
        <v>16.35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15.4</v>
      </c>
      <c r="F133" s="14" t="n">
        <f aca="false">F$31</f>
        <v>16.35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15.4</v>
      </c>
      <c r="F134" s="14" t="n">
        <f aca="false">F$31</f>
        <v>16.35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15.4</v>
      </c>
      <c r="F135" s="14" t="n">
        <f aca="false">F$31</f>
        <v>16.35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-3865700</v>
      </c>
      <c r="N136" s="41" t="n">
        <f aca="false">M136/M143</f>
        <v>-0.630736282503803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319864.827506722</v>
      </c>
      <c r="N137" s="41" t="n">
        <f aca="false">M137/M143</f>
        <v>0.052189862691184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15.4</v>
      </c>
      <c r="F138" s="14" t="n">
        <f aca="false">F$31</f>
        <v>16.35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15.4</v>
      </c>
      <c r="F139" s="14" t="n">
        <f aca="false">F$31</f>
        <v>16.35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6379004.094786</v>
      </c>
      <c r="N139" s="41" t="n">
        <f aca="false">M139/M143</f>
        <v>1.04081261578029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15.4</v>
      </c>
      <c r="F140" s="14" t="n">
        <f aca="false">F$31</f>
        <v>16.35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15.4</v>
      </c>
      <c r="F141" s="14" t="n">
        <f aca="false">F$31</f>
        <v>16.35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-570000</v>
      </c>
      <c r="N141" s="41" t="n">
        <f aca="false">+M141/M143</f>
        <v>-0.0930024784714716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15.4</v>
      </c>
      <c r="F142" s="14" t="n">
        <f aca="false">F$31</f>
        <v>16.35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15.4</v>
      </c>
      <c r="F143" s="14" t="n">
        <f aca="false">F$31</f>
        <v>16.35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6128868.92229272</v>
      </c>
      <c r="N143" s="41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15.4</v>
      </c>
      <c r="F144" s="14" t="n">
        <f aca="false">F$31</f>
        <v>16.35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15.4</v>
      </c>
      <c r="F145" s="14" t="n">
        <f aca="false">F$31</f>
        <v>16.35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15.4</v>
      </c>
      <c r="F146" s="14" t="n">
        <f aca="false">F$31</f>
        <v>16.35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65733.8225</v>
      </c>
      <c r="D149" s="2" t="n">
        <f aca="false">SUM(D129:D146)+D112</f>
        <v>21772.8225</v>
      </c>
      <c r="G149" s="4" t="n">
        <f aca="false">SUM(G112:G147)</f>
        <v>-18785.8213750003</v>
      </c>
      <c r="H149" s="4" t="n">
        <f aca="false">SUM(H112:H147)</f>
        <v>-17019.6246000003</v>
      </c>
      <c r="J149" s="4" t="n">
        <f aca="false">SUM(J112:J147)</f>
        <v>6537569.30292672</v>
      </c>
      <c r="K149" s="4" t="n">
        <f aca="false">SUM(K112:K147)</f>
        <v>6128868.92229272</v>
      </c>
      <c r="M149" s="38" t="n">
        <f aca="false">SUM(K129:K146)+M112</f>
        <v>77438.1685</v>
      </c>
      <c r="N149" s="47" t="n">
        <f aca="false">M149/K149</f>
        <v>0.0126349852610376</v>
      </c>
    </row>
    <row r="150" customFormat="false" ht="13.5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2.75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318691.113248256</v>
      </c>
      <c r="L153" s="53"/>
      <c r="M153" s="54" t="s">
        <v>0</v>
      </c>
    </row>
    <row r="154" customFormat="false" ht="12.75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323604.279097056</v>
      </c>
      <c r="L154" s="53"/>
      <c r="M154" s="54" t="s">
        <v>0</v>
      </c>
    </row>
    <row r="155" customFormat="false" ht="12.75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2.75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2.75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2.75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2.75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2.75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2.75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2.75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2.75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2.75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2.75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2.75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2.75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2.75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2.75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2.75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2.75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6" width="13.85"/>
    <col collapsed="false" customWidth="true" hidden="false" outlineLevel="0" max="3" min="3" style="57" width="14.41"/>
    <col collapsed="false" customWidth="true" hidden="false" outlineLevel="0" max="4" min="4" style="58" width="12.28"/>
    <col collapsed="false" customWidth="true" hidden="false" outlineLevel="0" max="5" min="5" style="56" width="16.28"/>
    <col collapsed="false" customWidth="true" hidden="false" outlineLevel="0" max="6" min="6" style="56" width="10.71"/>
    <col collapsed="false" customWidth="true" hidden="false" outlineLevel="0" max="8" min="7" style="59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60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51297.4</v>
      </c>
      <c r="C7" s="23" t="n">
        <f aca="false">H33</f>
        <v>30752.7913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2.75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5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-45458</v>
      </c>
      <c r="H14" s="7" t="n">
        <f aca="false">G14*0.5995</f>
        <v>-27252.071</v>
      </c>
      <c r="I14" s="76" t="s">
        <v>0</v>
      </c>
      <c r="J14" s="10"/>
    </row>
    <row r="15" customFormat="false" ht="12.75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2.75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2.75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4435.2</v>
      </c>
      <c r="H25" s="7" t="n">
        <f aca="false">G25*0.5995</f>
        <v>2658.9024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2.75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2.75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2.75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51297.4</v>
      </c>
      <c r="H33" s="7" t="n">
        <f aca="false">G33*0.5995</f>
        <v>30752.7913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3434.2</v>
      </c>
      <c r="H47" s="7" t="n">
        <f aca="false">G47*0.5995</f>
        <v>2058.8029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3434.2</v>
      </c>
      <c r="H48" s="7" t="n">
        <f aca="false">G48*0.5995</f>
        <v>2058.8029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3418.8</v>
      </c>
      <c r="H49" s="7" t="n">
        <f aca="false">G49*0.5995</f>
        <v>2049.5706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4034.8</v>
      </c>
      <c r="H58" s="7" t="n">
        <f aca="false">G58*0.5995</f>
        <v>2418.8626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4034.8</v>
      </c>
      <c r="H59" s="7" t="n">
        <f aca="false">G59*0.5995</f>
        <v>2418.8626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4034.8</v>
      </c>
      <c r="H60" s="7" t="n">
        <f aca="false">G60*0.5995</f>
        <v>2418.8626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4435.2</v>
      </c>
      <c r="H69" s="7" t="n">
        <f aca="false">G69*0.5995</f>
        <v>2658.9024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4435.2</v>
      </c>
      <c r="H70" s="7" t="n">
        <f aca="false">G70*0.5995</f>
        <v>2658.9024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4419.8</v>
      </c>
      <c r="H71" s="7" t="n">
        <f aca="false">G71*0.5995</f>
        <v>2649.6701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5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2.75" hidden="false" customHeight="false" outlineLevel="0" collapsed="false">
      <c r="C76" s="56" t="s">
        <v>0</v>
      </c>
      <c r="E76" s="14"/>
      <c r="G76" s="20" t="n">
        <f aca="false">SUM(G14:G74)</f>
        <v>45956.4</v>
      </c>
      <c r="H76" s="20" t="n">
        <f aca="false">SUM(H14:H74)</f>
        <v>27550.8618</v>
      </c>
      <c r="I76" s="10"/>
      <c r="J76" s="60" t="s">
        <v>0</v>
      </c>
    </row>
    <row r="77" customFormat="false" ht="13.5" hidden="false" customHeight="false" outlineLevel="0" collapsed="false">
      <c r="C77" s="56" t="s">
        <v>152</v>
      </c>
      <c r="G77" s="50"/>
      <c r="H77" s="50"/>
    </row>
    <row r="78" customFormat="false" ht="12.75" hidden="false" customHeight="false" outlineLevel="0" collapsed="false">
      <c r="C78" s="56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2.75" hidden="false" customHeight="false" outlineLevel="0" collapsed="false">
      <c r="C80" s="56" t="s">
        <v>0</v>
      </c>
      <c r="G80" s="20"/>
      <c r="H80" s="20"/>
    </row>
    <row r="81" customFormat="false" ht="12.75" hidden="false" customHeight="false" outlineLevel="0" collapsed="false">
      <c r="C81" s="56" t="s">
        <v>0</v>
      </c>
      <c r="G81" s="20"/>
      <c r="H81" s="20"/>
    </row>
    <row r="82" customFormat="false" ht="12.75" hidden="false" customHeight="false" outlineLevel="0" collapsed="false">
      <c r="C82" s="56" t="s">
        <v>0</v>
      </c>
      <c r="G82" s="20"/>
      <c r="H82" s="20"/>
    </row>
    <row r="83" customFormat="false" ht="12.75" hidden="false" customHeight="false" outlineLevel="0" collapsed="false">
      <c r="C83" s="56" t="s">
        <v>0</v>
      </c>
      <c r="G83" s="20"/>
      <c r="H83" s="20"/>
    </row>
    <row r="84" customFormat="false" ht="12.75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2.75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2.75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2.75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2.75" hidden="false" customHeight="false" outlineLevel="0" collapsed="false">
      <c r="B88" s="102"/>
      <c r="C88" s="56" t="s">
        <v>0</v>
      </c>
      <c r="G88" s="20"/>
      <c r="H88" s="20"/>
    </row>
    <row r="89" customFormat="false" ht="12.75" hidden="false" customHeight="false" outlineLevel="0" collapsed="false">
      <c r="B89" s="102"/>
      <c r="C89" s="56" t="s">
        <v>0</v>
      </c>
      <c r="G89" s="20"/>
      <c r="H89" s="20"/>
    </row>
    <row r="90" customFormat="false" ht="12.75" hidden="false" customHeight="false" outlineLevel="0" collapsed="false">
      <c r="B90" s="102"/>
      <c r="C90" s="56" t="s">
        <v>0</v>
      </c>
      <c r="G90" s="20"/>
      <c r="H90" s="20"/>
    </row>
    <row r="91" customFormat="false" ht="13.5" hidden="false" customHeight="false" outlineLevel="0" collapsed="false">
      <c r="B91" s="103"/>
      <c r="C91" s="56" t="s">
        <v>0</v>
      </c>
      <c r="G91" s="20"/>
      <c r="H91" s="20"/>
    </row>
    <row r="92" customFormat="false" ht="12.75" hidden="false" customHeight="false" outlineLevel="0" collapsed="false">
      <c r="B92" s="102"/>
      <c r="C92" s="56" t="s">
        <v>0</v>
      </c>
      <c r="G92" s="20"/>
      <c r="H92" s="20"/>
    </row>
    <row r="93" customFormat="false" ht="12.75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5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2.75" hidden="false" customHeight="false" outlineLevel="0" collapsed="false">
      <c r="B95" s="102"/>
      <c r="C95" s="57" t="s">
        <v>159</v>
      </c>
      <c r="G95" s="20"/>
      <c r="H95" s="20"/>
    </row>
    <row r="96" customFormat="false" ht="12.75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2.75" hidden="false" customHeight="false" outlineLevel="0" collapsed="false">
      <c r="B97" s="102"/>
      <c r="G97" s="20"/>
      <c r="H97" s="20"/>
    </row>
    <row r="98" customFormat="false" ht="12.75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2.75" hidden="false" customHeight="false" outlineLevel="0" collapsed="false">
      <c r="B99" s="102"/>
      <c r="G99" s="20"/>
      <c r="H99" s="20"/>
    </row>
    <row r="100" customFormat="false" ht="12.75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2.75" hidden="false" customHeight="false" outlineLevel="0" collapsed="false">
      <c r="B101" s="102"/>
      <c r="C101" s="57" t="s">
        <v>163</v>
      </c>
      <c r="G101" s="20"/>
      <c r="H101" s="20"/>
    </row>
    <row r="102" customFormat="false" ht="12.75" hidden="false" customHeight="false" outlineLevel="0" collapsed="false">
      <c r="B102" s="102"/>
      <c r="G102" s="20"/>
      <c r="H102" s="20"/>
    </row>
    <row r="103" customFormat="false" ht="12.75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5" hidden="false" customHeight="false" outlineLevel="0" collapsed="false">
      <c r="B104" s="103"/>
      <c r="C104" s="57" t="s">
        <v>165</v>
      </c>
      <c r="G104" s="20"/>
      <c r="H104" s="20"/>
    </row>
    <row r="105" customFormat="false" ht="12.75" hidden="false" customHeight="false" outlineLevel="0" collapsed="false">
      <c r="B105" s="102"/>
      <c r="G105" s="20"/>
      <c r="H105" s="20"/>
    </row>
    <row r="106" customFormat="false" ht="12.75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5" hidden="false" customHeight="false" outlineLevel="0" collapsed="false">
      <c r="B107" s="103"/>
      <c r="C107" s="57" t="s">
        <v>167</v>
      </c>
      <c r="G107" s="20"/>
      <c r="H107" s="20"/>
    </row>
    <row r="108" customFormat="false" ht="12.75" hidden="false" customHeight="false" outlineLevel="0" collapsed="false">
      <c r="B108" s="102"/>
      <c r="C108" s="57" t="s">
        <v>168</v>
      </c>
    </row>
    <row r="109" customFormat="false" ht="12.75" hidden="false" customHeight="false" outlineLevel="0" collapsed="false">
      <c r="B109" s="102"/>
    </row>
    <row r="110" customFormat="false" ht="12.75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2.75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2.75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2.75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2.75" hidden="false" customHeight="false" outlineLevel="0" collapsed="false">
      <c r="B114" s="102" t="s">
        <v>0</v>
      </c>
    </row>
    <row r="115" customFormat="false" ht="12.75" hidden="false" customHeight="false" outlineLevel="0" collapsed="false">
      <c r="B115" s="102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2001-10-26T18:21:36Z</dcterms:modified>
  <cp:revision>0</cp:revision>
  <dc:subject/>
  <dc:title/>
</cp:coreProperties>
</file>