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<sst xmlns="http://schemas.openxmlformats.org/spreadsheetml/2006/main" count="927" uniqueCount="174">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</sst>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37188</v>
      </c>
      <c r="F3" s="12" t="n">
        <v>37187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2488463-12064+83890-11380+28350</f>
        <v>2577259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2577259</v>
      </c>
      <c r="K5" s="4" t="n">
        <f aca="false">J5</f>
        <v>2577259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</v>
      </c>
      <c r="F6" s="14" t="n">
        <v>15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15000</v>
      </c>
      <c r="K6" s="4" t="n">
        <f aca="false">J6</f>
        <v>15000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-15000</v>
      </c>
      <c r="D9" s="2" t="n">
        <f aca="false">C9*1</f>
        <v>-15000</v>
      </c>
      <c r="E9" s="14" t="n">
        <v>19.85</v>
      </c>
      <c r="F9" s="14" t="n">
        <v>19.85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-35000</v>
      </c>
      <c r="D10" s="2" t="s">
        <v>0</v>
      </c>
      <c r="E10" s="14" t="n">
        <v>80.45</v>
      </c>
      <c r="F10" s="14" t="n">
        <v>80.45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-2000</v>
      </c>
      <c r="D11" s="2" t="s">
        <v>0</v>
      </c>
      <c r="E11" s="14" t="n">
        <v>93.67</v>
      </c>
      <c r="F11" s="14" t="n">
        <v>93.67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-4000</v>
      </c>
      <c r="D12" s="2" t="s">
        <v>0</v>
      </c>
      <c r="E12" s="14" t="n">
        <v>108.91</v>
      </c>
      <c r="F12" s="14" t="n">
        <v>108.91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2.75" hidden="false" customHeight="false" outlineLevel="0" collapsed="false">
      <c r="A13" s="15"/>
      <c r="B13" s="17" t="s">
        <v>24</v>
      </c>
      <c r="C13" s="2" t="n">
        <v>-5000</v>
      </c>
      <c r="D13" s="2" t="s">
        <v>0</v>
      </c>
      <c r="E13" s="14" t="n">
        <v>34.63</v>
      </c>
      <c r="F13" s="14" t="n">
        <v>34.63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2.75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2.75" hidden="false" customHeight="false" outlineLevel="0" collapsed="false">
      <c r="A15" s="15"/>
      <c r="B15" s="10" t="s">
        <v>25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-19000</v>
      </c>
      <c r="E16" s="14" t="n">
        <v>0.35</v>
      </c>
      <c r="F16" s="14" t="n">
        <v>0.35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n">
        <f aca="false">C16*E16*-1</f>
        <v>6650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2592259</v>
      </c>
      <c r="N18" s="6" t="n">
        <v>2592259</v>
      </c>
      <c r="O18" s="13" t="n">
        <f aca="false">M18-N18</f>
        <v>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15.01</v>
      </c>
      <c r="F24" s="14" t="n">
        <v>15.01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13509</v>
      </c>
      <c r="K24" s="4" t="n">
        <f aca="false">J24</f>
        <v>13509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17.9</v>
      </c>
      <c r="F25" s="14" t="n">
        <v>17.9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1790</v>
      </c>
      <c r="K25" s="4" t="n">
        <f aca="false">J25</f>
        <v>1790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50.1</v>
      </c>
      <c r="F26" s="14" t="n">
        <v>50.1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4158.3</v>
      </c>
      <c r="K26" s="4" t="n">
        <f aca="false">J26</f>
        <v>4158.3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9.43</v>
      </c>
      <c r="F27" s="14" t="n">
        <v>9.43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1593.67</v>
      </c>
      <c r="K27" s="4" t="n">
        <f aca="false">J27</f>
        <v>1593.67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39</v>
      </c>
      <c r="C32" s="2" t="n">
        <v>266.3952</v>
      </c>
      <c r="D32" s="2" t="n">
        <f aca="false">C32*1</f>
        <v>266.3952</v>
      </c>
      <c r="E32" s="23" t="n">
        <v>19.79</v>
      </c>
      <c r="F32" s="23" t="n">
        <v>19.79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5271.961008</v>
      </c>
      <c r="K32" s="4" t="n">
        <f aca="false">J32</f>
        <v>5271.961008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133782.25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133782.25</v>
      </c>
      <c r="K33" s="4" t="n">
        <f aca="false">J33</f>
        <v>133782.25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  <c r="N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96.793</v>
      </c>
      <c r="D38" s="2" t="n">
        <f aca="false">C38*1</f>
        <v>96.793</v>
      </c>
      <c r="E38" s="14" t="n">
        <f aca="false">E$32</f>
        <v>19.79</v>
      </c>
      <c r="F38" s="14" t="n">
        <f aca="false">F$32</f>
        <v>19.79</v>
      </c>
      <c r="G38" s="4" t="n">
        <f aca="false">C38*(E38-F38)</f>
        <v>0</v>
      </c>
      <c r="H38" s="4" t="n">
        <f aca="false">C38*(E38-F38)</f>
        <v>0</v>
      </c>
      <c r="I38" s="14"/>
      <c r="J38" s="4" t="n">
        <f aca="false">C38*E38</f>
        <v>1915.53347</v>
      </c>
      <c r="K38" s="4" t="n">
        <f aca="false">J38</f>
        <v>1915.53347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40</v>
      </c>
      <c r="C41" s="2" t="n">
        <v>612539.84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612539.84</v>
      </c>
      <c r="K41" s="4" t="n">
        <f aca="false">J41*0.614</f>
        <v>376099.46176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40</v>
      </c>
      <c r="C44" s="2" t="n">
        <v>264059.82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264059.82</v>
      </c>
      <c r="K44" s="4" t="n">
        <f aca="false">J44*0.614</f>
        <v>162132.72948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39</v>
      </c>
      <c r="C45" s="2" t="n">
        <v>8310</v>
      </c>
      <c r="D45" s="2" t="n">
        <f aca="false">C45*1</f>
        <v>8310</v>
      </c>
      <c r="E45" s="14" t="n">
        <f aca="false">E$32</f>
        <v>19.79</v>
      </c>
      <c r="F45" s="14" t="n">
        <f aca="false">F$32</f>
        <v>19.79</v>
      </c>
      <c r="G45" s="4" t="n">
        <f aca="false">C45*(E45-F45)</f>
        <v>0</v>
      </c>
      <c r="H45" s="4" t="n">
        <f aca="false">C45*(E45-F45)*0.5895</f>
        <v>0</v>
      </c>
      <c r="I45" s="25" t="s">
        <v>0</v>
      </c>
      <c r="J45" s="4" t="n">
        <f aca="false">C45*E45</f>
        <v>164454.9</v>
      </c>
      <c r="K45" s="4" t="n">
        <f aca="false">J45*0.614</f>
        <v>100975.3086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19.79</v>
      </c>
      <c r="F48" s="14" t="n">
        <f aca="false">F$32</f>
        <v>19.79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25877.130898</v>
      </c>
      <c r="K48" s="4" t="n">
        <f aca="false">J48</f>
        <v>25877.130898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19.79</v>
      </c>
      <c r="F49" s="14" t="n">
        <f aca="false">F$32</f>
        <v>19.79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3523.280986</v>
      </c>
      <c r="K49" s="4" t="n">
        <f aca="false">J49</f>
        <v>3523.280986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19.79</v>
      </c>
      <c r="F50" s="14" t="n">
        <f aca="false">F$32</f>
        <v>19.79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7972.482639</v>
      </c>
      <c r="K50" s="4" t="n">
        <f aca="false">J50</f>
        <v>7972.482639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19.79</v>
      </c>
      <c r="F53" s="14" t="n">
        <f aca="false">F$32</f>
        <v>19.79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19.79</v>
      </c>
      <c r="F54" s="14" t="n">
        <f aca="false">F$32</f>
        <v>19.79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19.79</v>
      </c>
      <c r="F55" s="14" t="n">
        <f aca="false">F$32</f>
        <v>19.79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19.79</v>
      </c>
      <c r="F56" s="14" t="n">
        <f aca="false">F$32</f>
        <v>19.79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19.79</v>
      </c>
      <c r="F57" s="14" t="n">
        <f aca="false">F$32</f>
        <v>19.79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19.79</v>
      </c>
      <c r="F58" s="14" t="n">
        <f aca="false">F$32</f>
        <v>19.79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19.79</v>
      </c>
      <c r="F59" s="14" t="n">
        <f aca="false">F$32</f>
        <v>19.79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19.79</v>
      </c>
      <c r="F62" s="14" t="n">
        <f aca="false">F$32</f>
        <v>19.79</v>
      </c>
      <c r="G62" s="4" t="n">
        <f aca="false">C62*(E62-F62)</f>
        <v>0</v>
      </c>
      <c r="H62" s="4" t="n">
        <f aca="false">C62*(E62-F62)*0.5895</f>
        <v>0</v>
      </c>
      <c r="I62" s="14"/>
      <c r="J62" s="4" t="n">
        <f aca="false">C62*E62</f>
        <v>45853.43</v>
      </c>
      <c r="K62" s="4" t="n">
        <f aca="false">J62*0.614</f>
        <v>28154.00602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19.79</v>
      </c>
      <c r="F65" s="14" t="n">
        <f aca="false">F$32</f>
        <v>19.79</v>
      </c>
      <c r="G65" s="4" t="n">
        <f aca="false">C65*(E65-F65)</f>
        <v>0</v>
      </c>
      <c r="H65" s="4" t="n">
        <f aca="false">C65*(E65-F65)*0.5895</f>
        <v>0</v>
      </c>
      <c r="I65" s="14"/>
      <c r="J65" s="4" t="n">
        <f aca="false">C65*E65</f>
        <v>38075.96</v>
      </c>
      <c r="K65" s="4" t="n">
        <f aca="false">J65*0.614</f>
        <v>23378.63944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67</v>
      </c>
      <c r="C68" s="6" t="n">
        <v>2982141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2982141</v>
      </c>
      <c r="K68" s="4" t="n">
        <f aca="false">J68</f>
        <v>2982141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-5000</v>
      </c>
      <c r="D69" s="2" t="s">
        <v>0</v>
      </c>
      <c r="E69" s="14" t="n">
        <v>1.7</v>
      </c>
      <c r="F69" s="14" t="n">
        <v>1.7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8500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-15000</v>
      </c>
      <c r="D70" s="2" t="s">
        <v>0</v>
      </c>
      <c r="E70" s="14" t="n">
        <v>0.35</v>
      </c>
      <c r="F70" s="14" t="n">
        <v>0.35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5250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-7500</v>
      </c>
      <c r="D71" s="2" t="s">
        <v>0</v>
      </c>
      <c r="E71" s="14" t="n">
        <v>0.2</v>
      </c>
      <c r="F71" s="14" t="n">
        <v>0.2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1500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500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-15000</v>
      </c>
      <c r="D73" s="2" t="s">
        <v>0</v>
      </c>
      <c r="E73" s="14" t="n">
        <v>0.05</v>
      </c>
      <c r="F73" s="14" t="n">
        <v>0.05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750</v>
      </c>
      <c r="N73" s="6" t="s">
        <v>0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-2500</v>
      </c>
      <c r="D74" s="2" t="s">
        <v>0</v>
      </c>
      <c r="E74" s="14" t="n">
        <v>0.65</v>
      </c>
      <c r="F74" s="14" t="n">
        <v>0.65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1625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-5000</v>
      </c>
      <c r="D75" s="2" t="s">
        <v>0</v>
      </c>
      <c r="E75" s="14" t="n">
        <v>0.5</v>
      </c>
      <c r="F75" s="14" t="n">
        <v>0.5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2500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0.35</v>
      </c>
      <c r="F76" s="14" t="n">
        <v>0.35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5250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-15000</v>
      </c>
      <c r="D77" s="2" t="s">
        <v>0</v>
      </c>
      <c r="E77" s="14" t="n">
        <v>0.2</v>
      </c>
      <c r="F77" s="14" t="n">
        <v>0.2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3000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</v>
      </c>
      <c r="F78" s="14" t="n">
        <v>0.1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0.1</v>
      </c>
      <c r="F79" s="14" t="n">
        <v>0.1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1000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80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</row>
    <row r="82" customFormat="false" ht="13.5" hidden="false" customHeight="false" outlineLevel="0" collapsed="false">
      <c r="A82" s="15" t="s">
        <v>0</v>
      </c>
      <c r="B82" s="1" t="s">
        <v>81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33375</v>
      </c>
      <c r="N83" s="6" t="n">
        <v>4875</v>
      </c>
      <c r="O83" s="6" t="n">
        <v>2982141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0</v>
      </c>
      <c r="O84" s="6" t="n">
        <f aca="false">SUM(K68:K82)</f>
        <v>2982141</v>
      </c>
    </row>
    <row r="85" customFormat="false" ht="12.75" hidden="false" customHeight="false" outlineLevel="0" collapsed="false">
      <c r="A85" s="15" t="s">
        <v>0</v>
      </c>
      <c r="B85" s="1" t="s">
        <v>82</v>
      </c>
      <c r="C85" s="2" t="n">
        <v>387</v>
      </c>
      <c r="D85" s="2" t="s">
        <v>0</v>
      </c>
      <c r="E85" s="23" t="n">
        <v>37.27</v>
      </c>
      <c r="F85" s="23" t="n">
        <v>37.27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14423.49</v>
      </c>
      <c r="K85" s="4" t="n">
        <f aca="false">J85</f>
        <v>14423.49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158.48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158.48</v>
      </c>
      <c r="K86" s="4" t="n">
        <f aca="false">J86</f>
        <v>158.48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  <c r="O87" s="6" t="s">
        <v>0</v>
      </c>
    </row>
    <row r="88" customFormat="false" ht="12.75" hidden="false" customHeight="false" outlineLevel="0" collapsed="false">
      <c r="A88" s="8" t="s">
        <v>83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84</v>
      </c>
      <c r="B89" s="1" t="s">
        <v>85</v>
      </c>
      <c r="C89" s="2" t="n">
        <v>234.064</v>
      </c>
      <c r="D89" s="2" t="s">
        <v>0</v>
      </c>
      <c r="E89" s="14" t="n">
        <v>47.37</v>
      </c>
      <c r="F89" s="14" t="n">
        <v>47.37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11087.61168</v>
      </c>
      <c r="K89" s="4" t="n">
        <f aca="false">J89</f>
        <v>11087.61168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752.128</v>
      </c>
      <c r="D90" s="2" t="s">
        <v>0</v>
      </c>
      <c r="E90" s="14" t="n">
        <v>8.35</v>
      </c>
      <c r="F90" s="14" t="n">
        <v>8.35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6280.2688</v>
      </c>
      <c r="K90" s="4" t="n">
        <f aca="false">J90</f>
        <v>6280.2688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2674.796</v>
      </c>
      <c r="D91" s="2" t="s">
        <v>0</v>
      </c>
      <c r="E91" s="14" t="n">
        <v>19.82</v>
      </c>
      <c r="F91" s="14" t="n">
        <v>19.82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53014.45672</v>
      </c>
      <c r="K91" s="4" t="n">
        <f aca="false">J91</f>
        <v>53014.45672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1240.306</v>
      </c>
      <c r="D92" s="2" t="s">
        <v>0</v>
      </c>
      <c r="E92" s="14" t="n">
        <v>7.78</v>
      </c>
      <c r="F92" s="14" t="n">
        <v>7.78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9649.58068</v>
      </c>
      <c r="K92" s="4" t="n">
        <f aca="false">J92</f>
        <v>9649.58068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261.044</v>
      </c>
      <c r="D93" s="2" t="s">
        <v>0</v>
      </c>
      <c r="E93" s="14" t="n">
        <v>35.85</v>
      </c>
      <c r="F93" s="14" t="n">
        <v>35.85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9358.4274</v>
      </c>
      <c r="K93" s="4" t="n">
        <f aca="false">J93</f>
        <v>9358.4274</v>
      </c>
      <c r="L93" s="5" t="n">
        <v>2</v>
      </c>
    </row>
    <row r="94" customFormat="false" ht="12.75" hidden="false" customHeight="false" outlineLevel="0" collapsed="false">
      <c r="A94" s="8"/>
      <c r="B94" s="1" t="s">
        <v>90</v>
      </c>
      <c r="C94" s="2" t="n">
        <v>378.526</v>
      </c>
      <c r="D94" s="2" t="s">
        <v>0</v>
      </c>
      <c r="E94" s="14" t="n">
        <v>25.8</v>
      </c>
      <c r="F94" s="14" t="n">
        <v>25.8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9765.9708</v>
      </c>
      <c r="K94" s="4" t="n">
        <f aca="false">J94</f>
        <v>9765.9708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91</v>
      </c>
      <c r="C95" s="2" t="n">
        <v>1371</v>
      </c>
      <c r="D95" s="2" t="s">
        <v>0</v>
      </c>
      <c r="E95" s="14" t="n">
        <v>10.99</v>
      </c>
      <c r="F95" s="14" t="n">
        <v>10.99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15067.29</v>
      </c>
      <c r="K95" s="4" t="n">
        <f aca="false">J95</f>
        <v>15067.29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92</v>
      </c>
      <c r="B97" s="1" t="s">
        <v>93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2.75" hidden="false" customHeight="false" outlineLevel="0" collapsed="false">
      <c r="A99" s="8" t="s">
        <v>94</v>
      </c>
      <c r="B99" s="1" t="s">
        <v>95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96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97</v>
      </c>
      <c r="B102" s="1" t="s">
        <v>98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99</v>
      </c>
    </row>
    <row r="103" customFormat="false" ht="12.75" hidden="false" customHeight="false" outlineLevel="0" collapsed="false">
      <c r="A103" s="8"/>
      <c r="B103" s="1" t="s">
        <v>100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(C9*E9)+(C10*E10)+(C11*E11)+(C12*E12)+(C13*E13)</f>
        <v>-3909630</v>
      </c>
      <c r="N103" s="32" t="n">
        <f aca="false">M103/M110</f>
        <v>-0.639377799737882</v>
      </c>
      <c r="O103" s="3" t="s">
        <v>19</v>
      </c>
    </row>
    <row r="104" customFormat="false" ht="12.75" hidden="false" customHeight="false" outlineLevel="0" collapsed="false">
      <c r="A104" s="8"/>
      <c r="B104" s="1" t="s">
        <v>101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350463.991567722</v>
      </c>
      <c r="N104" s="32" t="n">
        <f aca="false">M104/M110</f>
        <v>0.0573146041481996</v>
      </c>
      <c r="O104" s="3" t="s">
        <v>15</v>
      </c>
    </row>
    <row r="105" customFormat="false" ht="12.75" hidden="false" customHeight="false" outlineLevel="0" collapsed="false">
      <c r="A105" s="8"/>
      <c r="B105" s="1" t="s">
        <v>102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103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104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6329277.56124</v>
      </c>
      <c r="N106" s="32" t="n">
        <f aca="false">M106/M110</f>
        <v>1.03508504923381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105</v>
      </c>
      <c r="N107" s="32"/>
    </row>
    <row r="108" customFormat="false" ht="12.75" hidden="false" customHeight="false" outlineLevel="0" collapsed="false">
      <c r="A108" s="8" t="s">
        <v>106</v>
      </c>
      <c r="B108" s="1" t="s">
        <v>107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n">
        <f aca="false">SUM(K108:K110)</f>
        <v>-565000</v>
      </c>
      <c r="N108" s="32" t="n">
        <f aca="false">+M108/M110</f>
        <v>-0.0923996533820088</v>
      </c>
    </row>
    <row r="109" customFormat="false" ht="12.75" hidden="false" customHeight="false" outlineLevel="0" collapsed="false">
      <c r="A109" s="8" t="s">
        <v>0</v>
      </c>
      <c r="B109" s="1" t="s">
        <v>108</v>
      </c>
      <c r="C109" s="2" t="n">
        <v>-155000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-155000</v>
      </c>
      <c r="K109" s="4" t="n">
        <f aca="false">J109</f>
        <v>-155000</v>
      </c>
      <c r="L109" s="5" t="n">
        <v>0</v>
      </c>
      <c r="M109" s="6" t="s">
        <v>109</v>
      </c>
      <c r="N109" s="32"/>
    </row>
    <row r="110" customFormat="false" ht="12.75" hidden="false" customHeight="false" outlineLevel="0" collapsed="false">
      <c r="A110" s="8" t="s">
        <v>0</v>
      </c>
      <c r="B110" s="1" t="s">
        <v>110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6114741.55280772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111</v>
      </c>
    </row>
    <row r="113" customFormat="false" ht="12.75" hidden="false" customHeight="false" outlineLevel="0" collapsed="false">
      <c r="A113" s="8" t="s">
        <v>112</v>
      </c>
      <c r="C113" s="2" t="n">
        <f aca="false">SUM(C53:C65)+C32+C38+C45+C48+C49+C50</f>
        <v>21437.6619</v>
      </c>
      <c r="D113" s="2" t="n">
        <f aca="false">SUM(D5:D110)</f>
        <v>-197.3381</v>
      </c>
      <c r="G113" s="4" t="n">
        <f aca="false">SUM(G5:G111)</f>
        <v>0</v>
      </c>
      <c r="H113" s="4" t="n">
        <f aca="false">SUM(H5:H111)</f>
        <v>0</v>
      </c>
      <c r="J113" s="4" t="n">
        <f aca="false">SUM(J5:J111)</f>
        <v>6548985.35750772</v>
      </c>
      <c r="K113" s="4" t="n">
        <f aca="false">SUM(K5:K111)</f>
        <v>6114741.55280772</v>
      </c>
      <c r="M113" s="29" t="n">
        <f aca="false">SUM(K45:K65)+K32+K38</f>
        <v>197068.343061</v>
      </c>
      <c r="N113" s="38" t="n">
        <f aca="false">M113/K113</f>
        <v>0.0322284010467313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113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114</v>
      </c>
      <c r="B117" s="1" t="s">
        <v>115</v>
      </c>
      <c r="C117" s="2" t="n">
        <v>1228.582</v>
      </c>
      <c r="D117" s="2" t="s">
        <v>0</v>
      </c>
      <c r="E117" s="14" t="n">
        <v>18.28</v>
      </c>
      <c r="F117" s="14" t="n">
        <v>18.28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22458.47896</v>
      </c>
      <c r="K117" s="4" t="n">
        <f aca="false">J117</f>
        <v>22458.47896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116</v>
      </c>
      <c r="C118" s="2" t="n">
        <v>387</v>
      </c>
      <c r="D118" s="2" t="s">
        <v>0</v>
      </c>
      <c r="E118" s="14" t="n">
        <f aca="false">+E85</f>
        <v>37.27</v>
      </c>
      <c r="F118" s="14" t="n">
        <f aca="false">+F85</f>
        <v>37.27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14423.49</v>
      </c>
      <c r="K118" s="4" t="n">
        <f aca="false">J118</f>
        <v>14423.49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158.48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158.48</v>
      </c>
      <c r="K119" s="4" t="n">
        <f aca="false">J119</f>
        <v>158.48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113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117</v>
      </c>
      <c r="B122" s="1" t="s">
        <v>118</v>
      </c>
      <c r="C122" s="2" t="n">
        <v>2013.38</v>
      </c>
      <c r="D122" s="2" t="s">
        <v>0</v>
      </c>
      <c r="E122" s="14" t="n">
        <v>10.81</v>
      </c>
      <c r="F122" s="14" t="n">
        <v>10.81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21764.6378</v>
      </c>
      <c r="K122" s="4" t="n">
        <f aca="false">J122</f>
        <v>21764.6378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116</v>
      </c>
      <c r="C123" s="2" t="n">
        <v>387</v>
      </c>
      <c r="D123" s="2" t="s">
        <v>0</v>
      </c>
      <c r="E123" s="14" t="n">
        <f aca="false">+E85</f>
        <v>37.27</v>
      </c>
      <c r="F123" s="14" t="n">
        <f aca="false">+F85</f>
        <v>37.27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14423.49</v>
      </c>
      <c r="K123" s="4" t="n">
        <f aca="false">J123</f>
        <v>14423.49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158.48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158.48</v>
      </c>
      <c r="K124" s="4" t="n">
        <f aca="false">J124</f>
        <v>158.48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119</v>
      </c>
      <c r="B126" s="1" t="s">
        <v>116</v>
      </c>
      <c r="C126" s="2" t="n">
        <v>387</v>
      </c>
      <c r="D126" s="2" t="s">
        <v>0</v>
      </c>
      <c r="E126" s="14" t="n">
        <f aca="false">+E85</f>
        <v>37.27</v>
      </c>
      <c r="F126" s="14" t="n">
        <f aca="false">+F85</f>
        <v>37.27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14423.49</v>
      </c>
      <c r="K126" s="4" t="n">
        <f aca="false">J126</f>
        <v>14423.49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120</v>
      </c>
      <c r="B130" s="1" t="s">
        <v>121</v>
      </c>
      <c r="C130" s="2" t="n">
        <v>288</v>
      </c>
      <c r="D130" s="2" t="n">
        <v>0</v>
      </c>
      <c r="E130" s="14" t="n">
        <f aca="false">E$32</f>
        <v>19.79</v>
      </c>
      <c r="F130" s="14" t="n">
        <f aca="false">F$32</f>
        <v>19.79</v>
      </c>
      <c r="G130" s="4" t="n">
        <f aca="false">C130*(E130-F130)</f>
        <v>0</v>
      </c>
      <c r="H130" s="4" t="n">
        <f aca="false">C130*(E130-F130)*0.5895</f>
        <v>0</v>
      </c>
      <c r="I130" s="14"/>
      <c r="J130" s="4" t="n">
        <f aca="false">C130*E130</f>
        <v>5699.52</v>
      </c>
      <c r="K130" s="4" t="n">
        <f aca="false">J130*0.5995</f>
        <v>3416.86224</v>
      </c>
      <c r="L130" s="5" t="n">
        <v>2</v>
      </c>
      <c r="M130" s="6" t="n">
        <f aca="false">SUM(K113:K130)+K139</f>
        <v>6219089.35120772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122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123</v>
      </c>
      <c r="C133" s="2" t="n">
        <v>3331</v>
      </c>
      <c r="D133" s="2" t="n">
        <v>0</v>
      </c>
      <c r="E133" s="14" t="n">
        <f aca="false">E$32</f>
        <v>19.79</v>
      </c>
      <c r="F133" s="14" t="n">
        <f aca="false">F$32</f>
        <v>19.79</v>
      </c>
      <c r="G133" s="4" t="n">
        <f aca="false">C133*(E133-F133)</f>
        <v>0</v>
      </c>
      <c r="H133" s="4" t="n">
        <f aca="false">C133*(E133-F133)*0.5895</f>
        <v>0</v>
      </c>
      <c r="I133" s="14"/>
      <c r="J133" s="4" t="n">
        <f aca="false">C133*E133</f>
        <v>65920.49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668</v>
      </c>
      <c r="D134" s="2" t="n">
        <v>0</v>
      </c>
      <c r="E134" s="14" t="n">
        <f aca="false">E$32</f>
        <v>19.79</v>
      </c>
      <c r="F134" s="14" t="n">
        <f aca="false">F$32</f>
        <v>19.79</v>
      </c>
      <c r="G134" s="4" t="n">
        <f aca="false">C134*(E134-F134)</f>
        <v>0</v>
      </c>
      <c r="H134" s="4" t="n">
        <f aca="false">C134*(E134-F134)*0.5895</f>
        <v>0</v>
      </c>
      <c r="I134" s="14"/>
      <c r="J134" s="4" t="n">
        <f aca="false">C134*E134</f>
        <v>13219.72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786</v>
      </c>
      <c r="D135" s="2" t="n">
        <v>0</v>
      </c>
      <c r="E135" s="14" t="n">
        <f aca="false">E$32</f>
        <v>19.79</v>
      </c>
      <c r="F135" s="14" t="n">
        <f aca="false">F$32</f>
        <v>19.79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15554.94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126</v>
      </c>
      <c r="C136" s="2" t="n">
        <v>863</v>
      </c>
      <c r="D136" s="2" t="n">
        <v>0</v>
      </c>
      <c r="E136" s="14" t="n">
        <f aca="false">E$32</f>
        <v>19.79</v>
      </c>
      <c r="F136" s="14" t="n">
        <f aca="false">F$32</f>
        <v>19.79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17078.77</v>
      </c>
      <c r="K136" s="4" t="n">
        <v>0</v>
      </c>
      <c r="L136" s="5" t="n">
        <v>2</v>
      </c>
      <c r="M136" s="6" t="s">
        <v>99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-3909630</v>
      </c>
      <c r="N137" s="32" t="n">
        <f aca="false">M137/M144</f>
        <v>-0.628649916284088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454336.349967722</v>
      </c>
      <c r="N138" s="32" t="n">
        <f aca="false">M138/M144</f>
        <v>0.0730551250046748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127</v>
      </c>
      <c r="C139" s="2" t="n">
        <v>15280</v>
      </c>
      <c r="D139" s="2" t="n">
        <v>15280</v>
      </c>
      <c r="E139" s="14" t="n">
        <f aca="false">E$32</f>
        <v>19.79</v>
      </c>
      <c r="F139" s="14" t="n">
        <f aca="false">F$32</f>
        <v>19.79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18.375</v>
      </c>
      <c r="J139" s="4" t="n">
        <f aca="false">IF(C139*(E139-I139)&gt;0,C139*(E139-I139),0)</f>
        <v>21621.2</v>
      </c>
      <c r="K139" s="4" t="n">
        <f aca="false">J139*0.5995</f>
        <v>12961.9094</v>
      </c>
      <c r="L139" s="5" t="n">
        <v>2</v>
      </c>
      <c r="M139" s="6" t="s">
        <v>103</v>
      </c>
      <c r="N139" s="32"/>
      <c r="O139" s="4" t="s">
        <v>0</v>
      </c>
      <c r="P139" s="20" t="s">
        <v>0</v>
      </c>
    </row>
    <row r="140" customFormat="false" ht="12.75" hidden="false" customHeight="false" outlineLevel="0" collapsed="false">
      <c r="A140" s="8" t="s">
        <v>0</v>
      </c>
      <c r="B140" s="1" t="s">
        <v>128</v>
      </c>
      <c r="C140" s="2" t="n">
        <v>5130</v>
      </c>
      <c r="D140" s="2" t="n">
        <v>0</v>
      </c>
      <c r="E140" s="14" t="n">
        <f aca="false">E$32</f>
        <v>19.79</v>
      </c>
      <c r="F140" s="14" t="n">
        <f aca="false">F$32</f>
        <v>19.79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6329753.00124</v>
      </c>
      <c r="N140" s="32" t="n">
        <f aca="false">M140/M144</f>
        <v>1.01779418879241</v>
      </c>
      <c r="O140" s="4" t="s">
        <v>0</v>
      </c>
      <c r="P140" s="20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25</v>
      </c>
      <c r="D141" s="2" t="n">
        <v>0</v>
      </c>
      <c r="E141" s="14" t="n">
        <f aca="false">E$32</f>
        <v>19.79</v>
      </c>
      <c r="F141" s="14" t="n">
        <f aca="false">F$32</f>
        <v>19.79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105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7608</v>
      </c>
      <c r="D142" s="2" t="n">
        <v>0</v>
      </c>
      <c r="E142" s="14" t="n">
        <f aca="false">E$32</f>
        <v>19.79</v>
      </c>
      <c r="F142" s="14" t="n">
        <f aca="false">F$32</f>
        <v>19.79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-565000</v>
      </c>
      <c r="N142" s="32" t="n">
        <f aca="false">+M142/M144</f>
        <v>-0.0908493137970882</v>
      </c>
      <c r="P142" s="20" t="s">
        <v>0</v>
      </c>
    </row>
    <row r="143" customFormat="false" ht="12.75" hidden="false" customHeight="false" outlineLevel="0" collapsed="false">
      <c r="A143" s="8"/>
      <c r="B143" s="1" t="s">
        <v>131</v>
      </c>
      <c r="C143" s="2" t="n">
        <v>2540</v>
      </c>
      <c r="D143" s="2" t="n">
        <v>0</v>
      </c>
      <c r="E143" s="14" t="n">
        <f aca="false">E$32</f>
        <v>19.79</v>
      </c>
      <c r="F143" s="14" t="n">
        <f aca="false">F$32</f>
        <v>19.79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109</v>
      </c>
      <c r="N143" s="32"/>
    </row>
    <row r="144" customFormat="false" ht="12.75" hidden="false" customHeight="false" outlineLevel="0" collapsed="false">
      <c r="A144" s="8"/>
      <c r="B144" s="1" t="s">
        <v>132</v>
      </c>
      <c r="C144" s="2" t="n">
        <v>1524</v>
      </c>
      <c r="D144" s="2" t="n">
        <v>0</v>
      </c>
      <c r="E144" s="14" t="n">
        <f aca="false">E$32</f>
        <v>19.79</v>
      </c>
      <c r="F144" s="14" t="n">
        <f aca="false">F$32</f>
        <v>19.79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6219089.35120772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1968</v>
      </c>
      <c r="D145" s="2" t="n">
        <v>0</v>
      </c>
      <c r="E145" s="14" t="n">
        <f aca="false">E$32</f>
        <v>19.79</v>
      </c>
      <c r="F145" s="14" t="n">
        <f aca="false">F$32</f>
        <v>19.79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v>1967</v>
      </c>
      <c r="D146" s="2" t="n">
        <v>0</v>
      </c>
      <c r="E146" s="14" t="n">
        <f aca="false">E$32</f>
        <v>19.79</v>
      </c>
      <c r="F146" s="14" t="n">
        <f aca="false">F$32</f>
        <v>19.79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135</v>
      </c>
      <c r="C147" s="2" t="n">
        <f aca="false">2778-417</f>
        <v>2361</v>
      </c>
      <c r="D147" s="2" t="n">
        <v>0</v>
      </c>
      <c r="E147" s="14" t="n">
        <f aca="false">E$32</f>
        <v>19.79</v>
      </c>
      <c r="F147" s="14" t="n">
        <f aca="false">F$32</f>
        <v>19.79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111</v>
      </c>
    </row>
    <row r="150" customFormat="false" ht="12.75" hidden="false" customHeight="false" outlineLevel="0" collapsed="false">
      <c r="A150" s="8" t="s">
        <v>112</v>
      </c>
      <c r="B150" s="31" t="s">
        <v>0</v>
      </c>
      <c r="C150" s="2" t="n">
        <f aca="false">SUM(C130:C147)+C113</f>
        <v>65776.6619</v>
      </c>
      <c r="D150" s="2" t="n">
        <f aca="false">SUM(D130:D147)+D113</f>
        <v>15082.6619</v>
      </c>
      <c r="G150" s="4" t="n">
        <f aca="false">SUM(G113:G148)</f>
        <v>0</v>
      </c>
      <c r="H150" s="4" t="n">
        <f aca="false">SUM(H113:H148)</f>
        <v>0</v>
      </c>
      <c r="J150" s="4" t="n">
        <f aca="false">SUM(J113:J148)</f>
        <v>6776049.02426772</v>
      </c>
      <c r="K150" s="4" t="n">
        <f aca="false">SUM(K113:K148)</f>
        <v>6219089.35120772</v>
      </c>
      <c r="M150" s="29" t="n">
        <f aca="false">SUM(K130:K147)+M113</f>
        <v>213447.114701</v>
      </c>
      <c r="N150" s="38" t="n">
        <f aca="false">M150/K150</f>
        <v>0.0343212812434588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0.0536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327750.147230494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333343.189224734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136</v>
      </c>
      <c r="C2" s="51" t="s">
        <v>137</v>
      </c>
      <c r="D2" s="52" t="s">
        <v>0</v>
      </c>
      <c r="E2" s="53" t="s">
        <v>138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109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65920.49</v>
      </c>
      <c r="C7" s="23" t="n">
        <f aca="false">H33</f>
        <v>39519.333755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109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139</v>
      </c>
      <c r="H11" s="64" t="s">
        <v>140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141</v>
      </c>
      <c r="B12" s="67" t="s">
        <v>142</v>
      </c>
      <c r="C12" s="68" t="s">
        <v>143</v>
      </c>
      <c r="D12" s="69" t="s">
        <v>144</v>
      </c>
      <c r="E12" s="67" t="s">
        <v>145</v>
      </c>
      <c r="F12" s="67" t="s">
        <v>146</v>
      </c>
      <c r="G12" s="70" t="s">
        <v>147</v>
      </c>
      <c r="H12" s="71" t="s">
        <v>147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25</v>
      </c>
      <c r="C14" s="78" t="n">
        <v>15280</v>
      </c>
      <c r="D14" s="79" t="n">
        <v>18.375</v>
      </c>
      <c r="E14" s="3" t="s">
        <v>148</v>
      </c>
      <c r="F14" s="80" t="n">
        <v>37256</v>
      </c>
      <c r="G14" s="14" t="n">
        <f aca="false">C14*(Sheet1!$E$32-D14)</f>
        <v>21621.2</v>
      </c>
      <c r="H14" s="7" t="n">
        <f aca="false">G14*0.5995</f>
        <v>12961.9094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25</v>
      </c>
      <c r="C16" s="48" t="n">
        <v>2565</v>
      </c>
      <c r="D16" s="49" t="n">
        <v>55.5</v>
      </c>
      <c r="E16" s="47" t="s">
        <v>148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148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25</v>
      </c>
      <c r="C19" s="2" t="n">
        <v>12</v>
      </c>
      <c r="D19" s="49" t="n">
        <v>55.5</v>
      </c>
      <c r="E19" s="47" t="s">
        <v>148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148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25</v>
      </c>
      <c r="C22" s="2" t="n">
        <v>1270</v>
      </c>
      <c r="D22" s="49" t="n">
        <v>76</v>
      </c>
      <c r="E22" s="47" t="s">
        <v>148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148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149</v>
      </c>
      <c r="C25" s="2" t="n">
        <v>288</v>
      </c>
      <c r="D25" s="14" t="n">
        <f aca="false">D$87</f>
        <v>0</v>
      </c>
      <c r="E25" s="14" t="s">
        <v>148</v>
      </c>
      <c r="F25" s="81" t="n">
        <v>37645</v>
      </c>
      <c r="G25" s="14" t="n">
        <f aca="false">C25*(Sheet1!$E$32-D25)</f>
        <v>5699.52</v>
      </c>
      <c r="H25" s="7" t="n">
        <f aca="false">G25*0.5995</f>
        <v>3416.86224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25</v>
      </c>
      <c r="C27" s="48" t="n">
        <v>1631</v>
      </c>
      <c r="D27" s="49" t="n">
        <v>75.0625</v>
      </c>
      <c r="E27" s="47" t="s">
        <v>148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25</v>
      </c>
      <c r="C28" s="48" t="n">
        <v>1631</v>
      </c>
      <c r="D28" s="49" t="n">
        <v>75.0625</v>
      </c>
      <c r="E28" s="47" t="s">
        <v>148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25</v>
      </c>
      <c r="C29" s="48" t="n">
        <v>1631</v>
      </c>
      <c r="D29" s="49" t="n">
        <v>75.0625</v>
      </c>
      <c r="E29" s="47" t="s">
        <v>148</v>
      </c>
      <c r="F29" s="81" t="n">
        <v>37652</v>
      </c>
      <c r="G29" s="14" t="n">
        <v>0</v>
      </c>
      <c r="H29" s="7" t="n">
        <f aca="false">G29*0.5995</f>
        <v>0</v>
      </c>
      <c r="I29" s="67" t="s">
        <v>150</v>
      </c>
      <c r="J29" s="10" t="s">
        <v>0</v>
      </c>
    </row>
    <row r="30" customFormat="false" ht="12.75" hidden="false" customHeight="false" outlineLevel="0" collapsed="false">
      <c r="B30" s="3" t="s">
        <v>25</v>
      </c>
      <c r="C30" s="48" t="n">
        <v>1631</v>
      </c>
      <c r="D30" s="49" t="n">
        <v>75.0625</v>
      </c>
      <c r="E30" s="47" t="s">
        <v>148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25</v>
      </c>
      <c r="C31" s="48" t="n">
        <v>1084</v>
      </c>
      <c r="D31" s="49" t="n">
        <v>75.0625</v>
      </c>
      <c r="E31" s="47" t="s">
        <v>148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151</v>
      </c>
      <c r="C33" s="2" t="n">
        <v>3331</v>
      </c>
      <c r="D33" s="14" t="n">
        <f aca="false">D$87</f>
        <v>0</v>
      </c>
      <c r="E33" s="14" t="s">
        <v>148</v>
      </c>
      <c r="F33" s="85" t="s">
        <v>152</v>
      </c>
      <c r="G33" s="14" t="n">
        <f aca="false">C33*(Sheet1!$E$32-D33)</f>
        <v>65920.49</v>
      </c>
      <c r="H33" s="7" t="n">
        <f aca="false">G33*0.5995</f>
        <v>39519.333755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25</v>
      </c>
      <c r="C35" s="2" t="n">
        <v>381</v>
      </c>
      <c r="D35" s="49" t="n">
        <v>83.125</v>
      </c>
      <c r="E35" s="47" t="s">
        <v>148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25</v>
      </c>
      <c r="C36" s="2" t="n">
        <v>381</v>
      </c>
      <c r="D36" s="49" t="n">
        <v>83.125</v>
      </c>
      <c r="E36" s="47" t="s">
        <v>148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25</v>
      </c>
      <c r="C37" s="2" t="n">
        <v>381</v>
      </c>
      <c r="D37" s="49" t="n">
        <v>83.125</v>
      </c>
      <c r="E37" s="47" t="s">
        <v>148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25</v>
      </c>
      <c r="C38" s="2" t="n">
        <v>381</v>
      </c>
      <c r="D38" s="49" t="n">
        <v>83.125</v>
      </c>
      <c r="E38" s="47" t="s">
        <v>148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25</v>
      </c>
      <c r="C40" s="2" t="n">
        <v>347</v>
      </c>
      <c r="D40" s="49" t="n">
        <v>62.41</v>
      </c>
      <c r="E40" s="47" t="s">
        <v>148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25</v>
      </c>
      <c r="C41" s="2" t="n">
        <v>347</v>
      </c>
      <c r="D41" s="49" t="n">
        <v>62.41</v>
      </c>
      <c r="E41" s="47" t="s">
        <v>148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25</v>
      </c>
      <c r="C42" s="2" t="n">
        <v>347</v>
      </c>
      <c r="D42" s="49" t="n">
        <v>62.41</v>
      </c>
      <c r="E42" s="47" t="s">
        <v>148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25</v>
      </c>
      <c r="C43" s="2" t="n">
        <v>347</v>
      </c>
      <c r="D43" s="49" t="n">
        <v>62.41</v>
      </c>
      <c r="E43" s="47" t="s">
        <v>148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25</v>
      </c>
      <c r="C44" s="2" t="n">
        <v>347</v>
      </c>
      <c r="D44" s="49" t="n">
        <v>62.41</v>
      </c>
      <c r="E44" s="47" t="s">
        <v>148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25</v>
      </c>
      <c r="C45" s="2" t="n">
        <v>233</v>
      </c>
      <c r="D45" s="49" t="n">
        <v>62.41</v>
      </c>
      <c r="E45" s="47" t="s">
        <v>148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151</v>
      </c>
      <c r="C47" s="2" t="n">
        <v>223</v>
      </c>
      <c r="D47" s="14" t="n">
        <f aca="false">D$87</f>
        <v>0</v>
      </c>
      <c r="E47" s="14" t="s">
        <v>148</v>
      </c>
      <c r="F47" s="81" t="n">
        <v>37377</v>
      </c>
      <c r="G47" s="14" t="n">
        <f aca="false">C47*(Sheet1!$E$32-D47)</f>
        <v>4413.17</v>
      </c>
      <c r="H47" s="7" t="n">
        <f aca="false">G47*0.5995</f>
        <v>2645.695415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151</v>
      </c>
      <c r="C48" s="2" t="n">
        <v>223</v>
      </c>
      <c r="D48" s="14" t="n">
        <f aca="false">D$87</f>
        <v>0</v>
      </c>
      <c r="E48" s="14" t="s">
        <v>148</v>
      </c>
      <c r="F48" s="81" t="n">
        <v>37742</v>
      </c>
      <c r="G48" s="14" t="n">
        <f aca="false">C48*(Sheet1!$E$32-D48)</f>
        <v>4413.17</v>
      </c>
      <c r="H48" s="7" t="n">
        <f aca="false">G48*0.5995</f>
        <v>2645.695415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151</v>
      </c>
      <c r="C49" s="2" t="n">
        <v>222</v>
      </c>
      <c r="D49" s="14" t="n">
        <f aca="false">D$87</f>
        <v>0</v>
      </c>
      <c r="E49" s="14" t="s">
        <v>148</v>
      </c>
      <c r="F49" s="81" t="n">
        <v>38108</v>
      </c>
      <c r="G49" s="14" t="n">
        <f aca="false">C49*(Sheet1!$E$32-D49)</f>
        <v>4393.38</v>
      </c>
      <c r="H49" s="7" t="n">
        <f aca="false">G49*0.5995</f>
        <v>2633.83131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25</v>
      </c>
      <c r="C51" s="86" t="n">
        <v>348</v>
      </c>
      <c r="D51" s="49" t="n">
        <v>53.04</v>
      </c>
      <c r="E51" s="47" t="s">
        <v>148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25</v>
      </c>
      <c r="C52" s="2" t="n">
        <v>348</v>
      </c>
      <c r="D52" s="49" t="n">
        <v>53.04</v>
      </c>
      <c r="E52" s="47" t="s">
        <v>148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25</v>
      </c>
      <c r="C53" s="2" t="n">
        <v>348</v>
      </c>
      <c r="D53" s="49" t="n">
        <v>53.04</v>
      </c>
      <c r="E53" s="47" t="s">
        <v>148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25</v>
      </c>
      <c r="C54" s="2" t="n">
        <v>348</v>
      </c>
      <c r="D54" s="49" t="n">
        <v>53.04</v>
      </c>
      <c r="E54" s="47" t="s">
        <v>148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25</v>
      </c>
      <c r="C55" s="2" t="n">
        <v>348</v>
      </c>
      <c r="D55" s="49" t="n">
        <v>53.04</v>
      </c>
      <c r="E55" s="47" t="s">
        <v>148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25</v>
      </c>
      <c r="C56" s="2" t="n">
        <v>227</v>
      </c>
      <c r="D56" s="49" t="n">
        <v>53.04</v>
      </c>
      <c r="E56" s="47" t="s">
        <v>148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151</v>
      </c>
      <c r="C58" s="2" t="n">
        <v>262</v>
      </c>
      <c r="D58" s="14" t="n">
        <f aca="false">D$87</f>
        <v>0</v>
      </c>
      <c r="E58" s="14" t="s">
        <v>148</v>
      </c>
      <c r="F58" s="81" t="n">
        <v>37408</v>
      </c>
      <c r="G58" s="14" t="n">
        <f aca="false">C58*(Sheet1!$E$32-D58)</f>
        <v>5184.98</v>
      </c>
      <c r="H58" s="7" t="n">
        <f aca="false">G58*0.5995</f>
        <v>3108.39551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151</v>
      </c>
      <c r="C59" s="2" t="n">
        <v>262</v>
      </c>
      <c r="D59" s="14" t="n">
        <f aca="false">D$87</f>
        <v>0</v>
      </c>
      <c r="E59" s="14" t="s">
        <v>148</v>
      </c>
      <c r="F59" s="81" t="n">
        <v>37773</v>
      </c>
      <c r="G59" s="14" t="n">
        <f aca="false">C59*(Sheet1!$E$32-D59)</f>
        <v>5184.98</v>
      </c>
      <c r="H59" s="7" t="n">
        <f aca="false">G59*0.5995</f>
        <v>3108.39551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151</v>
      </c>
      <c r="C60" s="2" t="n">
        <v>262</v>
      </c>
      <c r="D60" s="14" t="n">
        <f aca="false">D$87</f>
        <v>0</v>
      </c>
      <c r="E60" s="14" t="s">
        <v>148</v>
      </c>
      <c r="F60" s="81" t="n">
        <v>38139</v>
      </c>
      <c r="G60" s="14" t="n">
        <f aca="false">C60*(Sheet1!$E$32-D60)</f>
        <v>5184.98</v>
      </c>
      <c r="H60" s="7" t="n">
        <f aca="false">G60*0.5995</f>
        <v>3108.39551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25</v>
      </c>
      <c r="C62" s="2" t="n">
        <v>417</v>
      </c>
      <c r="D62" s="49" t="n">
        <v>48.3</v>
      </c>
      <c r="E62" s="47" t="s">
        <v>148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25</v>
      </c>
      <c r="C63" s="2" t="n">
        <v>417</v>
      </c>
      <c r="D63" s="49" t="n">
        <v>48.3</v>
      </c>
      <c r="E63" s="47" t="s">
        <v>148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25</v>
      </c>
      <c r="C64" s="2" t="n">
        <v>417</v>
      </c>
      <c r="D64" s="49" t="n">
        <v>48.3</v>
      </c>
      <c r="E64" s="47" t="s">
        <v>148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25</v>
      </c>
      <c r="C65" s="2" t="n">
        <v>417</v>
      </c>
      <c r="D65" s="49" t="n">
        <v>48.3</v>
      </c>
      <c r="E65" s="47" t="s">
        <v>148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25</v>
      </c>
      <c r="C66" s="2" t="n">
        <v>417</v>
      </c>
      <c r="D66" s="49" t="n">
        <v>48.3</v>
      </c>
      <c r="E66" s="47" t="s">
        <v>148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25</v>
      </c>
      <c r="C67" s="2" t="n">
        <v>276</v>
      </c>
      <c r="D67" s="49" t="n">
        <v>48.3</v>
      </c>
      <c r="E67" s="47" t="s">
        <v>148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151</v>
      </c>
      <c r="C69" s="2" t="n">
        <v>288</v>
      </c>
      <c r="D69" s="14" t="n">
        <v>0</v>
      </c>
      <c r="E69" s="14" t="s">
        <v>148</v>
      </c>
      <c r="F69" s="81" t="n">
        <v>37439</v>
      </c>
      <c r="G69" s="14" t="n">
        <f aca="false">C69*(Sheet1!$E$32-D69)</f>
        <v>5699.52</v>
      </c>
      <c r="H69" s="7" t="n">
        <f aca="false">G69*0.5995</f>
        <v>3416.86224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151</v>
      </c>
      <c r="C70" s="2" t="n">
        <v>288</v>
      </c>
      <c r="D70" s="14" t="n">
        <f aca="false">D$87</f>
        <v>0</v>
      </c>
      <c r="E70" s="14" t="s">
        <v>148</v>
      </c>
      <c r="F70" s="81" t="n">
        <v>37804</v>
      </c>
      <c r="G70" s="14" t="n">
        <f aca="false">C70*(Sheet1!$E$32-D70)</f>
        <v>5699.52</v>
      </c>
      <c r="H70" s="7" t="n">
        <f aca="false">G70*0.5995</f>
        <v>3416.86224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151</v>
      </c>
      <c r="C71" s="2" t="n">
        <v>287</v>
      </c>
      <c r="D71" s="14" t="n">
        <f aca="false">D$87</f>
        <v>0</v>
      </c>
      <c r="E71" s="14" t="s">
        <v>148</v>
      </c>
      <c r="F71" s="81" t="n">
        <v>38170</v>
      </c>
      <c r="G71" s="14" t="n">
        <f aca="false">C71*(Sheet1!$E$32-D71)</f>
        <v>5679.73</v>
      </c>
      <c r="H71" s="7" t="n">
        <f aca="false">G71*0.5995</f>
        <v>3404.998135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139094.64</v>
      </c>
      <c r="H76" s="20" t="n">
        <f aca="false">SUM(H14:H74)</f>
        <v>83387.23668</v>
      </c>
      <c r="I76" s="10"/>
      <c r="J76" s="51" t="s">
        <v>0</v>
      </c>
    </row>
    <row r="77" customFormat="false" ht="13.5" hidden="false" customHeight="false" outlineLevel="0" collapsed="false">
      <c r="C77" s="47" t="s">
        <v>153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154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155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156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157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158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159</v>
      </c>
      <c r="G94" s="20"/>
      <c r="H94" s="20"/>
    </row>
    <row r="95" customFormat="false" ht="12.75" hidden="false" customHeight="false" outlineLevel="0" collapsed="false">
      <c r="B95" s="93"/>
      <c r="C95" s="48" t="s">
        <v>160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161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162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163</v>
      </c>
      <c r="G100" s="20"/>
      <c r="H100" s="20"/>
    </row>
    <row r="101" customFormat="false" ht="12.75" hidden="false" customHeight="false" outlineLevel="0" collapsed="false">
      <c r="B101" s="93"/>
      <c r="C101" s="48" t="s">
        <v>164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165</v>
      </c>
      <c r="G103" s="20"/>
      <c r="H103" s="20"/>
    </row>
    <row r="104" customFormat="false" ht="13.5" hidden="false" customHeight="false" outlineLevel="0" collapsed="false">
      <c r="B104" s="94"/>
      <c r="C104" s="48" t="s">
        <v>166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167</v>
      </c>
      <c r="G106" s="20"/>
      <c r="H106" s="20"/>
    </row>
    <row r="107" customFormat="false" ht="13.5" hidden="false" customHeight="false" outlineLevel="0" collapsed="false">
      <c r="B107" s="94"/>
      <c r="C107" s="48" t="s">
        <v>168</v>
      </c>
      <c r="G107" s="20"/>
      <c r="H107" s="20"/>
    </row>
    <row r="108" customFormat="false" ht="12.75" hidden="false" customHeight="false" outlineLevel="0" collapsed="false">
      <c r="B108" s="93"/>
      <c r="C108" s="48" t="s">
        <v>169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170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171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172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173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2001-10-23T19:53:45Z</dcterms:modified>
  <cp:revision>0</cp:revision>
  <dc:subject/>
  <dc:title/>
</cp:coreProperties>
</file>