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<sst xmlns="http://schemas.openxmlformats.org/spreadsheetml/2006/main" count="926" uniqueCount="173">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</sst>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37188</v>
      </c>
      <c r="F3" s="12" t="n">
        <v>37187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2488463-12064+83890-11380+28350</f>
        <v>2577259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2577259</v>
      </c>
      <c r="K5" s="4" t="n">
        <f aca="false">J5</f>
        <v>2577259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</v>
      </c>
      <c r="F6" s="14" t="n">
        <v>15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15000</v>
      </c>
      <c r="K6" s="4" t="n">
        <f aca="false">J6</f>
        <v>15000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80.45</v>
      </c>
      <c r="F9" s="14" t="n">
        <v>80.45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93.67</v>
      </c>
      <c r="F10" s="14" t="n">
        <v>93.67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-4000</v>
      </c>
      <c r="D11" s="2" t="s">
        <v>0</v>
      </c>
      <c r="E11" s="14" t="n">
        <v>108.91</v>
      </c>
      <c r="F11" s="14" t="n">
        <v>108.91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34.63</v>
      </c>
      <c r="F12" s="14" t="n">
        <v>34.63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0.35</v>
      </c>
      <c r="F15" s="14" t="n">
        <v>0.35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6650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2592259</v>
      </c>
      <c r="N17" s="6" t="n">
        <v>2592259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15.01</v>
      </c>
      <c r="F23" s="14" t="n">
        <v>15.01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13509</v>
      </c>
      <c r="K23" s="4" t="n">
        <f aca="false">J23</f>
        <v>13509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17.9</v>
      </c>
      <c r="F24" s="14" t="n">
        <v>17.9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1790</v>
      </c>
      <c r="K24" s="4" t="n">
        <f aca="false">J24</f>
        <v>1790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50.1</v>
      </c>
      <c r="F25" s="14" t="n">
        <v>50.1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4158.3</v>
      </c>
      <c r="K25" s="4" t="n">
        <f aca="false">J25</f>
        <v>4158.3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9.43</v>
      </c>
      <c r="F26" s="14" t="n">
        <v>9.43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1593.67</v>
      </c>
      <c r="K26" s="4" t="n">
        <f aca="false">J26</f>
        <v>1593.67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266.5291</v>
      </c>
      <c r="D31" s="2" t="n">
        <f aca="false">C31*1</f>
        <v>266.5291</v>
      </c>
      <c r="E31" s="23" t="n">
        <v>19.79</v>
      </c>
      <c r="F31" s="23" t="n">
        <v>19.79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5274.610889</v>
      </c>
      <c r="K31" s="4" t="n">
        <f aca="false">J31</f>
        <v>5274.610889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133802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133802</v>
      </c>
      <c r="K32" s="4" t="n">
        <f aca="false">J32</f>
        <v>133802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19.79</v>
      </c>
      <c r="F37" s="14" t="n">
        <f aca="false">F$31</f>
        <v>19.79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1915.53347</v>
      </c>
      <c r="K37" s="4" t="n">
        <f aca="false">J37</f>
        <v>1915.53347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2" t="s">
        <v>0</v>
      </c>
      <c r="B40" s="1" t="s">
        <v>39</v>
      </c>
      <c r="C40" s="2" t="n">
        <v>612630.23</v>
      </c>
      <c r="D40" s="2" t="s">
        <v>0</v>
      </c>
      <c r="E40" s="14" t="n">
        <v>1</v>
      </c>
      <c r="F40" s="14" t="n">
        <v>1</v>
      </c>
      <c r="G40" s="4" t="n">
        <f aca="false">C40*(E40-F40)</f>
        <v>0</v>
      </c>
      <c r="H40" s="4" t="n">
        <f aca="false">C40*(E40-F40)*0.5895</f>
        <v>0</v>
      </c>
      <c r="I40" s="25" t="s">
        <v>0</v>
      </c>
      <c r="J40" s="4" t="n">
        <f aca="false">C40*E40</f>
        <v>612630.23</v>
      </c>
      <c r="K40" s="4" t="n">
        <f aca="false">J40*0.614</f>
        <v>376154.96122</v>
      </c>
      <c r="L40" s="5" t="n">
        <v>1</v>
      </c>
      <c r="M40" s="6" t="s">
        <v>0</v>
      </c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2" t="s">
        <v>0</v>
      </c>
      <c r="B43" s="1" t="s">
        <v>39</v>
      </c>
      <c r="C43" s="2" t="n">
        <v>264098.79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264098.79</v>
      </c>
      <c r="K43" s="4" t="n">
        <f aca="false">J43*0.614</f>
        <v>162156.65706</v>
      </c>
      <c r="L43" s="5" t="n">
        <v>1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38</v>
      </c>
      <c r="C44" s="2" t="n">
        <v>8314</v>
      </c>
      <c r="D44" s="2" t="n">
        <f aca="false">C44*1</f>
        <v>8314</v>
      </c>
      <c r="E44" s="14" t="n">
        <f aca="false">E$31</f>
        <v>19.79</v>
      </c>
      <c r="F44" s="14" t="n">
        <f aca="false">F$31</f>
        <v>19.79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164534.06</v>
      </c>
      <c r="K44" s="4" t="n">
        <f aca="false">J44*0.614</f>
        <v>101023.91284</v>
      </c>
      <c r="L44" s="5" t="n">
        <v>2</v>
      </c>
      <c r="M44" s="6" t="s">
        <v>0</v>
      </c>
      <c r="O44" s="4" t="s">
        <v>0</v>
      </c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19.79</v>
      </c>
      <c r="F47" s="14" t="n">
        <f aca="false">F$31</f>
        <v>19.79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25877.130898</v>
      </c>
      <c r="K47" s="4" t="n">
        <f aca="false">J47</f>
        <v>25877.130898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19.79</v>
      </c>
      <c r="F48" s="14" t="n">
        <f aca="false">F$31</f>
        <v>19.79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3523.280986</v>
      </c>
      <c r="K48" s="4" t="n">
        <f aca="false">J48</f>
        <v>3523.280986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19.79</v>
      </c>
      <c r="F49" s="14" t="n">
        <f aca="false">F$31</f>
        <v>19.79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7972.482639</v>
      </c>
      <c r="K49" s="4" t="n">
        <f aca="false">J49</f>
        <v>7972.482639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19.79</v>
      </c>
      <c r="F52" s="14" t="n">
        <f aca="false">F$31</f>
        <v>19.79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19.79</v>
      </c>
      <c r="F53" s="14" t="n">
        <f aca="false">F$31</f>
        <v>19.79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J53*0.5895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19.79</v>
      </c>
      <c r="F54" s="14" t="n">
        <f aca="false">F$31</f>
        <v>19.79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19.79</v>
      </c>
      <c r="F55" s="14" t="n">
        <f aca="false">F$31</f>
        <v>19.79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19.79</v>
      </c>
      <c r="F56" s="14" t="n">
        <f aca="false">F$31</f>
        <v>19.79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19.79</v>
      </c>
      <c r="F57" s="14" t="n">
        <f aca="false">F$31</f>
        <v>19.79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19.79</v>
      </c>
      <c r="F58" s="14" t="n">
        <f aca="false">F$31</f>
        <v>19.79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26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19.79</v>
      </c>
      <c r="F61" s="14" t="n">
        <f aca="false">F$31</f>
        <v>19.79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45853.43</v>
      </c>
      <c r="K61" s="4" t="n">
        <f aca="false">J61*0.614</f>
        <v>28154.00602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19.79</v>
      </c>
      <c r="F64" s="14" t="n">
        <f aca="false">F$31</f>
        <v>19.79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38075.96</v>
      </c>
      <c r="K64" s="4" t="n">
        <f aca="false">J64*0.614</f>
        <v>23378.63944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27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28"/>
      <c r="F66" s="28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2982141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2982141</v>
      </c>
      <c r="K67" s="4" t="n">
        <f aca="false">J67</f>
        <v>2982141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1.7</v>
      </c>
      <c r="F68" s="14" t="n">
        <v>1.7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8500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0.35</v>
      </c>
      <c r="F69" s="14" t="n">
        <v>0.35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5250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0.65</v>
      </c>
      <c r="F73" s="14" t="n">
        <v>0.65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1625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0.5</v>
      </c>
      <c r="F74" s="14" t="n">
        <v>0.5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0.35</v>
      </c>
      <c r="F75" s="14" t="n">
        <v>0.35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5250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</v>
      </c>
      <c r="F76" s="14" t="n">
        <v>0.2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3000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</v>
      </c>
      <c r="F77" s="14" t="n">
        <v>0.1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1000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</v>
      </c>
      <c r="F78" s="14" t="n">
        <v>0.1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1000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0.1</v>
      </c>
      <c r="F79" s="14" t="n">
        <v>0.1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1000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0.1</v>
      </c>
      <c r="F80" s="14" t="n">
        <v>0.1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1000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500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33375</v>
      </c>
      <c r="N82" s="6" t="n">
        <v>4875</v>
      </c>
      <c r="O82" s="6" t="n">
        <v>2982141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2982141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37.27</v>
      </c>
      <c r="F84" s="23" t="n">
        <v>37.27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14423.49</v>
      </c>
      <c r="K84" s="4" t="n">
        <f aca="false">J84</f>
        <v>14423.49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47.37</v>
      </c>
      <c r="F88" s="14" t="n">
        <v>47.37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11087.61168</v>
      </c>
      <c r="K88" s="4" t="n">
        <f aca="false">J88</f>
        <v>11087.61168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8.35</v>
      </c>
      <c r="F89" s="14" t="n">
        <v>8.35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6280.2688</v>
      </c>
      <c r="K89" s="4" t="n">
        <f aca="false">J89</f>
        <v>6280.2688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19.82</v>
      </c>
      <c r="F90" s="14" t="n">
        <v>19.82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53014.45672</v>
      </c>
      <c r="K90" s="4" t="n">
        <f aca="false">J90</f>
        <v>53014.45672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7.78</v>
      </c>
      <c r="F91" s="14" t="n">
        <v>7.78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9649.58068</v>
      </c>
      <c r="K91" s="4" t="n">
        <f aca="false">J91</f>
        <v>9649.58068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35.85</v>
      </c>
      <c r="F92" s="14" t="n">
        <v>35.85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9358.4274</v>
      </c>
      <c r="K92" s="4" t="n">
        <f aca="false">J92</f>
        <v>9358.4274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25.8</v>
      </c>
      <c r="F93" s="14" t="n">
        <v>25.8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9765.9708</v>
      </c>
      <c r="K93" s="4" t="n">
        <f aca="false">J93</f>
        <v>9765.9708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1371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15067.29</v>
      </c>
      <c r="K94" s="4" t="n">
        <f aca="false">J94</f>
        <v>15067.29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-3611880</v>
      </c>
      <c r="N102" s="32" t="n">
        <f aca="false">M102/M109</f>
        <v>-0.591637003485843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350515.245688722</v>
      </c>
      <c r="N103" s="32" t="n">
        <f aca="false">M103/M109</f>
        <v>0.0574154705126914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32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6329376.73828</v>
      </c>
      <c r="N105" s="32" t="n">
        <f aca="false">M105/M109</f>
        <v>1.03677129012287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32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-205000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-205000</v>
      </c>
      <c r="K107" s="4" t="n">
        <f aca="false">J107</f>
        <v>-205000</v>
      </c>
      <c r="L107" s="5" t="n">
        <v>0</v>
      </c>
      <c r="M107" s="6" t="n">
        <f aca="false">SUM(K107:K109)</f>
        <v>-575000</v>
      </c>
      <c r="N107" s="32" t="n">
        <f aca="false">+M107/M109</f>
        <v>-0.0941867606355582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32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6104891.98396872</v>
      </c>
      <c r="N109" s="32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21441.7958</v>
      </c>
      <c r="D112" s="2" t="n">
        <f aca="false">SUM(D5:D109)</f>
        <v>14806.7958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6539216.27738872</v>
      </c>
      <c r="K112" s="4" t="n">
        <f aca="false">SUM(K5:K110)</f>
        <v>6104891.98396872</v>
      </c>
      <c r="M112" s="29" t="n">
        <f aca="false">SUM(K44:K64)+K31+K37</f>
        <v>197119.597182</v>
      </c>
      <c r="N112" s="38" t="n">
        <f aca="false">M112/K112</f>
        <v>0.0322887935936673</v>
      </c>
    </row>
    <row r="113" customFormat="false" ht="13.8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18.28</v>
      </c>
      <c r="F116" s="14" t="n">
        <v>18.28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22458.47896</v>
      </c>
      <c r="K116" s="4" t="n">
        <f aca="false">J116</f>
        <v>22458.47896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37.27</v>
      </c>
      <c r="F117" s="14" t="n">
        <f aca="false">+F84</f>
        <v>37.27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14423.49</v>
      </c>
      <c r="K117" s="4" t="n">
        <f aca="false">J117</f>
        <v>14423.49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10.81</v>
      </c>
      <c r="F121" s="14" t="n">
        <v>10.81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21764.6378</v>
      </c>
      <c r="K121" s="4" t="n">
        <f aca="false">J121</f>
        <v>21764.6378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37.27</v>
      </c>
      <c r="F122" s="14" t="n">
        <f aca="false">+F84</f>
        <v>37.27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14423.49</v>
      </c>
      <c r="K122" s="4" t="n">
        <f aca="false">J122</f>
        <v>14423.49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37.27</v>
      </c>
      <c r="F125" s="14" t="n">
        <f aca="false">+F84</f>
        <v>37.27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14423.49</v>
      </c>
      <c r="K125" s="4" t="n">
        <f aca="false">J125</f>
        <v>14423.49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19.79</v>
      </c>
      <c r="F129" s="14" t="n">
        <f aca="false">F$31</f>
        <v>19.79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5699.52</v>
      </c>
      <c r="K129" s="4" t="n">
        <f aca="false">J129*0.5995</f>
        <v>3416.86224</v>
      </c>
      <c r="L129" s="5" t="n">
        <v>2</v>
      </c>
      <c r="M129" s="6" t="n">
        <f aca="false">SUM(K112:K129)+K138</f>
        <v>6209239.78236872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19.79</v>
      </c>
      <c r="F132" s="14" t="n">
        <f aca="false">F$31</f>
        <v>19.79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19.79</v>
      </c>
      <c r="F133" s="14" t="n">
        <f aca="false">F$31</f>
        <v>19.79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19.79</v>
      </c>
      <c r="F134" s="14" t="n">
        <f aca="false">F$31</f>
        <v>19.79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19.79</v>
      </c>
      <c r="F135" s="14" t="n">
        <f aca="false">F$31</f>
        <v>19.79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-3611880</v>
      </c>
      <c r="N136" s="32" t="n">
        <f aca="false">M136/M143</f>
        <v>-0.581694398444076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454387.604088722</v>
      </c>
      <c r="N137" s="32" t="n">
        <f aca="false">M137/M143</f>
        <v>0.0731792650976318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19.79</v>
      </c>
      <c r="F138" s="14" t="n">
        <f aca="false">F$31</f>
        <v>19.79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21621.2</v>
      </c>
      <c r="K138" s="4" t="n">
        <f aca="false">J138*0.5995</f>
        <v>12961.9094</v>
      </c>
      <c r="L138" s="5" t="n">
        <v>2</v>
      </c>
      <c r="M138" s="6" t="s">
        <v>102</v>
      </c>
      <c r="N138" s="32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19.79</v>
      </c>
      <c r="F139" s="14" t="n">
        <f aca="false">F$31</f>
        <v>19.79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6329852.17828</v>
      </c>
      <c r="N139" s="32" t="n">
        <f aca="false">M139/M143</f>
        <v>1.01942466391035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19.79</v>
      </c>
      <c r="F140" s="14" t="n">
        <f aca="false">F$31</f>
        <v>19.79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32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19.79</v>
      </c>
      <c r="F141" s="14" t="n">
        <f aca="false">F$31</f>
        <v>19.79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-575000</v>
      </c>
      <c r="N141" s="32" t="n">
        <f aca="false">+M141/M143</f>
        <v>-0.0926039290079803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19.79</v>
      </c>
      <c r="F142" s="14" t="n">
        <f aca="false">F$31</f>
        <v>19.79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32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19.79</v>
      </c>
      <c r="F143" s="14" t="n">
        <f aca="false">F$31</f>
        <v>19.79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6209239.78236872</v>
      </c>
      <c r="N143" s="32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19.79</v>
      </c>
      <c r="F144" s="14" t="n">
        <f aca="false">F$31</f>
        <v>19.79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19.79</v>
      </c>
      <c r="F145" s="14" t="n">
        <f aca="false">F$31</f>
        <v>19.79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19.79</v>
      </c>
      <c r="F146" s="14" t="n">
        <f aca="false">F$31</f>
        <v>19.79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31" t="s">
        <v>0</v>
      </c>
      <c r="C149" s="2" t="n">
        <f aca="false">SUM(C129:C146)+C112</f>
        <v>65780.7958</v>
      </c>
      <c r="D149" s="2" t="n">
        <f aca="false">SUM(D129:D146)+D112</f>
        <v>30086.7958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6654506.02414872</v>
      </c>
      <c r="K149" s="4" t="n">
        <f aca="false">SUM(K112:K147)</f>
        <v>6209239.78236872</v>
      </c>
      <c r="M149" s="29" t="n">
        <f aca="false">SUM(K129:K146)+M112</f>
        <v>213498.368822</v>
      </c>
      <c r="N149" s="38" t="n">
        <f aca="false">M149/K149</f>
        <v>0.0343839787647167</v>
      </c>
    </row>
    <row r="150" customFormat="false" ht="13.8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0.0538</v>
      </c>
      <c r="L152" s="44"/>
      <c r="M152" s="45"/>
    </row>
    <row r="153" customFormat="false" ht="13.2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328443.188737517</v>
      </c>
      <c r="L153" s="44"/>
      <c r="M153" s="45" t="s">
        <v>0</v>
      </c>
    </row>
    <row r="154" customFormat="false" ht="13.2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334057.100291437</v>
      </c>
      <c r="L154" s="44"/>
      <c r="M154" s="45" t="s">
        <v>0</v>
      </c>
    </row>
    <row r="155" customFormat="false" ht="13.2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3.2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51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60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65920.49</v>
      </c>
      <c r="C7" s="23" t="n">
        <f aca="false">H33</f>
        <v>39519.333755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C14*(Sheet1!$E$31-D14)</f>
        <v>21621.2</v>
      </c>
      <c r="H14" s="7" t="n">
        <f aca="false">G14*0.5995</f>
        <v>12961.9094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24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C25*(Sheet1!$E$31-D25)</f>
        <v>5699.52</v>
      </c>
      <c r="H25" s="7" t="n">
        <f aca="false">G25*0.5995</f>
        <v>3416.86224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24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24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C33*(Sheet1!$E$31-D33)</f>
        <v>65920.49</v>
      </c>
      <c r="H33" s="7" t="n">
        <f aca="false">G33*0.5995</f>
        <v>39519.333755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C47*(Sheet1!$E$31-D47)</f>
        <v>4413.17</v>
      </c>
      <c r="H47" s="7" t="n">
        <f aca="false">G47*0.5995</f>
        <v>2645.695415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C48*(Sheet1!$E$31-D48)</f>
        <v>4413.17</v>
      </c>
      <c r="H48" s="7" t="n">
        <f aca="false">G48*0.5995</f>
        <v>2645.695415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C49*(Sheet1!$E$31-D49)</f>
        <v>4393.38</v>
      </c>
      <c r="H49" s="7" t="n">
        <f aca="false">G49*0.5995</f>
        <v>2633.83131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C58*(Sheet1!$E$31-D58)</f>
        <v>5184.98</v>
      </c>
      <c r="H58" s="7" t="n">
        <f aca="false">G58*0.5995</f>
        <v>3108.39551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C59*(Sheet1!$E$31-D59)</f>
        <v>5184.98</v>
      </c>
      <c r="H59" s="7" t="n">
        <f aca="false">G59*0.5995</f>
        <v>3108.39551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C60*(Sheet1!$E$31-D60)</f>
        <v>5184.98</v>
      </c>
      <c r="H60" s="7" t="n">
        <f aca="false">G60*0.5995</f>
        <v>3108.39551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C69*(Sheet1!$E$31-D69)</f>
        <v>5699.52</v>
      </c>
      <c r="H69" s="7" t="n">
        <f aca="false">G69*0.5995</f>
        <v>3416.86224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C70*(Sheet1!$E$31-D70)</f>
        <v>5699.52</v>
      </c>
      <c r="H70" s="7" t="n">
        <f aca="false">G70*0.5995</f>
        <v>3416.86224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C71*(Sheet1!$E$31-D71)</f>
        <v>5679.73</v>
      </c>
      <c r="H71" s="7" t="n">
        <f aca="false">G71*0.5995</f>
        <v>3404.998135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139094.64</v>
      </c>
      <c r="H76" s="20" t="n">
        <f aca="false">SUM(H14:H74)</f>
        <v>83387.23668</v>
      </c>
      <c r="I76" s="10"/>
      <c r="J76" s="51" t="s">
        <v>0</v>
      </c>
    </row>
    <row r="77" customFormat="false" ht="13.8" hidden="false" customHeight="false" outlineLevel="0" collapsed="false">
      <c r="C77" s="47" t="s">
        <v>152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3.2" hidden="false" customHeight="false" outlineLevel="0" collapsed="false">
      <c r="B95" s="93"/>
      <c r="C95" s="48" t="s">
        <v>159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3.2" hidden="false" customHeight="false" outlineLevel="0" collapsed="false">
      <c r="B101" s="93"/>
      <c r="C101" s="48" t="s">
        <v>163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8" hidden="false" customHeight="false" outlineLevel="0" collapsed="false">
      <c r="B104" s="94"/>
      <c r="C104" s="48" t="s">
        <v>165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8" hidden="false" customHeight="false" outlineLevel="0" collapsed="false">
      <c r="B107" s="94"/>
      <c r="C107" s="48" t="s">
        <v>167</v>
      </c>
      <c r="G107" s="20"/>
      <c r="H107" s="20"/>
    </row>
    <row r="108" customFormat="false" ht="13.2" hidden="false" customHeight="false" outlineLevel="0" collapsed="false">
      <c r="B108" s="93"/>
      <c r="C108" s="48" t="s">
        <v>168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2001-10-23T23:57:32Z</dcterms:modified>
  <cp:revision>0</cp:revision>
  <dc:subject/>
  <dc:title/>
</cp:coreProperties>
</file>