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<sst xmlns="http://schemas.openxmlformats.org/spreadsheetml/2006/main" count="927" uniqueCount="174">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</sst>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37187</v>
      </c>
      <c r="F3" s="12" t="n">
        <v>37186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2488463-12064+83890</f>
        <v>2560289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2560289</v>
      </c>
      <c r="K5" s="4" t="n">
        <f aca="false">J5</f>
        <v>2560289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15.09</v>
      </c>
      <c r="F6" s="14" t="n">
        <v>15.09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15090</v>
      </c>
      <c r="K6" s="4" t="n">
        <f aca="false">J6</f>
        <v>15090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E$32</f>
        <v>20.65</v>
      </c>
      <c r="F9" s="14" t="n">
        <f aca="false">F$32</f>
        <v>20.65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80.83</v>
      </c>
      <c r="F10" s="14" t="n">
        <v>80.83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94.05</v>
      </c>
      <c r="F11" s="14" t="n">
        <v>94.05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-3000</v>
      </c>
      <c r="D12" s="2" t="s">
        <v>0</v>
      </c>
      <c r="E12" s="14" t="n">
        <v>109.47</v>
      </c>
      <c r="F12" s="14" t="n">
        <v>109.47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34.45</v>
      </c>
      <c r="F13" s="14" t="n">
        <v>34.45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 t="s">
        <v>0</v>
      </c>
      <c r="B16" s="1" t="s">
        <v>27</v>
      </c>
      <c r="C16" s="2" t="n">
        <v>-19000</v>
      </c>
      <c r="E16" s="14" t="n">
        <v>0.4</v>
      </c>
      <c r="F16" s="14" t="n">
        <v>0.4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n">
        <f aca="false">C16*E16*-1</f>
        <v>7600</v>
      </c>
      <c r="N16" s="6" t="s">
        <v>0</v>
      </c>
    </row>
    <row r="17" customFormat="false" ht="13.2" hidden="false" customHeight="false" outlineLevel="0" collapsed="false">
      <c r="A17" s="15"/>
      <c r="E17" s="14"/>
      <c r="F17" s="14"/>
    </row>
    <row r="18" customFormat="false" ht="13.2" hidden="false" customHeight="false" outlineLevel="0" collapsed="false">
      <c r="A18" s="8"/>
      <c r="B18" s="1" t="s">
        <v>28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2575379</v>
      </c>
      <c r="N18" s="6" t="n">
        <v>2575379</v>
      </c>
      <c r="O18" s="13" t="n">
        <f aca="false">M18-N18</f>
        <v>0</v>
      </c>
    </row>
    <row r="19" customFormat="false" ht="13.2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3.2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 t="s">
        <v>29</v>
      </c>
      <c r="B21" s="1" t="s">
        <v>30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3.2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3.2" hidden="false" customHeight="false" outlineLevel="0" collapsed="false">
      <c r="A23" s="8" t="s">
        <v>29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900</v>
      </c>
      <c r="E24" s="14" t="n">
        <v>14.95</v>
      </c>
      <c r="F24" s="14" t="n">
        <v>14.95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13455</v>
      </c>
      <c r="K24" s="4" t="n">
        <f aca="false">J24</f>
        <v>13455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 t="s">
        <v>33</v>
      </c>
      <c r="B25" s="17" t="s">
        <v>34</v>
      </c>
      <c r="C25" s="2" t="n">
        <v>100</v>
      </c>
      <c r="E25" s="14" t="n">
        <v>17.91</v>
      </c>
      <c r="F25" s="14" t="n">
        <v>17.91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1791</v>
      </c>
      <c r="K25" s="4" t="n">
        <f aca="false">J25</f>
        <v>1791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35</v>
      </c>
      <c r="C26" s="2" t="n">
        <v>83</v>
      </c>
      <c r="D26" s="2" t="s">
        <v>0</v>
      </c>
      <c r="E26" s="14" t="n">
        <v>50.04</v>
      </c>
      <c r="F26" s="14" t="n">
        <v>50.04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4153.32</v>
      </c>
      <c r="K26" s="4" t="n">
        <f aca="false">J26</f>
        <v>4153.32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36</v>
      </c>
      <c r="C27" s="2" t="n">
        <v>169</v>
      </c>
      <c r="E27" s="14" t="n">
        <v>9.6</v>
      </c>
      <c r="F27" s="14" t="n">
        <v>9.6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1622.4</v>
      </c>
      <c r="K27" s="4" t="n">
        <f aca="false">J27</f>
        <v>1622.4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3.2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3.2" hidden="false" customHeight="false" outlineLevel="0" collapsed="false">
      <c r="A31" s="8" t="s">
        <v>39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7" t="s">
        <v>40</v>
      </c>
      <c r="C32" s="2" t="n">
        <v>266.3952</v>
      </c>
      <c r="D32" s="2" t="n">
        <f aca="false">C32*1</f>
        <v>266.3952</v>
      </c>
      <c r="E32" s="23" t="n">
        <v>20.65</v>
      </c>
      <c r="F32" s="23" t="n">
        <v>20.65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5501.06088</v>
      </c>
      <c r="K32" s="4" t="n">
        <f aca="false">J32</f>
        <v>5501.06088</v>
      </c>
      <c r="L32" s="5" t="n">
        <v>2</v>
      </c>
      <c r="M32" s="6" t="s">
        <v>0</v>
      </c>
    </row>
    <row r="33" customFormat="false" ht="13.2" hidden="false" customHeight="false" outlineLevel="0" collapsed="false">
      <c r="A33" s="8" t="s">
        <v>0</v>
      </c>
      <c r="B33" s="1" t="s">
        <v>41</v>
      </c>
      <c r="C33" s="2" t="n">
        <v>133782.25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133782.25</v>
      </c>
      <c r="K33" s="4" t="n">
        <f aca="false">J33</f>
        <v>133782.25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42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  <c r="N35" s="6" t="s">
        <v>0</v>
      </c>
    </row>
    <row r="36" customFormat="false" ht="13.2" hidden="false" customHeight="false" outlineLevel="0" collapsed="false">
      <c r="A36" s="8" t="s">
        <v>43</v>
      </c>
      <c r="B36" s="1" t="s">
        <v>44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3.2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40</v>
      </c>
      <c r="C38" s="2" t="n">
        <v>96.793</v>
      </c>
      <c r="D38" s="2" t="n">
        <f aca="false">C38*1</f>
        <v>96.793</v>
      </c>
      <c r="E38" s="14" t="n">
        <f aca="false">E$32</f>
        <v>20.65</v>
      </c>
      <c r="F38" s="14" t="n">
        <f aca="false">F$32</f>
        <v>20.65</v>
      </c>
      <c r="G38" s="4" t="n">
        <f aca="false">C38*(E38-F38)</f>
        <v>0</v>
      </c>
      <c r="H38" s="4" t="n">
        <f aca="false">C38*(E38-F38)</f>
        <v>0</v>
      </c>
      <c r="I38" s="14"/>
      <c r="J38" s="4" t="n">
        <f aca="false">C38*E38</f>
        <v>1998.77545</v>
      </c>
      <c r="K38" s="4" t="n">
        <f aca="false">J38</f>
        <v>1998.77545</v>
      </c>
      <c r="L38" s="5" t="n">
        <v>2</v>
      </c>
      <c r="M38" s="6" t="s">
        <v>0</v>
      </c>
    </row>
    <row r="39" customFormat="false" ht="13.2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3.2" hidden="false" customHeight="false" outlineLevel="0" collapsed="false">
      <c r="A40" s="8" t="s">
        <v>46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3.2" hidden="false" customHeight="false" outlineLevel="0" collapsed="false">
      <c r="A41" s="22" t="s">
        <v>0</v>
      </c>
      <c r="B41" s="1" t="s">
        <v>41</v>
      </c>
      <c r="C41" s="2" t="n">
        <v>612539.84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612539.84</v>
      </c>
      <c r="K41" s="4" t="n">
        <f aca="false">J41*0.614</f>
        <v>376099.46176</v>
      </c>
      <c r="L41" s="5" t="n">
        <v>1</v>
      </c>
      <c r="M41" s="6" t="s">
        <v>0</v>
      </c>
    </row>
    <row r="42" customFormat="false" ht="13.2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3.2" hidden="false" customHeight="false" outlineLevel="0" collapsed="false">
      <c r="A43" s="8" t="s">
        <v>47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41</v>
      </c>
      <c r="C44" s="2" t="n">
        <v>264059.82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264059.82</v>
      </c>
      <c r="K44" s="4" t="n">
        <f aca="false">J44*0.614</f>
        <v>162132.72948</v>
      </c>
      <c r="L44" s="5" t="n">
        <v>1</v>
      </c>
      <c r="M44" s="6" t="s">
        <v>0</v>
      </c>
    </row>
    <row r="45" customFormat="false" ht="13.2" hidden="false" customHeight="false" outlineLevel="0" collapsed="false">
      <c r="A45" s="22" t="s">
        <v>0</v>
      </c>
      <c r="B45" s="1" t="s">
        <v>40</v>
      </c>
      <c r="C45" s="2" t="n">
        <v>8310</v>
      </c>
      <c r="D45" s="2" t="n">
        <f aca="false">C45*1</f>
        <v>8310</v>
      </c>
      <c r="E45" s="14" t="n">
        <f aca="false">E$32</f>
        <v>20.65</v>
      </c>
      <c r="F45" s="14" t="n">
        <f aca="false">F$32</f>
        <v>20.65</v>
      </c>
      <c r="G45" s="4" t="n">
        <f aca="false">C45*(E45-F45)</f>
        <v>0</v>
      </c>
      <c r="H45" s="4" t="n">
        <f aca="false">C45*(E45-F45)*0.5895</f>
        <v>0</v>
      </c>
      <c r="I45" s="25" t="s">
        <v>0</v>
      </c>
      <c r="J45" s="4" t="n">
        <f aca="false">C45*E45</f>
        <v>171601.5</v>
      </c>
      <c r="K45" s="4" t="n">
        <f aca="false">J45*0.614</f>
        <v>105363.321</v>
      </c>
      <c r="L45" s="5" t="n">
        <v>2</v>
      </c>
      <c r="M45" s="6" t="s">
        <v>0</v>
      </c>
      <c r="O45" s="4" t="s">
        <v>0</v>
      </c>
    </row>
    <row r="46" customFormat="false" ht="13.2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3.2" hidden="false" customHeight="false" outlineLevel="0" collapsed="false">
      <c r="A47" s="8" t="s">
        <v>48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3.2" hidden="false" customHeight="false" outlineLevel="0" collapsed="false">
      <c r="A48" s="8"/>
      <c r="B48" s="1" t="s">
        <v>49</v>
      </c>
      <c r="C48" s="2" t="n">
        <v>1307.5862</v>
      </c>
      <c r="D48" s="2" t="n">
        <f aca="false">C48*1</f>
        <v>1307.5862</v>
      </c>
      <c r="E48" s="14" t="n">
        <f aca="false">E$32</f>
        <v>20.65</v>
      </c>
      <c r="F48" s="14" t="n">
        <f aca="false">F$32</f>
        <v>20.65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27001.65503</v>
      </c>
      <c r="K48" s="4" t="n">
        <f aca="false">J48</f>
        <v>27001.65503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50</v>
      </c>
      <c r="C49" s="2" t="n">
        <v>178.0334</v>
      </c>
      <c r="D49" s="2" t="n">
        <f aca="false">C49*1</f>
        <v>178.0334</v>
      </c>
      <c r="E49" s="14" t="n">
        <f aca="false">E$32</f>
        <v>20.65</v>
      </c>
      <c r="F49" s="14" t="n">
        <f aca="false">F$32</f>
        <v>20.65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3676.38971</v>
      </c>
      <c r="K49" s="4" t="n">
        <f aca="false">J49</f>
        <v>3676.38971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402.8541</v>
      </c>
      <c r="D50" s="2" t="n">
        <f aca="false">C50*1</f>
        <v>402.8541</v>
      </c>
      <c r="E50" s="14" t="n">
        <f aca="false">E$32</f>
        <v>20.65</v>
      </c>
      <c r="F50" s="14" t="n">
        <f aca="false">F$32</f>
        <v>20.65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8318.937165</v>
      </c>
      <c r="K50" s="4" t="n">
        <f aca="false">J50</f>
        <v>8318.937165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3.2" hidden="false" customHeight="false" outlineLevel="0" collapsed="false">
      <c r="A52" s="8" t="s">
        <v>52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3.2" hidden="false" customHeight="false" outlineLevel="0" collapsed="false">
      <c r="A53" s="8" t="s">
        <v>53</v>
      </c>
      <c r="B53" s="1" t="s">
        <v>54</v>
      </c>
      <c r="C53" s="2" t="n">
        <v>3262</v>
      </c>
      <c r="D53" s="2" t="s">
        <v>0</v>
      </c>
      <c r="E53" s="14" t="n">
        <f aca="false">E$32</f>
        <v>20.65</v>
      </c>
      <c r="F53" s="14" t="n">
        <f aca="false">F$32</f>
        <v>20.65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/>
      <c r="B54" s="1" t="s">
        <v>55</v>
      </c>
      <c r="C54" s="2" t="n">
        <v>1270</v>
      </c>
      <c r="D54" s="2" t="s">
        <v>0</v>
      </c>
      <c r="E54" s="14" t="n">
        <f aca="false">E$32</f>
        <v>20.65</v>
      </c>
      <c r="F54" s="14" t="n">
        <f aca="false">F$32</f>
        <v>20.65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3.2" hidden="false" customHeight="false" outlineLevel="0" collapsed="false">
      <c r="A55" s="8" t="s">
        <v>0</v>
      </c>
      <c r="B55" s="1" t="s">
        <v>56</v>
      </c>
      <c r="C55" s="2" t="n">
        <v>381</v>
      </c>
      <c r="D55" s="2" t="s">
        <v>0</v>
      </c>
      <c r="E55" s="14" t="n">
        <f aca="false">E$32</f>
        <v>20.65</v>
      </c>
      <c r="F55" s="14" t="n">
        <f aca="false">F$32</f>
        <v>20.65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57</v>
      </c>
      <c r="C56" s="2" t="n">
        <v>347</v>
      </c>
      <c r="D56" s="2" t="s">
        <v>0</v>
      </c>
      <c r="E56" s="14" t="n">
        <f aca="false">E$32</f>
        <v>20.65</v>
      </c>
      <c r="F56" s="14" t="n">
        <f aca="false">F$32</f>
        <v>20.65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348</v>
      </c>
      <c r="D57" s="2" t="s">
        <v>0</v>
      </c>
      <c r="E57" s="14" t="n">
        <f aca="false">E$32</f>
        <v>20.65</v>
      </c>
      <c r="F57" s="14" t="n">
        <f aca="false">F$32</f>
        <v>20.65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417</v>
      </c>
      <c r="D58" s="2" t="s">
        <v>0</v>
      </c>
      <c r="E58" s="14" t="n">
        <f aca="false">E$32</f>
        <v>20.65</v>
      </c>
      <c r="F58" s="14" t="n">
        <f aca="false">F$32</f>
        <v>20.65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610</v>
      </c>
      <c r="D59" s="2" t="s">
        <v>0</v>
      </c>
      <c r="E59" s="14" t="n">
        <f aca="false">E$32</f>
        <v>20.65</v>
      </c>
      <c r="F59" s="14" t="n">
        <f aca="false">F$32</f>
        <v>20.65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3.2" hidden="false" customHeight="false" outlineLevel="0" collapsed="false">
      <c r="A61" s="8" t="s">
        <v>61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3.2" hidden="false" customHeight="false" outlineLevel="0" collapsed="false">
      <c r="A62" s="8" t="s">
        <v>62</v>
      </c>
      <c r="B62" s="1" t="s">
        <v>63</v>
      </c>
      <c r="C62" s="2" t="n">
        <v>2317</v>
      </c>
      <c r="D62" s="2" t="n">
        <f aca="false">C62*1</f>
        <v>2317</v>
      </c>
      <c r="E62" s="14" t="n">
        <f aca="false">E$32</f>
        <v>20.65</v>
      </c>
      <c r="F62" s="14" t="n">
        <f aca="false">F$32</f>
        <v>20.65</v>
      </c>
      <c r="G62" s="4" t="n">
        <f aca="false">C62*(E62-F62)</f>
        <v>0</v>
      </c>
      <c r="H62" s="4" t="n">
        <f aca="false">C62*(E62-F62)*0.5895</f>
        <v>0</v>
      </c>
      <c r="I62" s="14"/>
      <c r="J62" s="4" t="n">
        <f aca="false">C62*E62</f>
        <v>47846.05</v>
      </c>
      <c r="K62" s="4" t="n">
        <f aca="false">J62*0.614</f>
        <v>29377.4747</v>
      </c>
      <c r="L62" s="5" t="n">
        <v>2</v>
      </c>
      <c r="M62" s="6" t="s">
        <v>0</v>
      </c>
    </row>
    <row r="63" customFormat="false" ht="13.2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3.2" hidden="false" customHeight="false" outlineLevel="0" collapsed="false">
      <c r="A65" s="8" t="s">
        <v>65</v>
      </c>
      <c r="B65" s="1" t="s">
        <v>66</v>
      </c>
      <c r="C65" s="2" t="n">
        <v>1924</v>
      </c>
      <c r="D65" s="2" t="n">
        <f aca="false">+C65*1</f>
        <v>1924</v>
      </c>
      <c r="E65" s="14" t="n">
        <f aca="false">E$32</f>
        <v>20.65</v>
      </c>
      <c r="F65" s="14" t="n">
        <f aca="false">F$32</f>
        <v>20.65</v>
      </c>
      <c r="G65" s="4" t="n">
        <f aca="false">C65*(E65-F65)</f>
        <v>0</v>
      </c>
      <c r="H65" s="4" t="n">
        <f aca="false">C65*(E65-F65)*0.5895</f>
        <v>0</v>
      </c>
      <c r="I65" s="14"/>
      <c r="J65" s="4" t="n">
        <f aca="false">C65*E65</f>
        <v>39730.6</v>
      </c>
      <c r="K65" s="4" t="n">
        <f aca="false">J65*0.614</f>
        <v>24394.5884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3.2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3.2" hidden="false" customHeight="false" outlineLevel="0" collapsed="false">
      <c r="A67" s="8" t="s">
        <v>67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3.2" hidden="false" customHeight="false" outlineLevel="0" collapsed="false">
      <c r="A68" s="8" t="s">
        <v>0</v>
      </c>
      <c r="B68" s="1" t="s">
        <v>68</v>
      </c>
      <c r="C68" s="6" t="n">
        <v>2984268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2984268</v>
      </c>
      <c r="K68" s="4" t="n">
        <f aca="false">J68</f>
        <v>2984268</v>
      </c>
      <c r="L68" s="5" t="n">
        <v>1</v>
      </c>
    </row>
    <row r="69" customFormat="false" ht="13.2" hidden="false" customHeight="false" outlineLevel="0" collapsed="false">
      <c r="A69" s="15" t="s">
        <v>0</v>
      </c>
      <c r="B69" s="1" t="s">
        <v>69</v>
      </c>
      <c r="C69" s="2" t="n">
        <v>-15000</v>
      </c>
      <c r="D69" s="2" t="s">
        <v>0</v>
      </c>
      <c r="E69" s="14" t="n">
        <v>0.4</v>
      </c>
      <c r="F69" s="14" t="n">
        <v>0.4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6000</v>
      </c>
    </row>
    <row r="70" customFormat="false" ht="13.2" hidden="false" customHeight="false" outlineLevel="0" collapsed="false">
      <c r="A70" s="15" t="s">
        <v>0</v>
      </c>
      <c r="B70" s="1" t="s">
        <v>70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-2500</v>
      </c>
      <c r="D73" s="2" t="s">
        <v>0</v>
      </c>
      <c r="E73" s="14" t="n">
        <v>0.7</v>
      </c>
      <c r="F73" s="14" t="n">
        <v>0.7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1750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-5000</v>
      </c>
      <c r="D74" s="2" t="s">
        <v>0</v>
      </c>
      <c r="E74" s="14" t="n">
        <v>0.45</v>
      </c>
      <c r="F74" s="14" t="n">
        <v>0.45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2250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-15000</v>
      </c>
      <c r="D75" s="2" t="s">
        <v>0</v>
      </c>
      <c r="E75" s="14" t="n">
        <v>0.35</v>
      </c>
      <c r="F75" s="14" t="n">
        <v>0.35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5250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-10000</v>
      </c>
      <c r="D77" s="2" t="s">
        <v>0</v>
      </c>
      <c r="E77" s="14" t="n">
        <v>0.1</v>
      </c>
      <c r="F77" s="14" t="n">
        <v>0.1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1000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-10000</v>
      </c>
      <c r="D78" s="2" t="s">
        <v>0</v>
      </c>
      <c r="E78" s="14" t="n">
        <v>0.1</v>
      </c>
      <c r="F78" s="14" t="n">
        <v>0.1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1000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-10000</v>
      </c>
      <c r="D79" s="2" t="s">
        <v>0</v>
      </c>
      <c r="E79" s="14" t="n">
        <v>0.1</v>
      </c>
      <c r="F79" s="14" t="n">
        <v>0.1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1000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81</v>
      </c>
      <c r="C81" s="2" t="n">
        <v>-5000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500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SUM(M69:M81)</f>
        <v>26250</v>
      </c>
      <c r="N82" s="6" t="n">
        <v>31063</v>
      </c>
      <c r="O82" s="6" t="n">
        <v>2984268</v>
      </c>
    </row>
    <row r="83" customFormat="false" ht="13.2" hidden="false" customHeight="false" outlineLevel="0" collapsed="false">
      <c r="A83" s="8" t="s">
        <v>67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SUM(H68:H81)</f>
        <v>0</v>
      </c>
      <c r="O83" s="6" t="n">
        <f aca="false">SUM(K68:K81)</f>
        <v>2984268</v>
      </c>
    </row>
    <row r="84" customFormat="false" ht="13.2" hidden="false" customHeight="false" outlineLevel="0" collapsed="false">
      <c r="A84" s="15" t="s">
        <v>0</v>
      </c>
      <c r="B84" s="1" t="s">
        <v>82</v>
      </c>
      <c r="C84" s="2" t="n">
        <v>387</v>
      </c>
      <c r="D84" s="2" t="s">
        <v>0</v>
      </c>
      <c r="E84" s="23" t="n">
        <v>37.61</v>
      </c>
      <c r="F84" s="23" t="n">
        <v>37.61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14555.07</v>
      </c>
      <c r="K84" s="4" t="n">
        <f aca="false">J84</f>
        <v>14555.07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44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83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84</v>
      </c>
      <c r="B88" s="1" t="s">
        <v>85</v>
      </c>
      <c r="C88" s="2" t="n">
        <v>234.064</v>
      </c>
      <c r="D88" s="2" t="s">
        <v>0</v>
      </c>
      <c r="E88" s="14" t="n">
        <v>47</v>
      </c>
      <c r="F88" s="14" t="n">
        <v>47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11001.008</v>
      </c>
      <c r="K88" s="4" t="n">
        <f aca="false">J88</f>
        <v>11001.008</v>
      </c>
      <c r="L88" s="5" t="n">
        <v>2</v>
      </c>
    </row>
    <row r="89" customFormat="false" ht="13.2" hidden="false" customHeight="false" outlineLevel="0" collapsed="false">
      <c r="A89" s="8"/>
      <c r="B89" s="1" t="s">
        <v>86</v>
      </c>
      <c r="C89" s="2" t="n">
        <v>752.128</v>
      </c>
      <c r="D89" s="2" t="s">
        <v>0</v>
      </c>
      <c r="E89" s="14" t="n">
        <v>8.37</v>
      </c>
      <c r="F89" s="14" t="n">
        <v>8.37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6295.31136</v>
      </c>
      <c r="K89" s="4" t="n">
        <f aca="false">J89</f>
        <v>6295.31136</v>
      </c>
      <c r="L89" s="5" t="n">
        <v>2</v>
      </c>
    </row>
    <row r="90" customFormat="false" ht="13.2" hidden="false" customHeight="false" outlineLevel="0" collapsed="false">
      <c r="A90" s="8"/>
      <c r="B90" s="1" t="s">
        <v>87</v>
      </c>
      <c r="C90" s="2" t="n">
        <v>2674.796</v>
      </c>
      <c r="D90" s="2" t="s">
        <v>0</v>
      </c>
      <c r="E90" s="14" t="n">
        <v>19.83</v>
      </c>
      <c r="F90" s="14" t="n">
        <v>19.83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53041.20468</v>
      </c>
      <c r="K90" s="4" t="n">
        <f aca="false">J90</f>
        <v>53041.20468</v>
      </c>
      <c r="L90" s="5" t="n">
        <v>2</v>
      </c>
    </row>
    <row r="91" customFormat="false" ht="13.2" hidden="false" customHeight="false" outlineLevel="0" collapsed="false">
      <c r="A91" s="8"/>
      <c r="B91" s="1" t="s">
        <v>88</v>
      </c>
      <c r="C91" s="2" t="n">
        <v>1240.306</v>
      </c>
      <c r="D91" s="2" t="s">
        <v>0</v>
      </c>
      <c r="E91" s="14" t="n">
        <v>7.69</v>
      </c>
      <c r="F91" s="14" t="n">
        <v>7.69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9537.95314</v>
      </c>
      <c r="K91" s="4" t="n">
        <f aca="false">J91</f>
        <v>9537.95314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261.044</v>
      </c>
      <c r="D92" s="2" t="s">
        <v>0</v>
      </c>
      <c r="E92" s="14" t="n">
        <v>36.03</v>
      </c>
      <c r="F92" s="14" t="n">
        <v>36.03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9405.41532</v>
      </c>
      <c r="K92" s="4" t="n">
        <f aca="false">J92</f>
        <v>9405.41532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378.526</v>
      </c>
      <c r="D93" s="2" t="s">
        <v>0</v>
      </c>
      <c r="E93" s="14" t="n">
        <v>25.88</v>
      </c>
      <c r="F93" s="14" t="n">
        <v>25.88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9796.25288</v>
      </c>
      <c r="K93" s="4" t="n">
        <f aca="false">J93</f>
        <v>9796.25288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91</v>
      </c>
      <c r="C94" s="2" t="n">
        <v>1371</v>
      </c>
      <c r="D94" s="2" t="s">
        <v>0</v>
      </c>
      <c r="E94" s="14" t="n">
        <v>11</v>
      </c>
      <c r="F94" s="14" t="n">
        <v>11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15081</v>
      </c>
      <c r="K94" s="4" t="n">
        <f aca="false">J94</f>
        <v>15081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92</v>
      </c>
      <c r="B96" s="1" t="s">
        <v>93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94</v>
      </c>
      <c r="B98" s="1" t="s">
        <v>95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96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97</v>
      </c>
      <c r="B101" s="1" t="s">
        <v>98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99</v>
      </c>
    </row>
    <row r="102" customFormat="false" ht="13.2" hidden="false" customHeight="false" outlineLevel="0" collapsed="false">
      <c r="A102" s="8"/>
      <c r="B102" s="1" t="s">
        <v>100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(C9*E9)+(C10*E10)+(C11*E11)+(C12*E12)+(C13*E13)</f>
        <v>-3827560</v>
      </c>
      <c r="N102" s="32" t="n">
        <f aca="false">M102/M109</f>
        <v>-0.62658656912259</v>
      </c>
      <c r="O102" s="3" t="s">
        <v>20</v>
      </c>
    </row>
    <row r="103" customFormat="false" ht="13.2" hidden="false" customHeight="false" outlineLevel="0" collapsed="false">
      <c r="A103" s="8"/>
      <c r="B103" s="1" t="s">
        <v>101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359141.010141722</v>
      </c>
      <c r="N103" s="32" t="n">
        <f aca="false">M103/M109</f>
        <v>0.0587927905443475</v>
      </c>
      <c r="O103" s="3" t="s">
        <v>15</v>
      </c>
    </row>
    <row r="104" customFormat="false" ht="13.2" hidden="false" customHeight="false" outlineLevel="0" collapsed="false">
      <c r="A104" s="8"/>
      <c r="B104" s="1" t="s">
        <v>102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103</v>
      </c>
      <c r="N104" s="32"/>
      <c r="O104" s="4" t="s">
        <v>0</v>
      </c>
    </row>
    <row r="105" customFormat="false" ht="13.2" hidden="false" customHeight="false" outlineLevel="0" collapsed="false">
      <c r="A105" s="8"/>
      <c r="B105" s="1" t="s">
        <v>104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6314448.27124</v>
      </c>
      <c r="N105" s="32" t="n">
        <f aca="false">M105/M109</f>
        <v>1.03369992323526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105</v>
      </c>
      <c r="N106" s="32"/>
    </row>
    <row r="107" customFormat="false" ht="13.2" hidden="false" customHeight="false" outlineLevel="0" collapsed="false">
      <c r="A107" s="8" t="s">
        <v>106</v>
      </c>
      <c r="B107" s="1" t="s">
        <v>107</v>
      </c>
      <c r="C107" s="2" t="n">
        <v>-155000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-155000</v>
      </c>
      <c r="K107" s="4" t="n">
        <f aca="false">J107</f>
        <v>-155000</v>
      </c>
      <c r="L107" s="5" t="n">
        <v>0</v>
      </c>
      <c r="M107" s="6" t="n">
        <f aca="false">SUM(K107:K109)</f>
        <v>-565000</v>
      </c>
      <c r="N107" s="32" t="n">
        <f aca="false">+M107/M109</f>
        <v>-0.0924927137796046</v>
      </c>
    </row>
    <row r="108" customFormat="false" ht="13.2" hidden="false" customHeight="false" outlineLevel="0" collapsed="false">
      <c r="A108" s="8" t="s">
        <v>0</v>
      </c>
      <c r="B108" s="1" t="s">
        <v>108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s">
        <v>109</v>
      </c>
      <c r="N108" s="32"/>
    </row>
    <row r="109" customFormat="false" ht="13.2" hidden="false" customHeight="false" outlineLevel="0" collapsed="false">
      <c r="A109" s="8" t="s">
        <v>0</v>
      </c>
      <c r="B109" s="1" t="s">
        <v>110</v>
      </c>
      <c r="C109" s="2" t="n">
        <v>-255000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-255000</v>
      </c>
      <c r="K109" s="4" t="n">
        <f aca="false">J109</f>
        <v>-255000</v>
      </c>
      <c r="L109" s="5" t="n">
        <v>0</v>
      </c>
      <c r="M109" s="6" t="n">
        <f aca="false">K112</f>
        <v>6108589.28138172</v>
      </c>
      <c r="N109" s="32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3.2" hidden="false" customHeight="false" outlineLevel="0" collapsed="false">
      <c r="A111" s="8"/>
      <c r="M111" s="6" t="s">
        <v>111</v>
      </c>
    </row>
    <row r="112" customFormat="false" ht="13.2" hidden="false" customHeight="false" outlineLevel="0" collapsed="false">
      <c r="A112" s="8" t="s">
        <v>112</v>
      </c>
      <c r="C112" s="2" t="n">
        <f aca="false">SUM(C53:C65)+C32+C38+C45+C48+C49+C50</f>
        <v>21437.6619</v>
      </c>
      <c r="D112" s="2" t="n">
        <f aca="false">SUM(D5:D109)</f>
        <v>-197.3381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6546999.51604172</v>
      </c>
      <c r="K112" s="4" t="n">
        <f aca="false">SUM(K5:K110)</f>
        <v>6108589.28138172</v>
      </c>
      <c r="M112" s="29" t="n">
        <f aca="false">SUM(K45:K65)+K32+K38</f>
        <v>205632.202335</v>
      </c>
      <c r="N112" s="38" t="n">
        <f aca="false">M112/K112</f>
        <v>0.0336627972290989</v>
      </c>
    </row>
    <row r="113" customFormat="false" ht="13.8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113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114</v>
      </c>
      <c r="B116" s="1" t="s">
        <v>115</v>
      </c>
      <c r="C116" s="2" t="n">
        <v>1228.582</v>
      </c>
      <c r="D116" s="2" t="s">
        <v>0</v>
      </c>
      <c r="E116" s="14" t="n">
        <v>18.38</v>
      </c>
      <c r="F116" s="14" t="n">
        <v>18.38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22581.33716</v>
      </c>
      <c r="K116" s="4" t="n">
        <f aca="false">J116</f>
        <v>22581.33716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116</v>
      </c>
      <c r="C117" s="2" t="n">
        <v>387</v>
      </c>
      <c r="D117" s="2" t="s">
        <v>0</v>
      </c>
      <c r="E117" s="14" t="n">
        <f aca="false">+E84</f>
        <v>37.61</v>
      </c>
      <c r="F117" s="14" t="n">
        <f aca="false">+F84</f>
        <v>37.61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14555.07</v>
      </c>
      <c r="K117" s="4" t="n">
        <f aca="false">J117</f>
        <v>14555.07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44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113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117</v>
      </c>
      <c r="B121" s="1" t="s">
        <v>118</v>
      </c>
      <c r="C121" s="2" t="n">
        <v>2013.38</v>
      </c>
      <c r="D121" s="2" t="s">
        <v>0</v>
      </c>
      <c r="E121" s="14" t="n">
        <v>10.95</v>
      </c>
      <c r="F121" s="14" t="n">
        <v>10.95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22046.511</v>
      </c>
      <c r="K121" s="4" t="n">
        <f aca="false">J121</f>
        <v>22046.511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116</v>
      </c>
      <c r="C122" s="2" t="n">
        <v>387</v>
      </c>
      <c r="D122" s="2" t="s">
        <v>0</v>
      </c>
      <c r="E122" s="14" t="n">
        <f aca="false">+E84</f>
        <v>37.61</v>
      </c>
      <c r="F122" s="14" t="n">
        <f aca="false">+F84</f>
        <v>37.61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14555.07</v>
      </c>
      <c r="K122" s="4" t="n">
        <f aca="false">J122</f>
        <v>14555.07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44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119</v>
      </c>
      <c r="B125" s="1" t="s">
        <v>116</v>
      </c>
      <c r="C125" s="2" t="n">
        <v>387</v>
      </c>
      <c r="D125" s="2" t="s">
        <v>0</v>
      </c>
      <c r="E125" s="14" t="n">
        <f aca="false">+E84</f>
        <v>37.61</v>
      </c>
      <c r="F125" s="14" t="n">
        <f aca="false">+F84</f>
        <v>37.61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14555.07</v>
      </c>
      <c r="K125" s="4" t="n">
        <f aca="false">J125</f>
        <v>14555.07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44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64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120</v>
      </c>
      <c r="B129" s="1" t="s">
        <v>121</v>
      </c>
      <c r="C129" s="2" t="n">
        <v>288</v>
      </c>
      <c r="D129" s="2" t="n">
        <v>0</v>
      </c>
      <c r="E129" s="14" t="n">
        <f aca="false">E$32</f>
        <v>20.65</v>
      </c>
      <c r="F129" s="14" t="n">
        <f aca="false">F$32</f>
        <v>20.65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5947.2</v>
      </c>
      <c r="K129" s="4" t="n">
        <f aca="false">J129*0.5995</f>
        <v>3565.3464</v>
      </c>
      <c r="L129" s="5" t="n">
        <v>2</v>
      </c>
      <c r="M129" s="6" t="n">
        <f aca="false">SUM(K112:K129)+K138</f>
        <v>6221762.94494172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122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3.2" hidden="false" customHeight="false" outlineLevel="0" collapsed="false">
      <c r="A132" s="8" t="s">
        <v>62</v>
      </c>
      <c r="B132" s="1" t="s">
        <v>123</v>
      </c>
      <c r="C132" s="2" t="n">
        <v>3331</v>
      </c>
      <c r="D132" s="2" t="n">
        <v>0</v>
      </c>
      <c r="E132" s="14" t="n">
        <f aca="false">E$32</f>
        <v>20.65</v>
      </c>
      <c r="F132" s="14" t="n">
        <f aca="false">F$32</f>
        <v>20.65</v>
      </c>
      <c r="G132" s="4" t="n">
        <f aca="false">C132*(E132-F132)</f>
        <v>0</v>
      </c>
      <c r="H132" s="4" t="n">
        <f aca="false">C132*(E132-F132)*0.5895</f>
        <v>0</v>
      </c>
      <c r="I132" s="14"/>
      <c r="J132" s="4" t="n">
        <f aca="false">C132*E132</f>
        <v>68785.15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124</v>
      </c>
      <c r="C133" s="2" t="n">
        <v>668</v>
      </c>
      <c r="D133" s="2" t="n">
        <v>0</v>
      </c>
      <c r="E133" s="14" t="n">
        <f aca="false">E$32</f>
        <v>20.65</v>
      </c>
      <c r="F133" s="14" t="n">
        <f aca="false">F$32</f>
        <v>20.65</v>
      </c>
      <c r="G133" s="4" t="n">
        <f aca="false">C133*(E133-F133)</f>
        <v>0</v>
      </c>
      <c r="H133" s="4" t="n">
        <f aca="false">C133*(E133-F133)*0.5895</f>
        <v>0</v>
      </c>
      <c r="I133" s="14"/>
      <c r="J133" s="4" t="n">
        <f aca="false">C133*E133</f>
        <v>13794.2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125</v>
      </c>
      <c r="C134" s="2" t="n">
        <v>786</v>
      </c>
      <c r="D134" s="2" t="n">
        <v>0</v>
      </c>
      <c r="E134" s="14" t="n">
        <f aca="false">E$32</f>
        <v>20.65</v>
      </c>
      <c r="F134" s="14" t="n">
        <f aca="false">F$32</f>
        <v>20.65</v>
      </c>
      <c r="G134" s="4" t="n">
        <f aca="false">C134*(E134-F134)</f>
        <v>0</v>
      </c>
      <c r="H134" s="4" t="n">
        <f aca="false">C134*(E134-F134)*0.5895</f>
        <v>0</v>
      </c>
      <c r="I134" s="14"/>
      <c r="J134" s="4" t="n">
        <f aca="false">C134*E134</f>
        <v>16230.9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126</v>
      </c>
      <c r="C135" s="2" t="n">
        <v>863</v>
      </c>
      <c r="D135" s="2" t="n">
        <v>0</v>
      </c>
      <c r="E135" s="14" t="n">
        <f aca="false">E$32</f>
        <v>20.65</v>
      </c>
      <c r="F135" s="14" t="n">
        <f aca="false">F$32</f>
        <v>20.65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17820.95</v>
      </c>
      <c r="K135" s="4" t="n">
        <v>0</v>
      </c>
      <c r="L135" s="5" t="n">
        <v>2</v>
      </c>
      <c r="M135" s="6" t="s">
        <v>99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-3827560</v>
      </c>
      <c r="N136" s="32" t="n">
        <f aca="false">M136/M143</f>
        <v>-0.615188980015993</v>
      </c>
      <c r="O136" s="3" t="s">
        <v>20</v>
      </c>
    </row>
    <row r="137" customFormat="false" ht="13.2" hidden="false" customHeight="false" outlineLevel="0" collapsed="false">
      <c r="A137" s="8" t="s">
        <v>52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471839.233701722</v>
      </c>
      <c r="N137" s="32" t="n">
        <f aca="false">M137/M143</f>
        <v>0.075836903121699</v>
      </c>
      <c r="O137" s="3" t="s">
        <v>15</v>
      </c>
    </row>
    <row r="138" customFormat="false" ht="13.2" hidden="false" customHeight="false" outlineLevel="0" collapsed="false">
      <c r="A138" s="8" t="s">
        <v>53</v>
      </c>
      <c r="B138" s="1" t="s">
        <v>127</v>
      </c>
      <c r="C138" s="2" t="n">
        <v>15280</v>
      </c>
      <c r="D138" s="2" t="n">
        <v>15280</v>
      </c>
      <c r="E138" s="14" t="n">
        <f aca="false">E$32</f>
        <v>20.65</v>
      </c>
      <c r="F138" s="14" t="n">
        <f aca="false">F$32</f>
        <v>20.65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34762</v>
      </c>
      <c r="K138" s="4" t="n">
        <f aca="false">J138*0.5995</f>
        <v>20839.819</v>
      </c>
      <c r="L138" s="5" t="n">
        <v>2</v>
      </c>
      <c r="M138" s="6" t="s">
        <v>103</v>
      </c>
      <c r="N138" s="32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128</v>
      </c>
      <c r="C139" s="2" t="n">
        <v>5130</v>
      </c>
      <c r="D139" s="2" t="n">
        <v>0</v>
      </c>
      <c r="E139" s="14" t="n">
        <f aca="false">E$32</f>
        <v>20.65</v>
      </c>
      <c r="F139" s="14" t="n">
        <f aca="false">F$32</f>
        <v>20.65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6314923.71124</v>
      </c>
      <c r="N139" s="32" t="n">
        <f aca="false">M139/M143</f>
        <v>1.01497337123299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129</v>
      </c>
      <c r="C140" s="2" t="n">
        <v>25</v>
      </c>
      <c r="D140" s="2" t="n">
        <v>0</v>
      </c>
      <c r="E140" s="14" t="n">
        <f aca="false">E$32</f>
        <v>20.65</v>
      </c>
      <c r="F140" s="14" t="n">
        <f aca="false">F$32</f>
        <v>20.65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105</v>
      </c>
      <c r="N140" s="32"/>
      <c r="P140" s="1" t="s">
        <v>0</v>
      </c>
    </row>
    <row r="141" customFormat="false" ht="13.2" hidden="false" customHeight="false" outlineLevel="0" collapsed="false">
      <c r="A141" s="8"/>
      <c r="B141" s="1" t="s">
        <v>130</v>
      </c>
      <c r="C141" s="2" t="n">
        <v>7608</v>
      </c>
      <c r="D141" s="2" t="n">
        <v>0</v>
      </c>
      <c r="E141" s="14" t="n">
        <f aca="false">E$32</f>
        <v>20.65</v>
      </c>
      <c r="F141" s="14" t="n">
        <f aca="false">F$32</f>
        <v>20.65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-565000</v>
      </c>
      <c r="N141" s="32" t="n">
        <f aca="false">+M141/M143</f>
        <v>-0.0908102743546897</v>
      </c>
      <c r="P141" s="20" t="s">
        <v>0</v>
      </c>
    </row>
    <row r="142" customFormat="false" ht="13.2" hidden="false" customHeight="false" outlineLevel="0" collapsed="false">
      <c r="A142" s="8"/>
      <c r="B142" s="1" t="s">
        <v>131</v>
      </c>
      <c r="C142" s="2" t="n">
        <v>2540</v>
      </c>
      <c r="D142" s="2" t="n">
        <v>0</v>
      </c>
      <c r="E142" s="14" t="n">
        <f aca="false">E$32</f>
        <v>20.65</v>
      </c>
      <c r="F142" s="14" t="n">
        <f aca="false">F$32</f>
        <v>20.65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109</v>
      </c>
      <c r="N142" s="32"/>
    </row>
    <row r="143" customFormat="false" ht="13.2" hidden="false" customHeight="false" outlineLevel="0" collapsed="false">
      <c r="A143" s="8"/>
      <c r="B143" s="1" t="s">
        <v>132</v>
      </c>
      <c r="C143" s="2" t="n">
        <v>1524</v>
      </c>
      <c r="D143" s="2" t="n">
        <v>0</v>
      </c>
      <c r="E143" s="14" t="n">
        <f aca="false">E$32</f>
        <v>20.65</v>
      </c>
      <c r="F143" s="14" t="n">
        <f aca="false">F$32</f>
        <v>20.65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6221762.94494172</v>
      </c>
      <c r="N143" s="32" t="n">
        <f aca="false">+M143/K149</f>
        <v>1</v>
      </c>
    </row>
    <row r="144" customFormat="false" ht="13.2" hidden="false" customHeight="false" outlineLevel="0" collapsed="false">
      <c r="A144" s="8"/>
      <c r="B144" s="1" t="s">
        <v>133</v>
      </c>
      <c r="C144" s="2" t="n">
        <v>1968</v>
      </c>
      <c r="D144" s="2" t="n">
        <v>0</v>
      </c>
      <c r="E144" s="14" t="n">
        <f aca="false">E$32</f>
        <v>20.65</v>
      </c>
      <c r="F144" s="14" t="n">
        <f aca="false">F$32</f>
        <v>20.65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134</v>
      </c>
      <c r="C145" s="2" t="n">
        <v>1967</v>
      </c>
      <c r="D145" s="2" t="n">
        <v>0</v>
      </c>
      <c r="E145" s="14" t="n">
        <f aca="false">E$32</f>
        <v>20.65</v>
      </c>
      <c r="F145" s="14" t="n">
        <f aca="false">F$32</f>
        <v>20.65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135</v>
      </c>
      <c r="C146" s="2" t="n">
        <f aca="false">2778-417</f>
        <v>2361</v>
      </c>
      <c r="D146" s="2" t="n">
        <v>0</v>
      </c>
      <c r="E146" s="14" t="n">
        <f aca="false">E$32</f>
        <v>20.65</v>
      </c>
      <c r="F146" s="14" t="n">
        <f aca="false">F$32</f>
        <v>20.65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3.2" hidden="false" customHeight="false" outlineLevel="0" collapsed="false">
      <c r="A148" s="8"/>
      <c r="C148" s="2" t="s">
        <v>0</v>
      </c>
      <c r="M148" s="6" t="s">
        <v>111</v>
      </c>
    </row>
    <row r="149" customFormat="false" ht="13.2" hidden="false" customHeight="false" outlineLevel="0" collapsed="false">
      <c r="A149" s="8" t="s">
        <v>112</v>
      </c>
      <c r="B149" s="31" t="s">
        <v>0</v>
      </c>
      <c r="C149" s="2" t="n">
        <f aca="false">SUM(C129:C146)+C112</f>
        <v>65776.6619</v>
      </c>
      <c r="D149" s="2" t="n">
        <f aca="false">SUM(D129:D146)+D112</f>
        <v>15082.6619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6793108.41420172</v>
      </c>
      <c r="K149" s="4" t="n">
        <f aca="false">SUM(K112:K147)</f>
        <v>6221762.94494172</v>
      </c>
      <c r="M149" s="29" t="n">
        <f aca="false">SUM(K129:K146)+M112</f>
        <v>230037.367735</v>
      </c>
      <c r="N149" s="38" t="n">
        <f aca="false">M149/K149</f>
        <v>0.0369730203112319</v>
      </c>
      <c r="O149" s="4" t="n">
        <f aca="false">SUM(O112:O147)</f>
        <v>0</v>
      </c>
    </row>
    <row r="150" customFormat="false" ht="13.8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0.0536</v>
      </c>
      <c r="L152" s="44"/>
      <c r="M152" s="45"/>
    </row>
    <row r="153" customFormat="false" ht="13.2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327420.38548206</v>
      </c>
      <c r="L153" s="44"/>
      <c r="M153" s="45" t="s">
        <v>0</v>
      </c>
    </row>
    <row r="154" customFormat="false" ht="13.2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333486.493848876</v>
      </c>
      <c r="L154" s="44"/>
      <c r="M154" s="45" t="s">
        <v>0</v>
      </c>
    </row>
    <row r="155" customFormat="false" ht="13.2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136</v>
      </c>
      <c r="C2" s="51" t="s">
        <v>137</v>
      </c>
      <c r="D2" s="52" t="s">
        <v>0</v>
      </c>
      <c r="E2" s="53" t="s">
        <v>138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53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62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109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68785.15</v>
      </c>
      <c r="C7" s="23" t="n">
        <f aca="false">H33</f>
        <v>41236.697425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109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139</v>
      </c>
      <c r="H11" s="64" t="s">
        <v>140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141</v>
      </c>
      <c r="B12" s="67" t="s">
        <v>142</v>
      </c>
      <c r="C12" s="68" t="s">
        <v>143</v>
      </c>
      <c r="D12" s="69" t="s">
        <v>144</v>
      </c>
      <c r="E12" s="67" t="s">
        <v>145</v>
      </c>
      <c r="F12" s="67" t="s">
        <v>146</v>
      </c>
      <c r="G12" s="70" t="s">
        <v>147</v>
      </c>
      <c r="H12" s="71" t="s">
        <v>147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148</v>
      </c>
      <c r="F14" s="80" t="n">
        <v>37256</v>
      </c>
      <c r="G14" s="14" t="n">
        <f aca="false">C14*(Sheet1!$E$32-D14)</f>
        <v>34762</v>
      </c>
      <c r="H14" s="7" t="n">
        <f aca="false">G14*0.5995</f>
        <v>20839.819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148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148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148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148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148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148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149</v>
      </c>
      <c r="C25" s="2" t="n">
        <v>288</v>
      </c>
      <c r="D25" s="14" t="n">
        <f aca="false">D$87</f>
        <v>0</v>
      </c>
      <c r="E25" s="14" t="s">
        <v>148</v>
      </c>
      <c r="F25" s="81" t="n">
        <v>37645</v>
      </c>
      <c r="G25" s="14" t="n">
        <f aca="false">C25*(Sheet1!$E$32-D25)</f>
        <v>5947.2</v>
      </c>
      <c r="H25" s="7" t="n">
        <f aca="false">G25*0.5995</f>
        <v>3565.3464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148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148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148</v>
      </c>
      <c r="F29" s="81" t="n">
        <v>37652</v>
      </c>
      <c r="G29" s="14" t="n">
        <v>0</v>
      </c>
      <c r="H29" s="7" t="n">
        <f aca="false">G29*0.5995</f>
        <v>0</v>
      </c>
      <c r="I29" s="67" t="s">
        <v>150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148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148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151</v>
      </c>
      <c r="C33" s="2" t="n">
        <v>3331</v>
      </c>
      <c r="D33" s="14" t="n">
        <f aca="false">D$87</f>
        <v>0</v>
      </c>
      <c r="E33" s="14" t="s">
        <v>148</v>
      </c>
      <c r="F33" s="85" t="s">
        <v>152</v>
      </c>
      <c r="G33" s="14" t="n">
        <f aca="false">C33*(Sheet1!$E$32-D33)</f>
        <v>68785.15</v>
      </c>
      <c r="H33" s="7" t="n">
        <f aca="false">G33*0.5995</f>
        <v>41236.697425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148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148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148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148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148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148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148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148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148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148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151</v>
      </c>
      <c r="C47" s="2" t="n">
        <v>223</v>
      </c>
      <c r="D47" s="14" t="n">
        <f aca="false">D$87</f>
        <v>0</v>
      </c>
      <c r="E47" s="14" t="s">
        <v>148</v>
      </c>
      <c r="F47" s="81" t="n">
        <v>37377</v>
      </c>
      <c r="G47" s="14" t="n">
        <f aca="false">C47*(Sheet1!$E$32-D47)</f>
        <v>4604.95</v>
      </c>
      <c r="H47" s="7" t="n">
        <f aca="false">G47*0.5995</f>
        <v>2760.667525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151</v>
      </c>
      <c r="C48" s="2" t="n">
        <v>223</v>
      </c>
      <c r="D48" s="14" t="n">
        <f aca="false">D$87</f>
        <v>0</v>
      </c>
      <c r="E48" s="14" t="s">
        <v>148</v>
      </c>
      <c r="F48" s="81" t="n">
        <v>37742</v>
      </c>
      <c r="G48" s="14" t="n">
        <f aca="false">C48*(Sheet1!$E$32-D48)</f>
        <v>4604.95</v>
      </c>
      <c r="H48" s="7" t="n">
        <f aca="false">G48*0.5995</f>
        <v>2760.667525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151</v>
      </c>
      <c r="C49" s="2" t="n">
        <v>222</v>
      </c>
      <c r="D49" s="14" t="n">
        <f aca="false">D$87</f>
        <v>0</v>
      </c>
      <c r="E49" s="14" t="s">
        <v>148</v>
      </c>
      <c r="F49" s="81" t="n">
        <v>38108</v>
      </c>
      <c r="G49" s="14" t="n">
        <f aca="false">C49*(Sheet1!$E$32-D49)</f>
        <v>4584.3</v>
      </c>
      <c r="H49" s="7" t="n">
        <f aca="false">G49*0.5995</f>
        <v>2748.28785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148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148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148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148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148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148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151</v>
      </c>
      <c r="C58" s="2" t="n">
        <v>262</v>
      </c>
      <c r="D58" s="14" t="n">
        <f aca="false">D$87</f>
        <v>0</v>
      </c>
      <c r="E58" s="14" t="s">
        <v>148</v>
      </c>
      <c r="F58" s="81" t="n">
        <v>37408</v>
      </c>
      <c r="G58" s="14" t="n">
        <f aca="false">C58*(Sheet1!$E$32-D58)</f>
        <v>5410.3</v>
      </c>
      <c r="H58" s="7" t="n">
        <f aca="false">G58*0.5995</f>
        <v>3243.47485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151</v>
      </c>
      <c r="C59" s="2" t="n">
        <v>262</v>
      </c>
      <c r="D59" s="14" t="n">
        <f aca="false">D$87</f>
        <v>0</v>
      </c>
      <c r="E59" s="14" t="s">
        <v>148</v>
      </c>
      <c r="F59" s="81" t="n">
        <v>37773</v>
      </c>
      <c r="G59" s="14" t="n">
        <f aca="false">C59*(Sheet1!$E$32-D59)</f>
        <v>5410.3</v>
      </c>
      <c r="H59" s="7" t="n">
        <f aca="false">G59*0.5995</f>
        <v>3243.47485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151</v>
      </c>
      <c r="C60" s="2" t="n">
        <v>262</v>
      </c>
      <c r="D60" s="14" t="n">
        <f aca="false">D$87</f>
        <v>0</v>
      </c>
      <c r="E60" s="14" t="s">
        <v>148</v>
      </c>
      <c r="F60" s="81" t="n">
        <v>38139</v>
      </c>
      <c r="G60" s="14" t="n">
        <f aca="false">C60*(Sheet1!$E$32-D60)</f>
        <v>5410.3</v>
      </c>
      <c r="H60" s="7" t="n">
        <f aca="false">G60*0.5995</f>
        <v>3243.47485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148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148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148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148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148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148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151</v>
      </c>
      <c r="C69" s="2" t="n">
        <v>288</v>
      </c>
      <c r="D69" s="14" t="n">
        <v>0</v>
      </c>
      <c r="E69" s="14" t="s">
        <v>148</v>
      </c>
      <c r="F69" s="81" t="n">
        <v>37439</v>
      </c>
      <c r="G69" s="14" t="n">
        <f aca="false">C69*(Sheet1!$E$32-D69)</f>
        <v>5947.2</v>
      </c>
      <c r="H69" s="7" t="n">
        <f aca="false">G69*0.5995</f>
        <v>3565.3464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151</v>
      </c>
      <c r="C70" s="2" t="n">
        <v>288</v>
      </c>
      <c r="D70" s="14" t="n">
        <f aca="false">D$87</f>
        <v>0</v>
      </c>
      <c r="E70" s="14" t="s">
        <v>148</v>
      </c>
      <c r="F70" s="81" t="n">
        <v>37804</v>
      </c>
      <c r="G70" s="14" t="n">
        <f aca="false">C70*(Sheet1!$E$32-D70)</f>
        <v>5947.2</v>
      </c>
      <c r="H70" s="7" t="n">
        <f aca="false">G70*0.5995</f>
        <v>3565.3464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151</v>
      </c>
      <c r="C71" s="2" t="n">
        <v>287</v>
      </c>
      <c r="D71" s="14" t="n">
        <f aca="false">D$87</f>
        <v>0</v>
      </c>
      <c r="E71" s="14" t="s">
        <v>148</v>
      </c>
      <c r="F71" s="81" t="n">
        <v>38170</v>
      </c>
      <c r="G71" s="14" t="n">
        <f aca="false">C71*(Sheet1!$E$32-D71)</f>
        <v>5926.55</v>
      </c>
      <c r="H71" s="7" t="n">
        <f aca="false">G71*0.5995</f>
        <v>3552.966725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157340.4</v>
      </c>
      <c r="H76" s="20" t="n">
        <f aca="false">SUM(H14:H74)</f>
        <v>94325.5698</v>
      </c>
      <c r="I76" s="10"/>
      <c r="J76" s="51" t="s">
        <v>0</v>
      </c>
    </row>
    <row r="77" customFormat="false" ht="13.8" hidden="false" customHeight="false" outlineLevel="0" collapsed="false">
      <c r="C77" s="47" t="s">
        <v>153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154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155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156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157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158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159</v>
      </c>
      <c r="G94" s="20"/>
      <c r="H94" s="20"/>
    </row>
    <row r="95" customFormat="false" ht="13.2" hidden="false" customHeight="false" outlineLevel="0" collapsed="false">
      <c r="B95" s="93"/>
      <c r="C95" s="48" t="s">
        <v>160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161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162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163</v>
      </c>
      <c r="G100" s="20"/>
      <c r="H100" s="20"/>
    </row>
    <row r="101" customFormat="false" ht="13.2" hidden="false" customHeight="false" outlineLevel="0" collapsed="false">
      <c r="B101" s="93"/>
      <c r="C101" s="48" t="s">
        <v>164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165</v>
      </c>
      <c r="G103" s="20"/>
      <c r="H103" s="20"/>
    </row>
    <row r="104" customFormat="false" ht="13.8" hidden="false" customHeight="false" outlineLevel="0" collapsed="false">
      <c r="B104" s="94"/>
      <c r="C104" s="48" t="s">
        <v>166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167</v>
      </c>
      <c r="G106" s="20"/>
      <c r="H106" s="20"/>
    </row>
    <row r="107" customFormat="false" ht="13.8" hidden="false" customHeight="false" outlineLevel="0" collapsed="false">
      <c r="B107" s="94"/>
      <c r="C107" s="48" t="s">
        <v>168</v>
      </c>
      <c r="G107" s="20"/>
      <c r="H107" s="20"/>
    </row>
    <row r="108" customFormat="false" ht="13.2" hidden="false" customHeight="false" outlineLevel="0" collapsed="false">
      <c r="B108" s="93"/>
      <c r="C108" s="48" t="s">
        <v>169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170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171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172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173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2001-10-23T01:38:17Z</dcterms:modified>
  <cp:revision>0</cp:revision>
  <dc:subject/>
  <dc:title/>
</cp:coreProperties>
</file>