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<sst xmlns="http://schemas.openxmlformats.org/spreadsheetml/2006/main" count="937" uniqueCount="177">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</sst>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37182</v>
      </c>
      <c r="F3" s="12" t="n">
        <v>37181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2407194+2430</f>
        <v>2409624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2409624</v>
      </c>
      <c r="K5" s="4" t="n">
        <f aca="false">J5</f>
        <v>2409624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16.23</v>
      </c>
      <c r="F6" s="14" t="n">
        <v>16.23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16230</v>
      </c>
      <c r="K6" s="4" t="n">
        <f aca="false">J6</f>
        <v>16230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E$34</f>
        <v>32.2</v>
      </c>
      <c r="F9" s="14" t="n">
        <f aca="false">F$34</f>
        <v>32.2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80.85</v>
      </c>
      <c r="F10" s="14" t="n">
        <v>80.85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92.01</v>
      </c>
      <c r="F11" s="14" t="n">
        <v>92.01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107.65</v>
      </c>
      <c r="F12" s="14" t="n">
        <v>107.65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32.45</v>
      </c>
      <c r="F13" s="14" t="n">
        <v>32.45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/>
      <c r="B16" s="1" t="s">
        <v>27</v>
      </c>
      <c r="C16" s="2" t="n">
        <v>-1500</v>
      </c>
      <c r="E16" s="14" t="n">
        <v>0</v>
      </c>
      <c r="F16" s="14" t="n">
        <v>0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N16" s="6" t="s">
        <v>0</v>
      </c>
      <c r="P16" s="2" t="s">
        <v>0</v>
      </c>
    </row>
    <row r="17" customFormat="false" ht="13.2" hidden="false" customHeight="false" outlineLevel="0" collapsed="false">
      <c r="A17" s="15" t="s">
        <v>0</v>
      </c>
      <c r="B17" s="1" t="s">
        <v>28</v>
      </c>
      <c r="C17" s="2" t="n">
        <v>-2000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5" t="s">
        <v>0</v>
      </c>
      <c r="B18" s="1" t="s">
        <v>29</v>
      </c>
      <c r="C18" s="2" t="n">
        <v>-19000</v>
      </c>
      <c r="E18" s="14" t="n">
        <v>2.55</v>
      </c>
      <c r="F18" s="14" t="n">
        <v>2.55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n">
        <f aca="false">C18*E18*-1</f>
        <v>48450</v>
      </c>
      <c r="N18" s="6" t="s">
        <v>0</v>
      </c>
    </row>
    <row r="19" customFormat="false" ht="13.2" hidden="false" customHeight="false" outlineLevel="0" collapsed="false">
      <c r="A19" s="15"/>
      <c r="E19" s="14"/>
      <c r="F19" s="14"/>
    </row>
    <row r="20" customFormat="false" ht="13.2" hidden="false" customHeight="false" outlineLevel="0" collapsed="false">
      <c r="A20" s="8"/>
      <c r="B20" s="1" t="s">
        <v>30</v>
      </c>
      <c r="C20" s="2" t="n">
        <v>0</v>
      </c>
      <c r="D20" s="2" t="s">
        <v>0</v>
      </c>
      <c r="E20" s="19" t="s">
        <v>0</v>
      </c>
      <c r="F20" s="19" t="s">
        <v>0</v>
      </c>
      <c r="G20" s="4" t="s">
        <v>0</v>
      </c>
      <c r="J20" s="4" t="n">
        <f aca="false">+C20</f>
        <v>0</v>
      </c>
      <c r="K20" s="4" t="n">
        <f aca="false">J20</f>
        <v>0</v>
      </c>
      <c r="L20" s="5" t="n">
        <v>1</v>
      </c>
      <c r="M20" s="6" t="n">
        <f aca="false">SUM(K5:K20)</f>
        <v>2425854</v>
      </c>
      <c r="N20" s="6" t="n">
        <v>2425854</v>
      </c>
      <c r="O20" s="13" t="n">
        <f aca="false">M20-N20</f>
        <v>0</v>
      </c>
    </row>
    <row r="21" customFormat="false" ht="13.2" hidden="false" customHeight="false" outlineLevel="0" collapsed="false">
      <c r="A21" s="8"/>
      <c r="E21" s="19"/>
      <c r="F21" s="19"/>
      <c r="G21" s="20" t="s">
        <v>0</v>
      </c>
      <c r="H21" s="20" t="s">
        <v>0</v>
      </c>
      <c r="M21" s="6" t="s">
        <v>0</v>
      </c>
    </row>
    <row r="22" customFormat="false" ht="13.2" hidden="false" customHeight="false" outlineLevel="0" collapsed="false">
      <c r="A22" s="8" t="s">
        <v>14</v>
      </c>
      <c r="B22" s="3" t="s">
        <v>15</v>
      </c>
      <c r="D22" s="2" t="s">
        <v>0</v>
      </c>
      <c r="E22" s="3" t="s">
        <v>0</v>
      </c>
      <c r="F22" s="3" t="s">
        <v>0</v>
      </c>
      <c r="M22" s="6" t="s">
        <v>0</v>
      </c>
      <c r="N22" s="6" t="s">
        <v>0</v>
      </c>
    </row>
    <row r="23" customFormat="false" ht="13.2" hidden="false" customHeight="false" outlineLevel="0" collapsed="false">
      <c r="A23" s="8" t="s">
        <v>31</v>
      </c>
      <c r="B23" s="1" t="s">
        <v>32</v>
      </c>
      <c r="C23" s="2" t="n">
        <v>4055.86</v>
      </c>
      <c r="D23" s="2" t="s">
        <v>0</v>
      </c>
      <c r="E23" s="14" t="n">
        <v>1</v>
      </c>
      <c r="F23" s="14" t="n">
        <v>1</v>
      </c>
      <c r="G23" s="4" t="n">
        <f aca="false">C23*(E23-F23)</f>
        <v>0</v>
      </c>
      <c r="H23" s="4" t="n">
        <f aca="false">C23*(E23-F23)</f>
        <v>0</v>
      </c>
      <c r="J23" s="4" t="n">
        <f aca="false">C23*E23</f>
        <v>4055.86</v>
      </c>
      <c r="K23" s="4" t="n">
        <f aca="false">J23</f>
        <v>4055.86</v>
      </c>
      <c r="L23" s="5" t="n">
        <v>1</v>
      </c>
      <c r="M23" s="6" t="s">
        <v>0</v>
      </c>
      <c r="N23" s="6" t="s">
        <v>0</v>
      </c>
    </row>
    <row r="24" customFormat="false" ht="13.2" hidden="false" customHeight="false" outlineLevel="0" collapsed="false">
      <c r="A24" s="8"/>
      <c r="D24" s="2" t="s">
        <v>0</v>
      </c>
      <c r="E24" s="19"/>
      <c r="F24" s="19"/>
      <c r="G24" s="20" t="s">
        <v>0</v>
      </c>
      <c r="H24" s="20" t="s">
        <v>0</v>
      </c>
      <c r="N24" s="6" t="s">
        <v>0</v>
      </c>
    </row>
    <row r="25" customFormat="false" ht="13.2" hidden="false" customHeight="false" outlineLevel="0" collapsed="false">
      <c r="A25" s="8" t="s">
        <v>31</v>
      </c>
      <c r="B25" s="3" t="s">
        <v>15</v>
      </c>
      <c r="D25" s="2" t="s">
        <v>0</v>
      </c>
      <c r="E25" s="1"/>
      <c r="F25" s="1"/>
      <c r="G25" s="20"/>
      <c r="H25" s="20"/>
      <c r="I25" s="1"/>
      <c r="K25" s="4" t="s">
        <v>0</v>
      </c>
    </row>
    <row r="26" customFormat="false" ht="13.2" hidden="false" customHeight="false" outlineLevel="0" collapsed="false">
      <c r="A26" s="8" t="s">
        <v>33</v>
      </c>
      <c r="B26" s="17" t="s">
        <v>34</v>
      </c>
      <c r="C26" s="2" t="n">
        <v>900</v>
      </c>
      <c r="E26" s="14" t="n">
        <v>13.66</v>
      </c>
      <c r="F26" s="14" t="n">
        <v>13.66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12294</v>
      </c>
      <c r="K26" s="4" t="n">
        <f aca="false">J26</f>
        <v>12294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 t="s">
        <v>35</v>
      </c>
      <c r="B27" s="17" t="s">
        <v>36</v>
      </c>
      <c r="C27" s="2" t="n">
        <v>100</v>
      </c>
      <c r="E27" s="14" t="n">
        <v>18.1</v>
      </c>
      <c r="F27" s="14" t="n">
        <v>18.1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1810</v>
      </c>
      <c r="K27" s="4" t="n">
        <f aca="false">J27</f>
        <v>1810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83</v>
      </c>
      <c r="D28" s="2" t="s">
        <v>0</v>
      </c>
      <c r="E28" s="14" t="n">
        <v>48.9</v>
      </c>
      <c r="F28" s="14" t="n">
        <v>48.9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4058.7</v>
      </c>
      <c r="K28" s="4" t="n">
        <f aca="false">J28</f>
        <v>4058.7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169</v>
      </c>
      <c r="E29" s="14" t="n">
        <v>10.08</v>
      </c>
      <c r="F29" s="14" t="n">
        <v>10.08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1703.52</v>
      </c>
      <c r="K29" s="4" t="n">
        <f aca="false">J29</f>
        <v>1703.52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7" t="s">
        <v>39</v>
      </c>
      <c r="C30" s="2" t="n">
        <v>2241.79</v>
      </c>
      <c r="D30" s="2" t="s">
        <v>0</v>
      </c>
      <c r="E30" s="14" t="n">
        <v>1</v>
      </c>
      <c r="F30" s="14" t="n">
        <v>1</v>
      </c>
      <c r="G30" s="4" t="n">
        <f aca="false">C30*(E30-F30)</f>
        <v>0</v>
      </c>
      <c r="H30" s="4" t="n">
        <f aca="false">C30*(E30-F30)</f>
        <v>0</v>
      </c>
      <c r="I30" s="14"/>
      <c r="J30" s="4" t="n">
        <f aca="false">C30*E30</f>
        <v>2241.79</v>
      </c>
      <c r="K30" s="4" t="n">
        <f aca="false">J30</f>
        <v>2241.79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7" t="s">
        <v>40</v>
      </c>
      <c r="C31" s="2" t="n">
        <v>605.54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605.54</v>
      </c>
      <c r="K31" s="4" t="n">
        <f aca="false">J31</f>
        <v>605.54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7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41</v>
      </c>
      <c r="B33" s="2" t="s">
        <v>15</v>
      </c>
      <c r="D33" s="2" t="s">
        <v>0</v>
      </c>
      <c r="E33" s="21" t="s">
        <v>0</v>
      </c>
      <c r="F33" s="21" t="s">
        <v>0</v>
      </c>
      <c r="I33" s="5"/>
      <c r="K33" s="4" t="s">
        <v>0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7" t="s">
        <v>42</v>
      </c>
      <c r="C34" s="2" t="n">
        <v>264.4078</v>
      </c>
      <c r="D34" s="2" t="n">
        <f aca="false">C34*1</f>
        <v>264.4078</v>
      </c>
      <c r="E34" s="23" t="n">
        <v>32.2</v>
      </c>
      <c r="F34" s="23" t="n">
        <v>32.2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8513.93116</v>
      </c>
      <c r="K34" s="4" t="n">
        <f aca="false">J34</f>
        <v>8513.93116</v>
      </c>
      <c r="L34" s="5" t="n">
        <v>2</v>
      </c>
      <c r="M34" s="6" t="s">
        <v>0</v>
      </c>
    </row>
    <row r="35" customFormat="false" ht="13.2" hidden="false" customHeight="false" outlineLevel="0" collapsed="false">
      <c r="A35" s="8" t="s">
        <v>0</v>
      </c>
      <c r="B35" s="1" t="s">
        <v>43</v>
      </c>
      <c r="C35" s="2" t="n">
        <v>133683.68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133683.68</v>
      </c>
      <c r="K35" s="4" t="n">
        <f aca="false">J35</f>
        <v>133683.68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22" t="s">
        <v>0</v>
      </c>
      <c r="B36" s="1" t="s">
        <v>0</v>
      </c>
      <c r="C36" s="24" t="s">
        <v>0</v>
      </c>
      <c r="E36" s="14" t="s">
        <v>0</v>
      </c>
      <c r="F36" s="14" t="s">
        <v>0</v>
      </c>
      <c r="G36" s="1" t="s">
        <v>0</v>
      </c>
      <c r="H36" s="4" t="s">
        <v>0</v>
      </c>
      <c r="I36" s="5"/>
      <c r="J36" s="4" t="s">
        <v>0</v>
      </c>
      <c r="K36" s="20" t="s">
        <v>0</v>
      </c>
      <c r="M36" s="6" t="s">
        <v>0</v>
      </c>
    </row>
    <row r="37" customFormat="false" ht="13.2" hidden="false" customHeight="false" outlineLevel="0" collapsed="false">
      <c r="A37" s="8" t="s">
        <v>44</v>
      </c>
      <c r="B37" s="1" t="s">
        <v>0</v>
      </c>
      <c r="C37" s="2" t="s">
        <v>0</v>
      </c>
      <c r="E37" s="14" t="s">
        <v>0</v>
      </c>
      <c r="F37" s="14" t="s">
        <v>0</v>
      </c>
      <c r="G37" s="4" t="s">
        <v>0</v>
      </c>
      <c r="H37" s="4" t="s">
        <v>0</v>
      </c>
      <c r="I37" s="5"/>
      <c r="J37" s="4" t="s">
        <v>0</v>
      </c>
      <c r="K37" s="4" t="str">
        <f aca="false">J37</f>
        <v> </v>
      </c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46</v>
      </c>
      <c r="C38" s="2" t="n">
        <v>46480.62</v>
      </c>
      <c r="E38" s="14" t="n">
        <v>1</v>
      </c>
      <c r="F38" s="14" t="n">
        <v>1</v>
      </c>
      <c r="G38" s="4" t="n">
        <f aca="false">C38*(E38-F38)</f>
        <v>0</v>
      </c>
      <c r="H38" s="4" t="n">
        <f aca="false">C38*(E38-F38)</f>
        <v>0</v>
      </c>
      <c r="I38" s="5"/>
      <c r="J38" s="4" t="n">
        <f aca="false">C38*E38</f>
        <v>46480.62</v>
      </c>
      <c r="K38" s="4" t="n">
        <f aca="false">J38</f>
        <v>46480.62</v>
      </c>
      <c r="L38" s="5" t="n">
        <v>1</v>
      </c>
      <c r="M38" s="6" t="s">
        <v>0</v>
      </c>
    </row>
    <row r="39" customFormat="false" ht="13.2" hidden="false" customHeight="false" outlineLevel="0" collapsed="false">
      <c r="A39" s="8"/>
      <c r="E39" s="14"/>
      <c r="F39" s="14"/>
      <c r="H39" s="4" t="s">
        <v>0</v>
      </c>
      <c r="I39" s="5"/>
      <c r="M39" s="6" t="s">
        <v>0</v>
      </c>
    </row>
    <row r="40" customFormat="false" ht="13.2" hidden="false" customHeight="false" outlineLevel="0" collapsed="false">
      <c r="A40" s="8" t="s">
        <v>47</v>
      </c>
      <c r="B40" s="1" t="s">
        <v>42</v>
      </c>
      <c r="C40" s="2" t="n">
        <v>87.854</v>
      </c>
      <c r="D40" s="2" t="n">
        <f aca="false">C40*1</f>
        <v>87.854</v>
      </c>
      <c r="E40" s="14" t="n">
        <f aca="false">E$34</f>
        <v>32.2</v>
      </c>
      <c r="F40" s="14" t="n">
        <f aca="false">F$34</f>
        <v>32.2</v>
      </c>
      <c r="G40" s="4" t="n">
        <f aca="false">C40*(E40-F40)</f>
        <v>0</v>
      </c>
      <c r="H40" s="4" t="n">
        <f aca="false">C40*(E40-F40)</f>
        <v>0</v>
      </c>
      <c r="I40" s="14"/>
      <c r="J40" s="4" t="n">
        <f aca="false">C40*E40</f>
        <v>2828.8988</v>
      </c>
      <c r="K40" s="4" t="n">
        <f aca="false">J40</f>
        <v>2828.8988</v>
      </c>
      <c r="L40" s="5" t="n">
        <v>2</v>
      </c>
      <c r="M40" s="6" t="s">
        <v>0</v>
      </c>
    </row>
    <row r="41" customFormat="false" ht="13.2" hidden="false" customHeight="false" outlineLevel="0" collapsed="false">
      <c r="A41" s="8"/>
      <c r="C41" s="2" t="s">
        <v>0</v>
      </c>
      <c r="E41" s="21"/>
      <c r="F41" s="21"/>
      <c r="H41" s="4" t="s">
        <v>0</v>
      </c>
      <c r="I41" s="25" t="s">
        <v>0</v>
      </c>
      <c r="M41" s="6" t="s">
        <v>0</v>
      </c>
    </row>
    <row r="42" customFormat="false" ht="13.2" hidden="false" customHeight="false" outlineLevel="0" collapsed="false">
      <c r="A42" s="8" t="s">
        <v>48</v>
      </c>
      <c r="B42" s="3" t="s">
        <v>15</v>
      </c>
      <c r="D42" s="2" t="s">
        <v>0</v>
      </c>
      <c r="E42" s="5"/>
      <c r="F42" s="5"/>
      <c r="H42" s="4" t="s">
        <v>0</v>
      </c>
      <c r="I42" s="5" t="s">
        <v>0</v>
      </c>
      <c r="M42" s="6" t="s">
        <v>0</v>
      </c>
      <c r="V42" s="5"/>
      <c r="W42" s="5"/>
      <c r="X42" s="5"/>
      <c r="Y42" s="5"/>
      <c r="Z42" s="5"/>
      <c r="AA42" s="5"/>
    </row>
    <row r="43" customFormat="false" ht="13.2" hidden="false" customHeight="false" outlineLevel="0" collapsed="false">
      <c r="A43" s="22" t="s">
        <v>0</v>
      </c>
      <c r="B43" s="1" t="s">
        <v>43</v>
      </c>
      <c r="C43" s="2" t="n">
        <v>612088.52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612088.52</v>
      </c>
      <c r="K43" s="4" t="n">
        <f aca="false">J43*0.614</f>
        <v>375822.35128</v>
      </c>
      <c r="L43" s="5" t="n">
        <v>1</v>
      </c>
      <c r="M43" s="6" t="s">
        <v>0</v>
      </c>
    </row>
    <row r="44" customFormat="false" ht="13.2" hidden="false" customHeight="false" outlineLevel="0" collapsed="false">
      <c r="A44" s="22"/>
      <c r="E44" s="14"/>
      <c r="F44" s="14"/>
      <c r="H44" s="4" t="s">
        <v>0</v>
      </c>
      <c r="I44" s="25"/>
      <c r="M44" s="6" t="s">
        <v>0</v>
      </c>
    </row>
    <row r="45" customFormat="false" ht="13.2" hidden="false" customHeight="false" outlineLevel="0" collapsed="false">
      <c r="A45" s="8" t="s">
        <v>49</v>
      </c>
      <c r="B45" s="3" t="s">
        <v>15</v>
      </c>
      <c r="D45" s="2" t="s">
        <v>0</v>
      </c>
      <c r="E45" s="5"/>
      <c r="F45" s="5"/>
      <c r="H45" s="4" t="s">
        <v>0</v>
      </c>
      <c r="I45" s="25" t="s">
        <v>0</v>
      </c>
      <c r="M45" s="6" t="s">
        <v>0</v>
      </c>
    </row>
    <row r="46" customFormat="false" ht="13.2" hidden="false" customHeight="false" outlineLevel="0" collapsed="false">
      <c r="A46" s="22" t="s">
        <v>0</v>
      </c>
      <c r="B46" s="1" t="s">
        <v>43</v>
      </c>
      <c r="C46" s="2" t="n">
        <v>263865.26</v>
      </c>
      <c r="D46" s="2" t="s">
        <v>0</v>
      </c>
      <c r="E46" s="14" t="n">
        <v>1</v>
      </c>
      <c r="F46" s="14" t="n">
        <v>1</v>
      </c>
      <c r="G46" s="4" t="n">
        <f aca="false">C46*(E46-F46)</f>
        <v>0</v>
      </c>
      <c r="H46" s="4" t="n">
        <f aca="false">C46*(E46-F46)*0.5895</f>
        <v>0</v>
      </c>
      <c r="I46" s="25" t="s">
        <v>0</v>
      </c>
      <c r="J46" s="4" t="n">
        <f aca="false">C46*E46</f>
        <v>263865.26</v>
      </c>
      <c r="K46" s="4" t="n">
        <f aca="false">J46*0.614</f>
        <v>162013.26964</v>
      </c>
      <c r="L46" s="5" t="n">
        <v>1</v>
      </c>
      <c r="M46" s="6" t="s">
        <v>0</v>
      </c>
    </row>
    <row r="47" customFormat="false" ht="13.2" hidden="false" customHeight="false" outlineLevel="0" collapsed="false">
      <c r="A47" s="22" t="s">
        <v>0</v>
      </c>
      <c r="B47" s="1" t="s">
        <v>42</v>
      </c>
      <c r="C47" s="2" t="n">
        <v>8248</v>
      </c>
      <c r="D47" s="2" t="n">
        <f aca="false">C47*1</f>
        <v>8248</v>
      </c>
      <c r="E47" s="14" t="n">
        <f aca="false">E$34</f>
        <v>32.2</v>
      </c>
      <c r="F47" s="14" t="n">
        <f aca="false">F$34</f>
        <v>32.2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265585.6</v>
      </c>
      <c r="K47" s="4" t="n">
        <f aca="false">J47*0.614</f>
        <v>163069.5584</v>
      </c>
      <c r="L47" s="5" t="n">
        <v>2</v>
      </c>
      <c r="M47" s="6" t="s">
        <v>0</v>
      </c>
      <c r="O47" s="4" t="s">
        <v>0</v>
      </c>
    </row>
    <row r="48" customFormat="false" ht="13.2" hidden="false" customHeight="false" outlineLevel="0" collapsed="false">
      <c r="A48" s="22"/>
      <c r="E48" s="14"/>
      <c r="F48" s="14"/>
      <c r="H48" s="4" t="s">
        <v>0</v>
      </c>
      <c r="I48" s="25"/>
      <c r="J48" s="25"/>
      <c r="M48" s="6" t="s">
        <v>0</v>
      </c>
    </row>
    <row r="49" customFormat="false" ht="13.2" hidden="false" customHeight="false" outlineLevel="0" collapsed="false">
      <c r="A49" s="8" t="s">
        <v>50</v>
      </c>
      <c r="B49" s="3" t="s">
        <v>15</v>
      </c>
      <c r="E49" s="5"/>
      <c r="F49" s="5"/>
      <c r="H49" s="4" t="s">
        <v>0</v>
      </c>
      <c r="I49" s="5"/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1307.5862</v>
      </c>
      <c r="D50" s="2" t="n">
        <f aca="false">C50*1</f>
        <v>1307.5862</v>
      </c>
      <c r="E50" s="14" t="n">
        <f aca="false">E$34</f>
        <v>32.2</v>
      </c>
      <c r="F50" s="14" t="n">
        <f aca="false">F$34</f>
        <v>32.2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42104.27564</v>
      </c>
      <c r="K50" s="4" t="n">
        <f aca="false">J50</f>
        <v>42104.27564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B51" s="1" t="s">
        <v>52</v>
      </c>
      <c r="C51" s="2" t="n">
        <v>178.0334</v>
      </c>
      <c r="D51" s="2" t="n">
        <f aca="false">C51*1</f>
        <v>178.0334</v>
      </c>
      <c r="E51" s="14" t="n">
        <f aca="false">E$34</f>
        <v>32.2</v>
      </c>
      <c r="F51" s="14" t="n">
        <f aca="false">F$34</f>
        <v>32.2</v>
      </c>
      <c r="G51" s="4" t="n">
        <f aca="false">C51*(E51-F51)</f>
        <v>0</v>
      </c>
      <c r="H51" s="4" t="n">
        <f aca="false">C51*(E51-F51)</f>
        <v>0</v>
      </c>
      <c r="I51" s="14"/>
      <c r="J51" s="4" t="n">
        <f aca="false">C51*E51</f>
        <v>5732.67548</v>
      </c>
      <c r="K51" s="4" t="n">
        <f aca="false">J51</f>
        <v>5732.67548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/>
      <c r="B52" s="1" t="s">
        <v>53</v>
      </c>
      <c r="C52" s="2" t="n">
        <v>402.8541</v>
      </c>
      <c r="D52" s="2" t="n">
        <f aca="false">C52*1</f>
        <v>402.8541</v>
      </c>
      <c r="E52" s="14" t="n">
        <f aca="false">E$34</f>
        <v>32.2</v>
      </c>
      <c r="F52" s="14" t="n">
        <f aca="false">F$34</f>
        <v>32.2</v>
      </c>
      <c r="G52" s="4" t="n">
        <f aca="false">C52*(E52-F52)</f>
        <v>0</v>
      </c>
      <c r="H52" s="4" t="n">
        <f aca="false">C52*(E52-F52)</f>
        <v>0</v>
      </c>
      <c r="I52" s="14"/>
      <c r="J52" s="4" t="n">
        <f aca="false">C52*E52</f>
        <v>12971.90202</v>
      </c>
      <c r="K52" s="4" t="n">
        <f aca="false">J52</f>
        <v>12971.90202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E53" s="14"/>
      <c r="F53" s="14"/>
      <c r="H53" s="4" t="s">
        <v>0</v>
      </c>
      <c r="I53" s="14"/>
      <c r="M53" s="6" t="s">
        <v>0</v>
      </c>
    </row>
    <row r="54" customFormat="false" ht="13.2" hidden="false" customHeight="false" outlineLevel="0" collapsed="false">
      <c r="A54" s="8" t="s">
        <v>54</v>
      </c>
      <c r="B54" s="14" t="s">
        <v>15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L54" s="3"/>
      <c r="M54" s="6" t="s">
        <v>0</v>
      </c>
    </row>
    <row r="55" customFormat="false" ht="13.2" hidden="false" customHeight="false" outlineLevel="0" collapsed="false">
      <c r="A55" s="8" t="s">
        <v>55</v>
      </c>
      <c r="B55" s="1" t="s">
        <v>56</v>
      </c>
      <c r="C55" s="2" t="n">
        <v>3262</v>
      </c>
      <c r="D55" s="2" t="s">
        <v>0</v>
      </c>
      <c r="E55" s="14" t="n">
        <f aca="false">E$34</f>
        <v>32.2</v>
      </c>
      <c r="F55" s="14" t="n">
        <f aca="false">F$34</f>
        <v>32.2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76.025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/>
      <c r="B56" s="1" t="s">
        <v>57</v>
      </c>
      <c r="C56" s="2" t="n">
        <v>1270</v>
      </c>
      <c r="D56" s="2" t="s">
        <v>0</v>
      </c>
      <c r="E56" s="14" t="n">
        <f aca="false">E$34</f>
        <v>32.2</v>
      </c>
      <c r="F56" s="14" t="n">
        <f aca="false">F$34</f>
        <v>32.2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</v>
      </c>
      <c r="J56" s="4" t="n">
        <f aca="false">IF(C56*(E56-I56)&gt;0,C56*(E56-I56),0)</f>
        <v>0</v>
      </c>
      <c r="K56" s="4" t="n">
        <f aca="false">J56*0.5895</f>
        <v>0</v>
      </c>
      <c r="L56" s="5" t="n">
        <v>2</v>
      </c>
      <c r="M56" s="6" t="s">
        <v>0</v>
      </c>
      <c r="N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381</v>
      </c>
      <c r="D57" s="2" t="s">
        <v>0</v>
      </c>
      <c r="E57" s="14" t="n">
        <f aca="false">E$34</f>
        <v>32.2</v>
      </c>
      <c r="F57" s="14" t="n">
        <f aca="false">F$34</f>
        <v>32.2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83.125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347</v>
      </c>
      <c r="D58" s="2" t="s">
        <v>0</v>
      </c>
      <c r="E58" s="14" t="n">
        <f aca="false">E$34</f>
        <v>32.2</v>
      </c>
      <c r="F58" s="14" t="n">
        <f aca="false">F$34</f>
        <v>32.2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62.41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348</v>
      </c>
      <c r="D59" s="2" t="s">
        <v>0</v>
      </c>
      <c r="E59" s="14" t="n">
        <f aca="false">E$34</f>
        <v>32.2</v>
      </c>
      <c r="F59" s="14" t="n">
        <f aca="false">F$34</f>
        <v>32.2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53.04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1" t="s">
        <v>61</v>
      </c>
      <c r="C60" s="2" t="n">
        <v>417</v>
      </c>
      <c r="D60" s="2" t="s">
        <v>0</v>
      </c>
      <c r="E60" s="14" t="n">
        <f aca="false">E$34</f>
        <v>32.2</v>
      </c>
      <c r="F60" s="14" t="n">
        <f aca="false">F$34</f>
        <v>32.2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48.3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3.2" hidden="false" customHeight="false" outlineLevel="0" collapsed="false">
      <c r="A61" s="8" t="s">
        <v>0</v>
      </c>
      <c r="B61" s="1" t="s">
        <v>62</v>
      </c>
      <c r="C61" s="2" t="n">
        <v>610</v>
      </c>
      <c r="D61" s="2" t="s">
        <v>0</v>
      </c>
      <c r="E61" s="14" t="n">
        <f aca="false">E$34</f>
        <v>32.2</v>
      </c>
      <c r="F61" s="14" t="n">
        <f aca="false">F$34</f>
        <v>32.2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36.88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 t="s">
        <v>0</v>
      </c>
      <c r="B62" s="26" t="s">
        <v>0</v>
      </c>
      <c r="C62" s="2" t="s">
        <v>0</v>
      </c>
      <c r="E62" s="14" t="s">
        <v>0</v>
      </c>
      <c r="F62" s="14" t="s">
        <v>0</v>
      </c>
      <c r="G62" s="20"/>
      <c r="H62" s="4" t="s">
        <v>0</v>
      </c>
      <c r="I62" s="1"/>
      <c r="M62" s="6" t="s">
        <v>0</v>
      </c>
    </row>
    <row r="63" customFormat="false" ht="13.2" hidden="false" customHeight="false" outlineLevel="0" collapsed="false">
      <c r="A63" s="8" t="s">
        <v>63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1" t="s">
        <v>65</v>
      </c>
      <c r="C64" s="2" t="n">
        <v>2317</v>
      </c>
      <c r="D64" s="2" t="n">
        <f aca="false">C64*1</f>
        <v>2317</v>
      </c>
      <c r="E64" s="14" t="n">
        <f aca="false">E$34</f>
        <v>32.2</v>
      </c>
      <c r="F64" s="14" t="n">
        <f aca="false">F$34</f>
        <v>32.2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74607.4</v>
      </c>
      <c r="K64" s="4" t="n">
        <f aca="false">J64*0.614</f>
        <v>45808.9436</v>
      </c>
      <c r="L64" s="5" t="n">
        <v>2</v>
      </c>
      <c r="M64" s="6" t="s">
        <v>0</v>
      </c>
    </row>
    <row r="65" customFormat="false" ht="13.2" hidden="false" customHeight="false" outlineLevel="0" collapsed="false">
      <c r="A65" s="8"/>
      <c r="C65" s="2" t="s">
        <v>0</v>
      </c>
      <c r="D65" s="2" t="s">
        <v>0</v>
      </c>
      <c r="E65" s="14" t="s">
        <v>0</v>
      </c>
      <c r="F65" s="14" t="s">
        <v>0</v>
      </c>
      <c r="G65" s="1"/>
      <c r="H65" s="4" t="s">
        <v>0</v>
      </c>
      <c r="I65" s="1"/>
      <c r="K65" s="4" t="s">
        <v>0</v>
      </c>
      <c r="M65" s="6" t="s">
        <v>0</v>
      </c>
    </row>
    <row r="66" customFormat="false" ht="13.2" hidden="false" customHeight="false" outlineLevel="0" collapsed="false">
      <c r="A66" s="8" t="s">
        <v>66</v>
      </c>
      <c r="B66" s="3" t="s">
        <v>15</v>
      </c>
      <c r="D66" s="2" t="s">
        <v>0</v>
      </c>
      <c r="E66" s="14" t="s">
        <v>0</v>
      </c>
      <c r="F66" s="14" t="s">
        <v>0</v>
      </c>
      <c r="H66" s="4" t="s">
        <v>0</v>
      </c>
      <c r="I66" s="5"/>
      <c r="K66" s="4" t="s">
        <v>0</v>
      </c>
      <c r="M66" s="6" t="s">
        <v>0</v>
      </c>
    </row>
    <row r="67" customFormat="false" ht="13.2" hidden="false" customHeight="false" outlineLevel="0" collapsed="false">
      <c r="A67" s="8" t="s">
        <v>67</v>
      </c>
      <c r="B67" s="1" t="s">
        <v>68</v>
      </c>
      <c r="C67" s="2" t="n">
        <v>1924</v>
      </c>
      <c r="D67" s="2" t="n">
        <f aca="false">+C67*1</f>
        <v>1924</v>
      </c>
      <c r="E67" s="14" t="n">
        <f aca="false">E$34</f>
        <v>32.2</v>
      </c>
      <c r="F67" s="14" t="n">
        <f aca="false">F$34</f>
        <v>32.2</v>
      </c>
      <c r="G67" s="4" t="n">
        <f aca="false">C67*(E67-F67)</f>
        <v>0</v>
      </c>
      <c r="H67" s="4" t="n">
        <f aca="false">C67*(E67-F67)*0.5895</f>
        <v>0</v>
      </c>
      <c r="I67" s="14"/>
      <c r="J67" s="4" t="n">
        <f aca="false">C67*E67</f>
        <v>61952.8</v>
      </c>
      <c r="K67" s="4" t="n">
        <f aca="false">J67*0.614</f>
        <v>38039.0192</v>
      </c>
      <c r="L67" s="5" t="n">
        <v>2</v>
      </c>
      <c r="M67" s="6" t="s">
        <v>0</v>
      </c>
      <c r="O67" s="4" t="s">
        <v>0</v>
      </c>
      <c r="P67" s="20" t="s">
        <v>0</v>
      </c>
    </row>
    <row r="68" customFormat="false" ht="13.2" hidden="false" customHeight="false" outlineLevel="0" collapsed="false">
      <c r="A68" s="27" t="s">
        <v>0</v>
      </c>
      <c r="E68" s="14"/>
      <c r="F68" s="14"/>
      <c r="H68" s="4" t="s">
        <v>0</v>
      </c>
      <c r="I68" s="14"/>
    </row>
    <row r="69" customFormat="false" ht="13.2" hidden="false" customHeight="false" outlineLevel="0" collapsed="false">
      <c r="A69" s="8" t="s">
        <v>69</v>
      </c>
      <c r="B69" s="3" t="s">
        <v>15</v>
      </c>
      <c r="C69" s="2" t="s">
        <v>0</v>
      </c>
      <c r="D69" s="2" t="s">
        <v>0</v>
      </c>
      <c r="E69" s="28"/>
      <c r="F69" s="28"/>
      <c r="H69" s="4" t="s">
        <v>0</v>
      </c>
      <c r="I69" s="5"/>
      <c r="K69" s="4" t="s">
        <v>0</v>
      </c>
    </row>
    <row r="70" customFormat="false" ht="13.2" hidden="false" customHeight="false" outlineLevel="0" collapsed="false">
      <c r="A70" s="8" t="s">
        <v>0</v>
      </c>
      <c r="B70" s="1" t="s">
        <v>70</v>
      </c>
      <c r="C70" s="6" t="n">
        <v>2930693</v>
      </c>
      <c r="D70" s="2" t="s">
        <v>0</v>
      </c>
      <c r="E70" s="14" t="n">
        <v>1</v>
      </c>
      <c r="F70" s="14" t="n">
        <v>1</v>
      </c>
      <c r="G70" s="4" t="n">
        <f aca="false">C70*(E70-F70)</f>
        <v>0</v>
      </c>
      <c r="H70" s="4" t="n">
        <f aca="false">C70*(E70-F70)</f>
        <v>0</v>
      </c>
      <c r="I70" s="14"/>
      <c r="J70" s="4" t="n">
        <f aca="false">C70*E70</f>
        <v>2930693</v>
      </c>
      <c r="K70" s="4" t="n">
        <f aca="false">J70</f>
        <v>2930693</v>
      </c>
      <c r="L70" s="5" t="n">
        <v>1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-5000</v>
      </c>
      <c r="D71" s="2" t="n">
        <f aca="false">C71*-1</f>
        <v>5000</v>
      </c>
      <c r="E71" s="14" t="n">
        <v>6.95</v>
      </c>
      <c r="F71" s="14" t="n">
        <v>6.95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s">
        <v>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-2000</v>
      </c>
      <c r="D72" s="2" t="n">
        <f aca="false">C72*-1</f>
        <v>2000</v>
      </c>
      <c r="E72" s="14" t="n">
        <v>17.9</v>
      </c>
      <c r="F72" s="14" t="n">
        <v>17.9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s">
        <v>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-15000</v>
      </c>
      <c r="D73" s="2" t="s">
        <v>0</v>
      </c>
      <c r="E73" s="14" t="n">
        <v>2.6</v>
      </c>
      <c r="F73" s="14" t="n">
        <v>2.6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39000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-7500</v>
      </c>
      <c r="D74" s="2" t="s">
        <v>0</v>
      </c>
      <c r="E74" s="14" t="n">
        <v>1.2</v>
      </c>
      <c r="F74" s="14" t="n">
        <v>1.2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9000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-5000</v>
      </c>
      <c r="D75" s="2" t="s">
        <v>0</v>
      </c>
      <c r="E75" s="14" t="n">
        <v>0.3</v>
      </c>
      <c r="F75" s="14" t="n">
        <v>0.3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1500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1500</v>
      </c>
      <c r="N76" s="6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-5000</v>
      </c>
      <c r="D77" s="2" t="s">
        <v>0</v>
      </c>
      <c r="E77" s="14" t="n">
        <v>1.7</v>
      </c>
      <c r="F77" s="14" t="n">
        <v>1.7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8500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-15000</v>
      </c>
      <c r="D78" s="2" t="s">
        <v>0</v>
      </c>
      <c r="E78" s="14" t="n">
        <v>1.25</v>
      </c>
      <c r="F78" s="14" t="n">
        <v>1.25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18750</v>
      </c>
      <c r="O78" s="3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-15000</v>
      </c>
      <c r="D79" s="2" t="s">
        <v>0</v>
      </c>
      <c r="E79" s="14" t="n">
        <v>0.95</v>
      </c>
      <c r="F79" s="14" t="n">
        <v>0.95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14250</v>
      </c>
      <c r="O79" s="3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0.45</v>
      </c>
      <c r="F80" s="14" t="n">
        <v>0.45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4500</v>
      </c>
      <c r="O80" s="4" t="s">
        <v>0</v>
      </c>
    </row>
    <row r="81" customFormat="false" ht="13.2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0.3</v>
      </c>
      <c r="F81" s="14" t="n">
        <v>0.3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6" t="n">
        <f aca="false">C81*E81*-1</f>
        <v>3000</v>
      </c>
      <c r="O81" s="4" t="s">
        <v>0</v>
      </c>
    </row>
    <row r="82" customFormat="false" ht="13.2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0.15</v>
      </c>
      <c r="F82" s="14" t="n">
        <v>0.15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6" t="n">
        <f aca="false">C82*E82*-1</f>
        <v>1500</v>
      </c>
      <c r="O82" s="4" t="s">
        <v>0</v>
      </c>
    </row>
    <row r="83" customFormat="false" ht="13.2" hidden="false" customHeight="false" outlineLevel="0" collapsed="false">
      <c r="A83" s="15" t="s">
        <v>0</v>
      </c>
      <c r="B83" s="1" t="s">
        <v>83</v>
      </c>
      <c r="C83" s="2" t="n">
        <v>-10000</v>
      </c>
      <c r="D83" s="2" t="s">
        <v>0</v>
      </c>
      <c r="E83" s="14" t="n">
        <v>0.1</v>
      </c>
      <c r="F83" s="14" t="n">
        <v>0.1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29" t="n">
        <f aca="false">C83*E83*-1</f>
        <v>1000</v>
      </c>
      <c r="O83" s="6" t="s">
        <v>0</v>
      </c>
    </row>
    <row r="84" customFormat="false" ht="13.8" hidden="false" customHeight="false" outlineLevel="0" collapsed="false">
      <c r="A84" s="15" t="s">
        <v>0</v>
      </c>
      <c r="B84" s="1" t="s">
        <v>84</v>
      </c>
      <c r="C84" s="2" t="n">
        <v>-5000</v>
      </c>
      <c r="D84" s="2" t="s">
        <v>0</v>
      </c>
      <c r="E84" s="14" t="n">
        <v>0.1</v>
      </c>
      <c r="F84" s="14" t="n">
        <v>0.1</v>
      </c>
      <c r="G84" s="4" t="n">
        <f aca="false">(E84-F84)*C84</f>
        <v>-0</v>
      </c>
      <c r="H84" s="4" t="n">
        <f aca="false">C84*(E84-F84)</f>
        <v>-0</v>
      </c>
      <c r="J84" s="4" t="n">
        <f aca="false">G84</f>
        <v>-0</v>
      </c>
      <c r="K84" s="4" t="n">
        <f aca="false">J84</f>
        <v>-0</v>
      </c>
      <c r="L84" s="5" t="n">
        <v>1</v>
      </c>
      <c r="M84" s="30" t="n">
        <f aca="false">C84*E84*-1</f>
        <v>500</v>
      </c>
      <c r="N84" s="6" t="s">
        <v>0</v>
      </c>
      <c r="O84" s="4" t="s">
        <v>0</v>
      </c>
    </row>
    <row r="85" customFormat="false" ht="13.2" hidden="false" customHeight="false" outlineLevel="0" collapsed="false">
      <c r="A85" s="8" t="s">
        <v>0</v>
      </c>
      <c r="C85" s="31" t="s">
        <v>0</v>
      </c>
      <c r="D85" s="2" t="s">
        <v>0</v>
      </c>
      <c r="E85" s="14"/>
      <c r="F85" s="14"/>
      <c r="G85" s="4" t="s">
        <v>0</v>
      </c>
      <c r="H85" s="4" t="s">
        <v>0</v>
      </c>
      <c r="I85" s="14"/>
      <c r="J85" s="4" t="str">
        <f aca="false">G85</f>
        <v> </v>
      </c>
      <c r="K85" s="4" t="str">
        <f aca="false">J85</f>
        <v> </v>
      </c>
      <c r="M85" s="6" t="n">
        <f aca="false">SUM(M71:M84)</f>
        <v>103000</v>
      </c>
      <c r="N85" s="6" t="n">
        <v>20750</v>
      </c>
      <c r="O85" s="6" t="n">
        <v>2930693</v>
      </c>
    </row>
    <row r="86" customFormat="false" ht="13.2" hidden="false" customHeight="false" outlineLevel="0" collapsed="false">
      <c r="A86" s="8" t="s">
        <v>69</v>
      </c>
      <c r="B86" s="3" t="s">
        <v>15</v>
      </c>
      <c r="C86" s="2" t="s">
        <v>0</v>
      </c>
      <c r="D86" s="2" t="s">
        <v>0</v>
      </c>
      <c r="E86" s="28"/>
      <c r="F86" s="28"/>
      <c r="G86" s="28" t="s">
        <v>0</v>
      </c>
      <c r="H86" s="4" t="s">
        <v>0</v>
      </c>
      <c r="I86" s="5"/>
      <c r="K86" s="4" t="s">
        <v>0</v>
      </c>
      <c r="M86" s="6" t="s">
        <v>0</v>
      </c>
      <c r="N86" s="6" t="n">
        <f aca="false">SUM(H70:H84)</f>
        <v>0</v>
      </c>
      <c r="O86" s="6" t="n">
        <f aca="false">SUM(K70:K84)</f>
        <v>2930693</v>
      </c>
    </row>
    <row r="87" customFormat="false" ht="13.2" hidden="false" customHeight="false" outlineLevel="0" collapsed="false">
      <c r="A87" s="15" t="s">
        <v>0</v>
      </c>
      <c r="B87" s="1" t="s">
        <v>85</v>
      </c>
      <c r="C87" s="2" t="n">
        <v>387</v>
      </c>
      <c r="D87" s="2" t="s">
        <v>0</v>
      </c>
      <c r="E87" s="23" t="n">
        <v>37.15</v>
      </c>
      <c r="F87" s="23" t="n">
        <v>37.15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14377.05</v>
      </c>
      <c r="K87" s="4" t="n">
        <f aca="false">J87</f>
        <v>14377.05</v>
      </c>
      <c r="L87" s="5" t="n">
        <v>2</v>
      </c>
      <c r="M87" s="6" t="s">
        <v>0</v>
      </c>
    </row>
    <row r="88" customFormat="false" ht="13.2" hidden="false" customHeight="false" outlineLevel="0" collapsed="false">
      <c r="A88" s="8" t="s">
        <v>0</v>
      </c>
      <c r="B88" s="1" t="s">
        <v>46</v>
      </c>
      <c r="C88" s="2" t="n">
        <v>158.48</v>
      </c>
      <c r="D88" s="2" t="s">
        <v>0</v>
      </c>
      <c r="E88" s="14" t="n">
        <v>1</v>
      </c>
      <c r="F88" s="14" t="n">
        <v>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158.48</v>
      </c>
      <c r="K88" s="4" t="n">
        <f aca="false">J88</f>
        <v>158.48</v>
      </c>
      <c r="L88" s="5" t="n">
        <v>1</v>
      </c>
    </row>
    <row r="89" customFormat="false" ht="13.2" hidden="false" customHeight="false" outlineLevel="0" collapsed="false">
      <c r="A89" s="8" t="s">
        <v>0</v>
      </c>
      <c r="B89" s="3" t="s">
        <v>0</v>
      </c>
      <c r="D89" s="2" t="s">
        <v>0</v>
      </c>
      <c r="E89" s="14" t="s">
        <v>0</v>
      </c>
      <c r="F89" s="14" t="s">
        <v>0</v>
      </c>
      <c r="H89" s="4" t="s">
        <v>0</v>
      </c>
      <c r="I89" s="5"/>
      <c r="K89" s="20"/>
      <c r="O89" s="6" t="s">
        <v>0</v>
      </c>
    </row>
    <row r="90" customFormat="false" ht="13.2" hidden="false" customHeight="false" outlineLevel="0" collapsed="false">
      <c r="A90" s="8" t="s">
        <v>86</v>
      </c>
      <c r="B90" s="3" t="s">
        <v>15</v>
      </c>
      <c r="C90" s="2" t="s">
        <v>0</v>
      </c>
      <c r="D90" s="2" t="s">
        <v>0</v>
      </c>
      <c r="E90" s="5"/>
      <c r="F90" s="5"/>
      <c r="H90" s="4" t="s">
        <v>0</v>
      </c>
      <c r="I90" s="5"/>
    </row>
    <row r="91" customFormat="false" ht="13.2" hidden="false" customHeight="false" outlineLevel="0" collapsed="false">
      <c r="A91" s="8" t="s">
        <v>87</v>
      </c>
      <c r="B91" s="1" t="s">
        <v>88</v>
      </c>
      <c r="C91" s="2" t="n">
        <v>234.064</v>
      </c>
      <c r="D91" s="2" t="s">
        <v>0</v>
      </c>
      <c r="E91" s="14" t="n">
        <v>47.06</v>
      </c>
      <c r="F91" s="14" t="n">
        <v>47.06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11015.05184</v>
      </c>
      <c r="K91" s="4" t="n">
        <f aca="false">J91</f>
        <v>11015.05184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752.128</v>
      </c>
      <c r="D92" s="2" t="s">
        <v>0</v>
      </c>
      <c r="E92" s="14" t="n">
        <v>8.11</v>
      </c>
      <c r="F92" s="14" t="n">
        <v>8.11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6099.75808</v>
      </c>
      <c r="K92" s="4" t="n">
        <f aca="false">J92</f>
        <v>6099.75808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2674.796</v>
      </c>
      <c r="D93" s="2" t="s">
        <v>0</v>
      </c>
      <c r="E93" s="14" t="n">
        <v>19.8</v>
      </c>
      <c r="F93" s="14" t="n">
        <v>19.8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52960.9608</v>
      </c>
      <c r="K93" s="4" t="n">
        <f aca="false">J93</f>
        <v>52960.9608</v>
      </c>
      <c r="L93" s="5" t="n">
        <v>2</v>
      </c>
    </row>
    <row r="94" customFormat="false" ht="13.2" hidden="false" customHeight="false" outlineLevel="0" collapsed="false">
      <c r="A94" s="8"/>
      <c r="B94" s="1" t="s">
        <v>91</v>
      </c>
      <c r="C94" s="2" t="n">
        <v>1240.306</v>
      </c>
      <c r="D94" s="2" t="s">
        <v>0</v>
      </c>
      <c r="E94" s="14" t="n">
        <v>7.83</v>
      </c>
      <c r="F94" s="14" t="n">
        <v>7.83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9711.59598</v>
      </c>
      <c r="K94" s="4" t="n">
        <f aca="false">J94</f>
        <v>9711.59598</v>
      </c>
      <c r="L94" s="5" t="n">
        <v>2</v>
      </c>
    </row>
    <row r="95" customFormat="false" ht="13.2" hidden="false" customHeight="false" outlineLevel="0" collapsed="false">
      <c r="A95" s="8"/>
      <c r="B95" s="1" t="s">
        <v>92</v>
      </c>
      <c r="C95" s="2" t="n">
        <v>261.044</v>
      </c>
      <c r="D95" s="2" t="s">
        <v>0</v>
      </c>
      <c r="E95" s="14" t="n">
        <v>35.46</v>
      </c>
      <c r="F95" s="14" t="n">
        <v>35.46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9256.62024</v>
      </c>
      <c r="K95" s="4" t="n">
        <f aca="false">J95</f>
        <v>9256.62024</v>
      </c>
      <c r="L95" s="5" t="n">
        <v>2</v>
      </c>
    </row>
    <row r="96" customFormat="false" ht="13.2" hidden="false" customHeight="false" outlineLevel="0" collapsed="false">
      <c r="A96" s="8"/>
      <c r="B96" s="1" t="s">
        <v>93</v>
      </c>
      <c r="C96" s="2" t="n">
        <v>378.526</v>
      </c>
      <c r="D96" s="2" t="s">
        <v>0</v>
      </c>
      <c r="E96" s="14" t="n">
        <v>25.55</v>
      </c>
      <c r="F96" s="14" t="n">
        <v>25.55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9671.3393</v>
      </c>
      <c r="K96" s="4" t="n">
        <f aca="false">J96</f>
        <v>9671.3393</v>
      </c>
      <c r="L96" s="5" t="n">
        <v>2</v>
      </c>
    </row>
    <row r="97" customFormat="false" ht="13.2" hidden="false" customHeight="false" outlineLevel="0" collapsed="false">
      <c r="A97" s="8" t="s">
        <v>0</v>
      </c>
      <c r="B97" s="1" t="s">
        <v>94</v>
      </c>
      <c r="C97" s="2" t="n">
        <v>1371</v>
      </c>
      <c r="D97" s="2" t="s">
        <v>0</v>
      </c>
      <c r="E97" s="14" t="n">
        <v>11</v>
      </c>
      <c r="F97" s="14" t="n">
        <v>11</v>
      </c>
      <c r="G97" s="4" t="n">
        <f aca="false">C97*(E97-F97)</f>
        <v>0</v>
      </c>
      <c r="H97" s="4" t="n">
        <f aca="false">C97*(E97-F97)</f>
        <v>0</v>
      </c>
      <c r="I97" s="14" t="s">
        <v>0</v>
      </c>
      <c r="J97" s="4" t="n">
        <f aca="false">C97*E97</f>
        <v>15081</v>
      </c>
      <c r="K97" s="4" t="n">
        <f aca="false">J97</f>
        <v>15081</v>
      </c>
      <c r="L97" s="5" t="n">
        <v>1</v>
      </c>
    </row>
    <row r="98" customFormat="false" ht="13.2" hidden="false" customHeight="false" outlineLevel="0" collapsed="false">
      <c r="A98" s="8"/>
      <c r="E98" s="1"/>
      <c r="F98" s="1"/>
      <c r="G98" s="20"/>
      <c r="H98" s="4" t="s">
        <v>0</v>
      </c>
      <c r="I98" s="1" t="s">
        <v>0</v>
      </c>
    </row>
    <row r="99" customFormat="false" ht="13.2" hidden="false" customHeight="false" outlineLevel="0" collapsed="false">
      <c r="A99" s="8" t="s">
        <v>95</v>
      </c>
      <c r="B99" s="1" t="s">
        <v>96</v>
      </c>
      <c r="C99" s="2" t="n">
        <v>5000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5000</v>
      </c>
      <c r="K99" s="4" t="n">
        <f aca="false">J99</f>
        <v>5000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</row>
    <row r="101" customFormat="false" ht="13.2" hidden="false" customHeight="false" outlineLevel="0" collapsed="false">
      <c r="A101" s="8" t="s">
        <v>97</v>
      </c>
      <c r="B101" s="1" t="s">
        <v>98</v>
      </c>
      <c r="C101" s="2" t="n">
        <v>3829.12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3829.12</v>
      </c>
      <c r="K101" s="4" t="n">
        <f aca="false">J101</f>
        <v>3829.12</v>
      </c>
      <c r="L101" s="5" t="n">
        <v>1</v>
      </c>
    </row>
    <row r="102" customFormat="false" ht="13.2" hidden="false" customHeight="false" outlineLevel="0" collapsed="false">
      <c r="A102" s="8"/>
      <c r="B102" s="1" t="s">
        <v>99</v>
      </c>
      <c r="C102" s="2" t="n">
        <v>4769.42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4769.42</v>
      </c>
      <c r="K102" s="4" t="n">
        <f aca="false">J102</f>
        <v>4769.42</v>
      </c>
      <c r="L102" s="5" t="n">
        <v>1</v>
      </c>
    </row>
    <row r="103" customFormat="false" ht="13.2" hidden="false" customHeight="false" outlineLevel="0" collapsed="false">
      <c r="E103" s="1"/>
      <c r="F103" s="1"/>
      <c r="G103" s="20"/>
      <c r="H103" s="4" t="s">
        <v>0</v>
      </c>
      <c r="I103" s="1"/>
      <c r="K103" s="4" t="s">
        <v>0</v>
      </c>
    </row>
    <row r="104" customFormat="false" ht="13.2" hidden="false" customHeight="false" outlineLevel="0" collapsed="false">
      <c r="A104" s="8" t="s">
        <v>100</v>
      </c>
      <c r="B104" s="1" t="s">
        <v>101</v>
      </c>
      <c r="C104" s="2" t="n">
        <v>9759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9759</v>
      </c>
      <c r="K104" s="4" t="n">
        <f aca="false">J104</f>
        <v>9759</v>
      </c>
      <c r="L104" s="5" t="n">
        <v>1</v>
      </c>
      <c r="M104" s="6" t="s">
        <v>102</v>
      </c>
    </row>
    <row r="105" customFormat="false" ht="13.2" hidden="false" customHeight="false" outlineLevel="0" collapsed="false">
      <c r="A105" s="8"/>
      <c r="B105" s="1" t="s">
        <v>103</v>
      </c>
      <c r="C105" s="2" t="n">
        <v>3718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3718</v>
      </c>
      <c r="K105" s="4" t="n">
        <f aca="false">J105</f>
        <v>3718</v>
      </c>
      <c r="L105" s="5" t="n">
        <v>1</v>
      </c>
      <c r="M105" s="6" t="n">
        <f aca="false">(C9*E9)+(C10*E10)+(C11*E11)+(C12*E12)+(C13*E13)</f>
        <v>-3874320</v>
      </c>
      <c r="N105" s="32" t="n">
        <f aca="false">M105/M112</f>
        <v>-0.643923902641237</v>
      </c>
      <c r="O105" s="3" t="s">
        <v>20</v>
      </c>
    </row>
    <row r="106" customFormat="false" ht="13.2" hidden="false" customHeight="false" outlineLevel="0" collapsed="false">
      <c r="A106" s="8"/>
      <c r="B106" s="1" t="s">
        <v>104</v>
      </c>
      <c r="C106" s="2" t="n">
        <v>943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943</v>
      </c>
      <c r="K106" s="4" t="n">
        <f aca="false">J106</f>
        <v>943</v>
      </c>
      <c r="L106" s="5" t="n">
        <v>1</v>
      </c>
      <c r="M106" s="6" t="n">
        <f aca="false">SUMIF(L5:L113,2,K5:K113)</f>
        <v>472022.672966722</v>
      </c>
      <c r="N106" s="32" t="n">
        <f aca="false">M106/M112</f>
        <v>0.0784516203390221</v>
      </c>
      <c r="O106" s="3" t="s">
        <v>15</v>
      </c>
    </row>
    <row r="107" customFormat="false" ht="13.2" hidden="false" customHeight="false" outlineLevel="0" collapsed="false">
      <c r="A107" s="8"/>
      <c r="B107" s="1" t="s">
        <v>105</v>
      </c>
      <c r="C107" s="2" t="n">
        <v>1235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1235</v>
      </c>
      <c r="K107" s="4" t="n">
        <f aca="false">J107</f>
        <v>1235</v>
      </c>
      <c r="L107" s="5" t="n">
        <v>1</v>
      </c>
      <c r="M107" s="6" t="s">
        <v>106</v>
      </c>
      <c r="N107" s="32"/>
      <c r="O107" s="4" t="s">
        <v>0</v>
      </c>
    </row>
    <row r="108" customFormat="false" ht="13.2" hidden="false" customHeight="false" outlineLevel="0" collapsed="false">
      <c r="A108" s="8"/>
      <c r="B108" s="1" t="s">
        <v>107</v>
      </c>
      <c r="C108" s="2" t="n">
        <v>2234.782</v>
      </c>
      <c r="D108" s="2" t="s">
        <v>0</v>
      </c>
      <c r="E108" s="14" t="n">
        <v>1.684671</v>
      </c>
      <c r="F108" s="14" t="n">
        <v>1.684671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3764.872426722</v>
      </c>
      <c r="K108" s="4" t="n">
        <f aca="false">J108</f>
        <v>3764.872426722</v>
      </c>
      <c r="L108" s="5" t="n">
        <v>2</v>
      </c>
      <c r="M108" s="6" t="n">
        <f aca="false">SUMIF(L5:L113,1,K5:K113)</f>
        <v>6109713.13092</v>
      </c>
      <c r="N108" s="32" t="n">
        <f aca="false">M108/M112</f>
        <v>1.01545311778078</v>
      </c>
    </row>
    <row r="109" customFormat="false" ht="13.2" hidden="false" customHeight="false" outlineLevel="0" collapsed="false">
      <c r="A109" s="8"/>
      <c r="E109" s="14"/>
      <c r="F109" s="14"/>
      <c r="I109" s="14"/>
      <c r="M109" s="6" t="s">
        <v>108</v>
      </c>
      <c r="N109" s="32"/>
    </row>
    <row r="110" customFormat="false" ht="13.2" hidden="false" customHeight="false" outlineLevel="0" collapsed="false">
      <c r="A110" s="8" t="s">
        <v>109</v>
      </c>
      <c r="B110" s="1" t="s">
        <v>110</v>
      </c>
      <c r="C110" s="2" t="n">
        <v>-150000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-150000</v>
      </c>
      <c r="K110" s="4" t="n">
        <f aca="false">J110</f>
        <v>-150000</v>
      </c>
      <c r="L110" s="5" t="n">
        <v>0</v>
      </c>
      <c r="M110" s="6" t="n">
        <f aca="false">SUM(K110:K112)</f>
        <v>-565000</v>
      </c>
      <c r="N110" s="32" t="n">
        <f aca="false">+M110/M112</f>
        <v>-0.0939047381197988</v>
      </c>
    </row>
    <row r="111" customFormat="false" ht="13.2" hidden="false" customHeight="false" outlineLevel="0" collapsed="false">
      <c r="A111" s="8" t="s">
        <v>0</v>
      </c>
      <c r="B111" s="1" t="s">
        <v>111</v>
      </c>
      <c r="C111" s="2" t="n">
        <v>-160000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-160000</v>
      </c>
      <c r="K111" s="4" t="n">
        <f aca="false">J111</f>
        <v>-160000</v>
      </c>
      <c r="L111" s="5" t="n">
        <v>0</v>
      </c>
      <c r="M111" s="6" t="s">
        <v>112</v>
      </c>
      <c r="N111" s="32"/>
    </row>
    <row r="112" customFormat="false" ht="13.2" hidden="false" customHeight="false" outlineLevel="0" collapsed="false">
      <c r="A112" s="8" t="s">
        <v>0</v>
      </c>
      <c r="B112" s="1" t="s">
        <v>113</v>
      </c>
      <c r="C112" s="2" t="n">
        <v>-255000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-255000</v>
      </c>
      <c r="K112" s="4" t="n">
        <f aca="false">J112</f>
        <v>-255000</v>
      </c>
      <c r="L112" s="5" t="n">
        <v>0</v>
      </c>
      <c r="M112" s="6" t="n">
        <f aca="false">K115</f>
        <v>6016735.80388672</v>
      </c>
      <c r="N112" s="32" t="n">
        <f aca="false">+M112/K115</f>
        <v>1</v>
      </c>
    </row>
    <row r="113" customFormat="false" ht="13.8" hidden="false" customHeight="false" outlineLevel="0" collapsed="false">
      <c r="A113" s="8" t="s">
        <v>0</v>
      </c>
      <c r="B113" s="33" t="s">
        <v>0</v>
      </c>
      <c r="C113" s="34"/>
      <c r="D113" s="34" t="s">
        <v>0</v>
      </c>
      <c r="E113" s="35"/>
      <c r="F113" s="35"/>
      <c r="G113" s="36"/>
      <c r="H113" s="36"/>
      <c r="I113" s="35"/>
      <c r="J113" s="36"/>
      <c r="K113" s="36" t="s">
        <v>0</v>
      </c>
      <c r="L113" s="37"/>
      <c r="M113" s="30" t="s">
        <v>0</v>
      </c>
      <c r="N113" s="30"/>
    </row>
    <row r="114" customFormat="false" ht="13.2" hidden="false" customHeight="false" outlineLevel="0" collapsed="false">
      <c r="A114" s="8"/>
      <c r="M114" s="6" t="s">
        <v>114</v>
      </c>
    </row>
    <row r="115" customFormat="false" ht="13.2" hidden="false" customHeight="false" outlineLevel="0" collapsed="false">
      <c r="A115" s="8" t="s">
        <v>115</v>
      </c>
      <c r="C115" s="2" t="n">
        <f aca="false">SUM(C55:C67)+C34+C40+C47+C50+C51+C52</f>
        <v>21364.7355</v>
      </c>
      <c r="D115" s="2" t="n">
        <f aca="false">SUM(D5:D110)</f>
        <v>6729.7355</v>
      </c>
      <c r="G115" s="4" t="n">
        <f aca="false">SUM(G5:G113)</f>
        <v>0</v>
      </c>
      <c r="H115" s="4" t="n">
        <f aca="false">SUM(H5:H113)</f>
        <v>0</v>
      </c>
      <c r="J115" s="4" t="n">
        <f aca="false">SUM(J5:J113)</f>
        <v>6510082.24176672</v>
      </c>
      <c r="K115" s="4" t="n">
        <f aca="false">SUM(K5:K113)</f>
        <v>6016735.80388672</v>
      </c>
      <c r="M115" s="29" t="n">
        <f aca="false">SUM(K47:K67)+K34+K40+(C9*E9)</f>
        <v>-163930.7957</v>
      </c>
      <c r="N115" s="38" t="n">
        <f aca="false">M115/K115</f>
        <v>-0.027245802548635</v>
      </c>
    </row>
    <row r="116" customFormat="false" ht="13.8" hidden="false" customHeight="false" outlineLevel="0" collapsed="false">
      <c r="A116" s="8"/>
      <c r="B116" s="39"/>
      <c r="C116" s="34"/>
      <c r="D116" s="34"/>
      <c r="E116" s="35"/>
      <c r="F116" s="35"/>
      <c r="G116" s="36"/>
      <c r="H116" s="36"/>
      <c r="I116" s="35"/>
      <c r="J116" s="36"/>
      <c r="K116" s="36"/>
      <c r="L116" s="37"/>
      <c r="M116" s="30"/>
      <c r="N116" s="30"/>
    </row>
    <row r="117" customFormat="false" ht="13.2" hidden="false" customHeight="false" outlineLevel="0" collapsed="false">
      <c r="A117" s="8"/>
    </row>
    <row r="118" customFormat="false" ht="13.2" hidden="false" customHeight="false" outlineLevel="0" collapsed="false">
      <c r="A118" s="8" t="s">
        <v>116</v>
      </c>
      <c r="B118" s="3" t="s">
        <v>15</v>
      </c>
      <c r="C118" s="2" t="s">
        <v>0</v>
      </c>
      <c r="M118" s="6" t="s">
        <v>0</v>
      </c>
    </row>
    <row r="119" customFormat="false" ht="13.2" hidden="false" customHeight="false" outlineLevel="0" collapsed="false">
      <c r="A119" s="8" t="s">
        <v>117</v>
      </c>
      <c r="B119" s="1" t="s">
        <v>118</v>
      </c>
      <c r="C119" s="2" t="n">
        <v>1228.582</v>
      </c>
      <c r="D119" s="2" t="s">
        <v>0</v>
      </c>
      <c r="E119" s="14" t="n">
        <v>17.89</v>
      </c>
      <c r="F119" s="14" t="n">
        <v>17.89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21979.33198</v>
      </c>
      <c r="K119" s="4" t="n">
        <f aca="false">J119</f>
        <v>21979.33198</v>
      </c>
      <c r="L119" s="5" t="n">
        <v>2</v>
      </c>
    </row>
    <row r="120" customFormat="false" ht="13.2" hidden="false" customHeight="false" outlineLevel="0" collapsed="false">
      <c r="A120" s="8" t="s">
        <v>0</v>
      </c>
      <c r="B120" s="1" t="s">
        <v>119</v>
      </c>
      <c r="C120" s="2" t="n">
        <v>387</v>
      </c>
      <c r="D120" s="2" t="s">
        <v>0</v>
      </c>
      <c r="E120" s="14" t="n">
        <f aca="false">+E87</f>
        <v>37.15</v>
      </c>
      <c r="F120" s="14" t="n">
        <f aca="false">+F87</f>
        <v>37.15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14377.05</v>
      </c>
      <c r="K120" s="4" t="n">
        <f aca="false">J120</f>
        <v>14377.05</v>
      </c>
      <c r="L120" s="5" t="n">
        <v>2</v>
      </c>
    </row>
    <row r="121" customFormat="false" ht="13.2" hidden="false" customHeight="false" outlineLevel="0" collapsed="false">
      <c r="A121" s="8" t="s">
        <v>0</v>
      </c>
      <c r="B121" s="1" t="s">
        <v>46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3.2" hidden="false" customHeight="false" outlineLevel="0" collapsed="false">
      <c r="A122" s="8"/>
      <c r="E122" s="5"/>
      <c r="F122" s="5"/>
      <c r="H122" s="4" t="s">
        <v>0</v>
      </c>
      <c r="I122" s="5"/>
    </row>
    <row r="123" customFormat="false" ht="13.2" hidden="false" customHeight="false" outlineLevel="0" collapsed="false">
      <c r="A123" s="8" t="s">
        <v>116</v>
      </c>
      <c r="B123" s="3" t="s">
        <v>15</v>
      </c>
      <c r="C123" s="2" t="s">
        <v>0</v>
      </c>
      <c r="E123" s="5"/>
      <c r="F123" s="5"/>
      <c r="H123" s="4" t="s">
        <v>0</v>
      </c>
      <c r="I123" s="5"/>
    </row>
    <row r="124" customFormat="false" ht="13.2" hidden="false" customHeight="false" outlineLevel="0" collapsed="false">
      <c r="A124" s="8" t="s">
        <v>120</v>
      </c>
      <c r="B124" s="1" t="s">
        <v>121</v>
      </c>
      <c r="C124" s="2" t="n">
        <v>2013.38</v>
      </c>
      <c r="D124" s="2" t="s">
        <v>0</v>
      </c>
      <c r="E124" s="14" t="n">
        <v>10.88</v>
      </c>
      <c r="F124" s="14" t="n">
        <v>10.88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21905.5744</v>
      </c>
      <c r="K124" s="4" t="n">
        <f aca="false">J124</f>
        <v>21905.5744</v>
      </c>
      <c r="L124" s="5" t="n">
        <v>2</v>
      </c>
    </row>
    <row r="125" customFormat="false" ht="13.2" hidden="false" customHeight="false" outlineLevel="0" collapsed="false">
      <c r="A125" s="8" t="s">
        <v>0</v>
      </c>
      <c r="B125" s="1" t="s">
        <v>119</v>
      </c>
      <c r="C125" s="2" t="n">
        <v>387</v>
      </c>
      <c r="D125" s="2" t="s">
        <v>0</v>
      </c>
      <c r="E125" s="14" t="n">
        <f aca="false">+E87</f>
        <v>37.15</v>
      </c>
      <c r="F125" s="14" t="n">
        <f aca="false">+F87</f>
        <v>37.15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14377.05</v>
      </c>
      <c r="K125" s="4" t="n">
        <f aca="false">J125</f>
        <v>14377.05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46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  <c r="M126" s="6" t="s">
        <v>0</v>
      </c>
    </row>
    <row r="127" customFormat="false" ht="13.2" hidden="false" customHeight="false" outlineLevel="0" collapsed="false">
      <c r="A127" s="8"/>
      <c r="E127" s="14"/>
      <c r="F127" s="14"/>
      <c r="H127" s="4" t="s">
        <v>0</v>
      </c>
      <c r="I127" s="14"/>
    </row>
    <row r="128" customFormat="false" ht="13.2" hidden="false" customHeight="false" outlineLevel="0" collapsed="false">
      <c r="A128" s="8" t="s">
        <v>122</v>
      </c>
      <c r="B128" s="1" t="s">
        <v>119</v>
      </c>
      <c r="C128" s="2" t="n">
        <v>387</v>
      </c>
      <c r="D128" s="2" t="s">
        <v>0</v>
      </c>
      <c r="E128" s="14" t="n">
        <f aca="false">+E87</f>
        <v>37.15</v>
      </c>
      <c r="F128" s="14" t="n">
        <f aca="false">+F87</f>
        <v>37.15</v>
      </c>
      <c r="G128" s="4" t="n">
        <f aca="false">C128*(E128-F128)</f>
        <v>0</v>
      </c>
      <c r="H128" s="4" t="n">
        <f aca="false">C128*(E128-F128)</f>
        <v>0</v>
      </c>
      <c r="I128" s="14"/>
      <c r="J128" s="4" t="n">
        <f aca="false">C128*E128</f>
        <v>14377.05</v>
      </c>
      <c r="K128" s="4" t="n">
        <f aca="false">J128</f>
        <v>14377.05</v>
      </c>
      <c r="L128" s="5" t="n">
        <v>2</v>
      </c>
    </row>
    <row r="129" customFormat="false" ht="13.2" hidden="false" customHeight="false" outlineLevel="0" collapsed="false">
      <c r="A129" s="8" t="s">
        <v>0</v>
      </c>
      <c r="B129" s="1" t="s">
        <v>46</v>
      </c>
      <c r="C129" s="2" t="n">
        <v>158.48</v>
      </c>
      <c r="D129" s="2" t="s">
        <v>0</v>
      </c>
      <c r="E129" s="14" t="n">
        <v>1</v>
      </c>
      <c r="F129" s="14" t="n">
        <v>1</v>
      </c>
      <c r="G129" s="4" t="n">
        <f aca="false">C129*(E129-F129)</f>
        <v>0</v>
      </c>
      <c r="H129" s="4" t="n">
        <f aca="false">C129*(E129-F129)</f>
        <v>0</v>
      </c>
      <c r="I129" s="14"/>
      <c r="J129" s="4" t="n">
        <f aca="false">C129*E129</f>
        <v>158.48</v>
      </c>
      <c r="K129" s="4" t="n">
        <f aca="false">J129</f>
        <v>158.48</v>
      </c>
      <c r="L129" s="5" t="n">
        <v>1</v>
      </c>
    </row>
    <row r="130" customFormat="false" ht="13.2" hidden="false" customHeight="false" outlineLevel="0" collapsed="false">
      <c r="A130" s="8"/>
      <c r="C130" s="2" t="s">
        <v>0</v>
      </c>
      <c r="E130" s="21"/>
      <c r="F130" s="21"/>
      <c r="H130" s="4" t="s">
        <v>0</v>
      </c>
      <c r="I130" s="14"/>
    </row>
    <row r="131" customFormat="false" ht="13.2" hidden="false" customHeight="false" outlineLevel="0" collapsed="false">
      <c r="A131" s="8" t="s">
        <v>66</v>
      </c>
      <c r="B131" s="3" t="s">
        <v>15</v>
      </c>
      <c r="D131" s="2" t="s">
        <v>0</v>
      </c>
      <c r="E131" s="28"/>
      <c r="F131" s="28"/>
      <c r="H131" s="4" t="s">
        <v>0</v>
      </c>
      <c r="I131" s="5"/>
      <c r="K131" s="4" t="s">
        <v>0</v>
      </c>
    </row>
    <row r="132" customFormat="false" ht="13.2" hidden="false" customHeight="false" outlineLevel="0" collapsed="false">
      <c r="A132" s="8" t="s">
        <v>123</v>
      </c>
      <c r="B132" s="1" t="s">
        <v>124</v>
      </c>
      <c r="C132" s="2" t="n">
        <v>288</v>
      </c>
      <c r="D132" s="2" t="n">
        <v>0</v>
      </c>
      <c r="E132" s="14" t="n">
        <f aca="false">E$34</f>
        <v>32.2</v>
      </c>
      <c r="F132" s="14" t="n">
        <f aca="false">F$34</f>
        <v>32.2</v>
      </c>
      <c r="G132" s="4" t="n">
        <f aca="false">C132*(E132-F132)</f>
        <v>0</v>
      </c>
      <c r="H132" s="4" t="n">
        <f aca="false">C132*(E132-F132)*0.5895</f>
        <v>0</v>
      </c>
      <c r="I132" s="14"/>
      <c r="J132" s="4" t="n">
        <f aca="false">C132*E132</f>
        <v>9273.6</v>
      </c>
      <c r="K132" s="4" t="n">
        <f aca="false">J132*0.5995</f>
        <v>5559.5232</v>
      </c>
      <c r="L132" s="5" t="n">
        <v>2</v>
      </c>
      <c r="M132" s="6" t="n">
        <f aca="false">SUM(K115:K132)+K141</f>
        <v>6236428.80046672</v>
      </c>
      <c r="O132" s="4" t="s">
        <v>0</v>
      </c>
    </row>
    <row r="133" customFormat="false" ht="13.2" hidden="false" customHeight="false" outlineLevel="0" collapsed="false">
      <c r="A133" s="8"/>
      <c r="E133" s="14" t="s">
        <v>0</v>
      </c>
      <c r="F133" s="14" t="s">
        <v>0</v>
      </c>
      <c r="H133" s="4" t="s">
        <v>0</v>
      </c>
      <c r="I133" s="14"/>
      <c r="K133" s="4" t="s">
        <v>0</v>
      </c>
    </row>
    <row r="134" customFormat="false" ht="13.2" hidden="false" customHeight="false" outlineLevel="0" collapsed="false">
      <c r="A134" s="8" t="s">
        <v>125</v>
      </c>
      <c r="B134" s="3" t="s">
        <v>15</v>
      </c>
      <c r="C134" s="2" t="s">
        <v>0</v>
      </c>
      <c r="E134" s="14" t="s">
        <v>0</v>
      </c>
      <c r="F134" s="14" t="s">
        <v>0</v>
      </c>
      <c r="H134" s="4" t="s">
        <v>0</v>
      </c>
      <c r="I134" s="5"/>
      <c r="K134" s="4" t="s">
        <v>0</v>
      </c>
      <c r="M134" s="40" t="s">
        <v>0</v>
      </c>
    </row>
    <row r="135" customFormat="false" ht="13.2" hidden="false" customHeight="false" outlineLevel="0" collapsed="false">
      <c r="A135" s="8" t="s">
        <v>64</v>
      </c>
      <c r="B135" s="1" t="s">
        <v>126</v>
      </c>
      <c r="C135" s="2" t="n">
        <v>3331</v>
      </c>
      <c r="D135" s="2" t="n">
        <v>0</v>
      </c>
      <c r="E135" s="14" t="n">
        <f aca="false">E$34</f>
        <v>32.2</v>
      </c>
      <c r="F135" s="14" t="n">
        <f aca="false">F$34</f>
        <v>32.2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107258.2</v>
      </c>
      <c r="K135" s="4" t="n">
        <v>0</v>
      </c>
      <c r="L135" s="5" t="n">
        <v>2</v>
      </c>
      <c r="M135" s="6" t="s">
        <v>0</v>
      </c>
    </row>
    <row r="136" customFormat="false" ht="13.2" hidden="false" customHeight="false" outlineLevel="0" collapsed="false">
      <c r="A136" s="8" t="s">
        <v>0</v>
      </c>
      <c r="B136" s="1" t="s">
        <v>127</v>
      </c>
      <c r="C136" s="2" t="n">
        <v>668</v>
      </c>
      <c r="D136" s="2" t="n">
        <v>0</v>
      </c>
      <c r="E136" s="14" t="n">
        <f aca="false">E$34</f>
        <v>32.2</v>
      </c>
      <c r="F136" s="14" t="n">
        <f aca="false">F$34</f>
        <v>32.2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21509.6</v>
      </c>
      <c r="K136" s="4" t="n">
        <v>0</v>
      </c>
      <c r="L136" s="5" t="n">
        <v>2</v>
      </c>
      <c r="M136" s="6" t="s">
        <v>0</v>
      </c>
    </row>
    <row r="137" customFormat="false" ht="13.2" hidden="false" customHeight="false" outlineLevel="0" collapsed="false">
      <c r="A137" s="8" t="s">
        <v>0</v>
      </c>
      <c r="B137" s="1" t="s">
        <v>128</v>
      </c>
      <c r="C137" s="2" t="n">
        <v>786</v>
      </c>
      <c r="D137" s="2" t="n">
        <v>0</v>
      </c>
      <c r="E137" s="14" t="n">
        <f aca="false">E$34</f>
        <v>32.2</v>
      </c>
      <c r="F137" s="14" t="n">
        <f aca="false">F$34</f>
        <v>32.2</v>
      </c>
      <c r="G137" s="4" t="n">
        <f aca="false">C137*(E137-F137)</f>
        <v>0</v>
      </c>
      <c r="H137" s="4" t="n">
        <f aca="false">C137*(E137-F137)*0.5895</f>
        <v>0</v>
      </c>
      <c r="I137" s="14"/>
      <c r="J137" s="4" t="n">
        <f aca="false">C137*E137</f>
        <v>25309.2</v>
      </c>
      <c r="K137" s="4" t="n">
        <v>0</v>
      </c>
      <c r="L137" s="5" t="n">
        <v>2</v>
      </c>
      <c r="M137" s="6" t="s">
        <v>0</v>
      </c>
    </row>
    <row r="138" customFormat="false" ht="13.2" hidden="false" customHeight="false" outlineLevel="0" collapsed="false">
      <c r="A138" s="8" t="s">
        <v>0</v>
      </c>
      <c r="B138" s="1" t="s">
        <v>129</v>
      </c>
      <c r="C138" s="2" t="n">
        <v>863</v>
      </c>
      <c r="D138" s="2" t="n">
        <v>0</v>
      </c>
      <c r="E138" s="14" t="n">
        <f aca="false">E$34</f>
        <v>32.2</v>
      </c>
      <c r="F138" s="14" t="n">
        <f aca="false">F$34</f>
        <v>32.2</v>
      </c>
      <c r="G138" s="4" t="n">
        <f aca="false">C138*(E138-F138)</f>
        <v>0</v>
      </c>
      <c r="H138" s="4" t="n">
        <f aca="false">C138*(E138-F138)*0.5895</f>
        <v>0</v>
      </c>
      <c r="I138" s="14"/>
      <c r="J138" s="4" t="n">
        <f aca="false">C138*E138</f>
        <v>27788.6</v>
      </c>
      <c r="K138" s="4" t="n">
        <v>0</v>
      </c>
      <c r="L138" s="5" t="n">
        <v>2</v>
      </c>
      <c r="M138" s="6" t="s">
        <v>102</v>
      </c>
    </row>
    <row r="139" customFormat="false" ht="13.2" hidden="false" customHeight="false" outlineLevel="0" collapsed="false">
      <c r="A139" s="8"/>
      <c r="C139" s="2" t="s">
        <v>0</v>
      </c>
      <c r="E139" s="14" t="s">
        <v>0</v>
      </c>
      <c r="F139" s="14" t="s">
        <v>0</v>
      </c>
      <c r="I139" s="14"/>
      <c r="K139" s="4" t="s">
        <v>0</v>
      </c>
      <c r="M139" s="6" t="n">
        <f aca="false">M105</f>
        <v>-3874320</v>
      </c>
      <c r="N139" s="32" t="n">
        <f aca="false">M139/M146</f>
        <v>-0.621240155858118</v>
      </c>
      <c r="O139" s="3" t="s">
        <v>20</v>
      </c>
    </row>
    <row r="140" customFormat="false" ht="13.2" hidden="false" customHeight="false" outlineLevel="0" collapsed="false">
      <c r="A140" s="8" t="s">
        <v>54</v>
      </c>
      <c r="B140" s="3" t="s">
        <v>15</v>
      </c>
      <c r="C140" s="2" t="s">
        <v>0</v>
      </c>
      <c r="D140" s="2" t="s">
        <v>0</v>
      </c>
      <c r="E140" s="14" t="s">
        <v>0</v>
      </c>
      <c r="F140" s="14" t="s">
        <v>0</v>
      </c>
      <c r="G140" s="20"/>
      <c r="H140" s="20"/>
      <c r="I140" s="1"/>
      <c r="K140" s="4" t="s">
        <v>0</v>
      </c>
      <c r="M140" s="6" t="n">
        <f aca="false">SUMIF(L119:L150,2,K119:K150)+M106</f>
        <v>691240.229546722</v>
      </c>
      <c r="N140" s="32" t="n">
        <f aca="false">M140/M146</f>
        <v>0.110839111880022</v>
      </c>
      <c r="O140" s="3" t="s">
        <v>15</v>
      </c>
    </row>
    <row r="141" customFormat="false" ht="13.2" hidden="false" customHeight="false" outlineLevel="0" collapsed="false">
      <c r="A141" s="8" t="s">
        <v>55</v>
      </c>
      <c r="B141" s="1" t="s">
        <v>130</v>
      </c>
      <c r="C141" s="2" t="n">
        <v>15280</v>
      </c>
      <c r="D141" s="2" t="n">
        <v>15280</v>
      </c>
      <c r="E141" s="14" t="n">
        <f aca="false">E$34</f>
        <v>32.2</v>
      </c>
      <c r="F141" s="14" t="n">
        <f aca="false">F$34</f>
        <v>32.2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18.375</v>
      </c>
      <c r="J141" s="4" t="n">
        <f aca="false">IF(C141*(E141-I141)&gt;0,C141*(E141-I141),0)</f>
        <v>211246</v>
      </c>
      <c r="K141" s="4" t="n">
        <f aca="false">J141*0.5995</f>
        <v>126641.977</v>
      </c>
      <c r="L141" s="5" t="n">
        <v>2</v>
      </c>
      <c r="M141" s="6" t="s">
        <v>106</v>
      </c>
      <c r="N141" s="32"/>
      <c r="O141" s="4" t="s">
        <v>0</v>
      </c>
      <c r="P141" s="20" t="s">
        <v>0</v>
      </c>
    </row>
    <row r="142" customFormat="false" ht="13.2" hidden="false" customHeight="false" outlineLevel="0" collapsed="false">
      <c r="A142" s="8" t="s">
        <v>0</v>
      </c>
      <c r="B142" s="1" t="s">
        <v>131</v>
      </c>
      <c r="C142" s="2" t="n">
        <v>5130</v>
      </c>
      <c r="D142" s="2" t="n">
        <v>0</v>
      </c>
      <c r="E142" s="14" t="n">
        <f aca="false">E$34</f>
        <v>32.2</v>
      </c>
      <c r="F142" s="14" t="n">
        <f aca="false">F$34</f>
        <v>32.2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55.5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SUMIF(L119:L150,1,K119:K150)+M108</f>
        <v>6110188.57092</v>
      </c>
      <c r="N142" s="32" t="n">
        <f aca="false">M142/M146</f>
        <v>0.979757609108393</v>
      </c>
      <c r="O142" s="4" t="s">
        <v>0</v>
      </c>
      <c r="P142" s="20" t="s">
        <v>0</v>
      </c>
    </row>
    <row r="143" customFormat="false" ht="13.2" hidden="false" customHeight="false" outlineLevel="0" collapsed="false">
      <c r="A143" s="8"/>
      <c r="B143" s="1" t="s">
        <v>132</v>
      </c>
      <c r="C143" s="2" t="n">
        <v>25</v>
      </c>
      <c r="D143" s="2" t="n">
        <v>0</v>
      </c>
      <c r="E143" s="14" t="n">
        <f aca="false">E$34</f>
        <v>32.2</v>
      </c>
      <c r="F143" s="14" t="n">
        <f aca="false">F$34</f>
        <v>32.2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  <c r="P143" s="1" t="s">
        <v>0</v>
      </c>
    </row>
    <row r="144" customFormat="false" ht="13.2" hidden="false" customHeight="false" outlineLevel="0" collapsed="false">
      <c r="A144" s="8"/>
      <c r="B144" s="1" t="s">
        <v>133</v>
      </c>
      <c r="C144" s="2" t="n">
        <v>7608</v>
      </c>
      <c r="D144" s="2" t="n">
        <v>0</v>
      </c>
      <c r="E144" s="14" t="n">
        <f aca="false">E$34</f>
        <v>32.2</v>
      </c>
      <c r="F144" s="14" t="n">
        <f aca="false">F$34</f>
        <v>32.2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75.0625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+M110</f>
        <v>-565000</v>
      </c>
      <c r="N144" s="32" t="n">
        <f aca="false">+M144/M146</f>
        <v>-0.0905967209884151</v>
      </c>
      <c r="P144" s="20" t="s">
        <v>0</v>
      </c>
    </row>
    <row r="145" customFormat="false" ht="13.2" hidden="false" customHeight="false" outlineLevel="0" collapsed="false">
      <c r="A145" s="8"/>
      <c r="B145" s="1" t="s">
        <v>134</v>
      </c>
      <c r="C145" s="2" t="n">
        <v>2540</v>
      </c>
      <c r="D145" s="2" t="n">
        <v>0</v>
      </c>
      <c r="E145" s="14" t="n">
        <f aca="false">E$34</f>
        <v>32.2</v>
      </c>
      <c r="F145" s="14" t="n">
        <f aca="false">F$34</f>
        <v>32.2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76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112</v>
      </c>
      <c r="N145" s="32"/>
    </row>
    <row r="146" customFormat="false" ht="13.2" hidden="false" customHeight="false" outlineLevel="0" collapsed="false">
      <c r="A146" s="8"/>
      <c r="B146" s="1" t="s">
        <v>135</v>
      </c>
      <c r="C146" s="2" t="n">
        <v>1524</v>
      </c>
      <c r="D146" s="2" t="n">
        <v>0</v>
      </c>
      <c r="E146" s="14" t="n">
        <f aca="false">E$34</f>
        <v>32.2</v>
      </c>
      <c r="F146" s="14" t="n">
        <f aca="false">F$34</f>
        <v>32.2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83.125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n">
        <f aca="false">SUM(K119:K141)+K115</f>
        <v>6236428.80046672</v>
      </c>
      <c r="N146" s="32" t="n">
        <f aca="false">+M146/K152</f>
        <v>1</v>
      </c>
    </row>
    <row r="147" customFormat="false" ht="13.2" hidden="false" customHeight="false" outlineLevel="0" collapsed="false">
      <c r="A147" s="8"/>
      <c r="B147" s="1" t="s">
        <v>136</v>
      </c>
      <c r="C147" s="2" t="n">
        <v>1968</v>
      </c>
      <c r="D147" s="2" t="n">
        <v>0</v>
      </c>
      <c r="E147" s="14" t="n">
        <f aca="false">E$34</f>
        <v>32.2</v>
      </c>
      <c r="F147" s="14" t="n">
        <f aca="false">F$34</f>
        <v>32.2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62.41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2" hidden="false" customHeight="false" outlineLevel="0" collapsed="false">
      <c r="A148" s="8"/>
      <c r="B148" s="1" t="s">
        <v>137</v>
      </c>
      <c r="C148" s="2" t="n">
        <v>1967</v>
      </c>
      <c r="D148" s="2" t="n">
        <v>0</v>
      </c>
      <c r="E148" s="14" t="n">
        <f aca="false">E$34</f>
        <v>32.2</v>
      </c>
      <c r="F148" s="14" t="n">
        <f aca="false">F$34</f>
        <v>32.2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54.03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3.2" hidden="false" customHeight="false" outlineLevel="0" collapsed="false">
      <c r="A149" s="8"/>
      <c r="B149" s="1" t="s">
        <v>138</v>
      </c>
      <c r="C149" s="2" t="n">
        <f aca="false">2778-417</f>
        <v>2361</v>
      </c>
      <c r="D149" s="2" t="n">
        <v>0</v>
      </c>
      <c r="E149" s="14" t="n">
        <f aca="false">E$34</f>
        <v>32.2</v>
      </c>
      <c r="F149" s="14" t="n">
        <f aca="false">F$34</f>
        <v>32.2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48.3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3.8" hidden="false" customHeight="false" outlineLevel="0" collapsed="false">
      <c r="A150" s="8"/>
      <c r="B150" s="39"/>
      <c r="C150" s="34" t="s">
        <v>0</v>
      </c>
      <c r="D150" s="34"/>
      <c r="E150" s="35"/>
      <c r="F150" s="35"/>
      <c r="G150" s="36"/>
      <c r="H150" s="36"/>
      <c r="I150" s="35"/>
      <c r="J150" s="36"/>
      <c r="K150" s="41"/>
      <c r="L150" s="37"/>
      <c r="M150" s="30"/>
      <c r="N150" s="30"/>
    </row>
    <row r="151" customFormat="false" ht="13.2" hidden="false" customHeight="false" outlineLevel="0" collapsed="false">
      <c r="A151" s="8"/>
      <c r="C151" s="2" t="s">
        <v>0</v>
      </c>
      <c r="M151" s="6" t="s">
        <v>114</v>
      </c>
    </row>
    <row r="152" customFormat="false" ht="13.2" hidden="false" customHeight="false" outlineLevel="0" collapsed="false">
      <c r="A152" s="8" t="s">
        <v>115</v>
      </c>
      <c r="B152" s="31" t="s">
        <v>0</v>
      </c>
      <c r="C152" s="2" t="n">
        <f aca="false">SUM(C132:C149)+C115</f>
        <v>65703.7355</v>
      </c>
      <c r="D152" s="2" t="n">
        <f aca="false">SUM(D132:D149)+D115</f>
        <v>22009.7355</v>
      </c>
      <c r="G152" s="4" t="n">
        <f aca="false">SUM(G115:G150)</f>
        <v>0</v>
      </c>
      <c r="H152" s="4" t="n">
        <f aca="false">SUM(H115:H150)</f>
        <v>0</v>
      </c>
      <c r="J152" s="4" t="n">
        <f aca="false">SUM(J115:J150)</f>
        <v>6999958.93814672</v>
      </c>
      <c r="K152" s="4" t="n">
        <f aca="false">SUM(K115:K150)</f>
        <v>6236428.80046672</v>
      </c>
      <c r="M152" s="29" t="n">
        <f aca="false">SUM(K132:K149)+M115</f>
        <v>-31729.2955</v>
      </c>
      <c r="N152" s="38" t="n">
        <f aca="false">M152/K152</f>
        <v>-0.00508773474614598</v>
      </c>
      <c r="O152" s="4" t="n">
        <f aca="false">SUM(O115:O150)</f>
        <v>0</v>
      </c>
    </row>
    <row r="153" customFormat="false" ht="13.8" hidden="false" customHeight="false" outlineLevel="0" collapsed="false">
      <c r="A153" s="8"/>
      <c r="B153" s="39"/>
      <c r="C153" s="34"/>
      <c r="D153" s="34"/>
      <c r="E153" s="35"/>
      <c r="F153" s="35"/>
      <c r="G153" s="36"/>
      <c r="H153" s="36"/>
      <c r="I153" s="35"/>
      <c r="J153" s="36"/>
      <c r="K153" s="36"/>
      <c r="L153" s="37"/>
      <c r="M153" s="30"/>
      <c r="N153" s="30"/>
    </row>
    <row r="154" customFormat="false" ht="13.2" hidden="false" customHeight="false" outlineLevel="0" collapsed="false">
      <c r="A154" s="8"/>
    </row>
    <row r="155" customFormat="false" ht="13.2" hidden="false" customHeight="false" outlineLevel="0" collapsed="false">
      <c r="A155" s="26" t="s">
        <v>0</v>
      </c>
      <c r="B155" s="42" t="s">
        <v>0</v>
      </c>
      <c r="E155" s="1" t="s">
        <v>0</v>
      </c>
      <c r="F155" s="1" t="s">
        <v>0</v>
      </c>
      <c r="G155" s="1"/>
      <c r="H155" s="1"/>
      <c r="I155" s="1"/>
      <c r="K155" s="43" t="n">
        <v>0.07</v>
      </c>
      <c r="L155" s="44"/>
      <c r="M155" s="45"/>
    </row>
    <row r="156" customFormat="false" ht="13.2" hidden="false" customHeight="false" outlineLevel="0" collapsed="false">
      <c r="A156" s="26" t="s">
        <v>0</v>
      </c>
      <c r="B156" s="42"/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4" t="n">
        <f aca="false">K115*K155</f>
        <v>421171.506272071</v>
      </c>
      <c r="L156" s="44"/>
      <c r="M156" s="45" t="s">
        <v>0</v>
      </c>
    </row>
    <row r="157" customFormat="false" ht="13.2" hidden="false" customHeight="false" outlineLevel="0" collapsed="false">
      <c r="A157" s="1" t="s">
        <v>0</v>
      </c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K152*K155</f>
        <v>436550.016032671</v>
      </c>
      <c r="L157" s="44"/>
      <c r="M157" s="45" t="s">
        <v>0</v>
      </c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20"/>
      <c r="L158" s="44"/>
      <c r="M158" s="45" t="s">
        <v>0</v>
      </c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 t="s">
        <v>0</v>
      </c>
      <c r="I159" s="1"/>
      <c r="K159" s="20"/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 t="s">
        <v>0</v>
      </c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 t="s">
        <v>0</v>
      </c>
      <c r="H168" s="1"/>
      <c r="I168" s="1"/>
      <c r="K168" s="20"/>
      <c r="L168" s="44"/>
      <c r="M168" s="45"/>
    </row>
    <row r="169" customFormat="false" ht="13.2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L171" s="44"/>
      <c r="M171" s="45"/>
    </row>
    <row r="172" customFormat="false" ht="13.2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 t="s">
        <v>0</v>
      </c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C190" s="2" t="s">
        <v>0</v>
      </c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B196" s="1" t="s">
        <v>0</v>
      </c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3.2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3.2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3.2" hidden="false" customHeight="false" outlineLevel="0" collapsed="false">
      <c r="E233" s="1"/>
      <c r="F233" s="1"/>
      <c r="G233" s="1"/>
      <c r="H233" s="1"/>
      <c r="I233" s="1"/>
      <c r="L233" s="44"/>
      <c r="M233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139</v>
      </c>
      <c r="C2" s="51" t="s">
        <v>140</v>
      </c>
      <c r="D2" s="52" t="s">
        <v>0</v>
      </c>
      <c r="E2" s="53" t="s">
        <v>141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55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64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112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107258.2</v>
      </c>
      <c r="C7" s="23" t="n">
        <f aca="false">H33</f>
        <v>64301.2909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112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142</v>
      </c>
      <c r="H11" s="64" t="s">
        <v>143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144</v>
      </c>
      <c r="B12" s="67" t="s">
        <v>145</v>
      </c>
      <c r="C12" s="68" t="s">
        <v>146</v>
      </c>
      <c r="D12" s="69" t="s">
        <v>147</v>
      </c>
      <c r="E12" s="67" t="s">
        <v>148</v>
      </c>
      <c r="F12" s="67" t="s">
        <v>149</v>
      </c>
      <c r="G12" s="70" t="s">
        <v>150</v>
      </c>
      <c r="H12" s="71" t="s">
        <v>150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151</v>
      </c>
      <c r="F14" s="80" t="n">
        <v>37256</v>
      </c>
      <c r="G14" s="14" t="n">
        <f aca="false">C14*(Sheet1!$E$34-D14)</f>
        <v>211246</v>
      </c>
      <c r="H14" s="7" t="n">
        <f aca="false">G14*0.5995</f>
        <v>126641.977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151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151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151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151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151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151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152</v>
      </c>
      <c r="C25" s="2" t="n">
        <v>288</v>
      </c>
      <c r="D25" s="14" t="n">
        <f aca="false">D$87</f>
        <v>0</v>
      </c>
      <c r="E25" s="14" t="s">
        <v>151</v>
      </c>
      <c r="F25" s="81" t="n">
        <v>37645</v>
      </c>
      <c r="G25" s="14" t="n">
        <f aca="false">C25*(Sheet1!$E$34-D25)</f>
        <v>9273.6</v>
      </c>
      <c r="H25" s="7" t="n">
        <f aca="false">G25*0.5995</f>
        <v>5559.5232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151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151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151</v>
      </c>
      <c r="F29" s="81" t="n">
        <v>37652</v>
      </c>
      <c r="G29" s="14" t="n">
        <v>0</v>
      </c>
      <c r="H29" s="7" t="n">
        <f aca="false">G29*0.5995</f>
        <v>0</v>
      </c>
      <c r="I29" s="67" t="s">
        <v>153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151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151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154</v>
      </c>
      <c r="C33" s="2" t="n">
        <v>3331</v>
      </c>
      <c r="D33" s="14" t="n">
        <f aca="false">D$87</f>
        <v>0</v>
      </c>
      <c r="E33" s="14" t="s">
        <v>151</v>
      </c>
      <c r="F33" s="85" t="s">
        <v>155</v>
      </c>
      <c r="G33" s="14" t="n">
        <f aca="false">C33*(Sheet1!$E$34-D33)</f>
        <v>107258.2</v>
      </c>
      <c r="H33" s="7" t="n">
        <f aca="false">G33*0.5995</f>
        <v>64301.2909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151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151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151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151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151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151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151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151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151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151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154</v>
      </c>
      <c r="C47" s="2" t="n">
        <v>223</v>
      </c>
      <c r="D47" s="14" t="n">
        <f aca="false">D$87</f>
        <v>0</v>
      </c>
      <c r="E47" s="14" t="s">
        <v>151</v>
      </c>
      <c r="F47" s="81" t="n">
        <v>37377</v>
      </c>
      <c r="G47" s="14" t="n">
        <f aca="false">C47*(Sheet1!$E$34-D47)</f>
        <v>7180.6</v>
      </c>
      <c r="H47" s="7" t="n">
        <f aca="false">G47*0.5995</f>
        <v>4304.7697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154</v>
      </c>
      <c r="C48" s="2" t="n">
        <v>223</v>
      </c>
      <c r="D48" s="14" t="n">
        <f aca="false">D$87</f>
        <v>0</v>
      </c>
      <c r="E48" s="14" t="s">
        <v>151</v>
      </c>
      <c r="F48" s="81" t="n">
        <v>37742</v>
      </c>
      <c r="G48" s="14" t="n">
        <f aca="false">C48*(Sheet1!$E$34-D48)</f>
        <v>7180.6</v>
      </c>
      <c r="H48" s="7" t="n">
        <f aca="false">G48*0.5995</f>
        <v>4304.7697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154</v>
      </c>
      <c r="C49" s="2" t="n">
        <v>222</v>
      </c>
      <c r="D49" s="14" t="n">
        <f aca="false">D$87</f>
        <v>0</v>
      </c>
      <c r="E49" s="14" t="s">
        <v>151</v>
      </c>
      <c r="F49" s="81" t="n">
        <v>38108</v>
      </c>
      <c r="G49" s="14" t="n">
        <f aca="false">C49*(Sheet1!$E$34-D49)</f>
        <v>7148.4</v>
      </c>
      <c r="H49" s="7" t="n">
        <f aca="false">G49*0.5995</f>
        <v>4285.4658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151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151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151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151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151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151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154</v>
      </c>
      <c r="C58" s="2" t="n">
        <v>262</v>
      </c>
      <c r="D58" s="14" t="n">
        <f aca="false">D$87</f>
        <v>0</v>
      </c>
      <c r="E58" s="14" t="s">
        <v>151</v>
      </c>
      <c r="F58" s="81" t="n">
        <v>37408</v>
      </c>
      <c r="G58" s="14" t="n">
        <f aca="false">C58*(Sheet1!$E$34-D58)</f>
        <v>8436.4</v>
      </c>
      <c r="H58" s="7" t="n">
        <f aca="false">G58*0.5995</f>
        <v>5057.6218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154</v>
      </c>
      <c r="C59" s="2" t="n">
        <v>262</v>
      </c>
      <c r="D59" s="14" t="n">
        <f aca="false">D$87</f>
        <v>0</v>
      </c>
      <c r="E59" s="14" t="s">
        <v>151</v>
      </c>
      <c r="F59" s="81" t="n">
        <v>37773</v>
      </c>
      <c r="G59" s="14" t="n">
        <f aca="false">C59*(Sheet1!$E$34-D59)</f>
        <v>8436.4</v>
      </c>
      <c r="H59" s="7" t="n">
        <f aca="false">G59*0.5995</f>
        <v>5057.6218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154</v>
      </c>
      <c r="C60" s="2" t="n">
        <v>262</v>
      </c>
      <c r="D60" s="14" t="n">
        <f aca="false">D$87</f>
        <v>0</v>
      </c>
      <c r="E60" s="14" t="s">
        <v>151</v>
      </c>
      <c r="F60" s="81" t="n">
        <v>38139</v>
      </c>
      <c r="G60" s="14" t="n">
        <f aca="false">C60*(Sheet1!$E$34-D60)</f>
        <v>8436.4</v>
      </c>
      <c r="H60" s="7" t="n">
        <f aca="false">G60*0.5995</f>
        <v>5057.6218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151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151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151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151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151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151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154</v>
      </c>
      <c r="C69" s="2" t="n">
        <v>288</v>
      </c>
      <c r="D69" s="14" t="n">
        <v>0</v>
      </c>
      <c r="E69" s="14" t="s">
        <v>151</v>
      </c>
      <c r="F69" s="81" t="n">
        <v>37439</v>
      </c>
      <c r="G69" s="14" t="n">
        <f aca="false">C69*(Sheet1!$E$34-D69)</f>
        <v>9273.6</v>
      </c>
      <c r="H69" s="7" t="n">
        <f aca="false">G69*0.5995</f>
        <v>5559.5232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154</v>
      </c>
      <c r="C70" s="2" t="n">
        <v>288</v>
      </c>
      <c r="D70" s="14" t="n">
        <f aca="false">D$87</f>
        <v>0</v>
      </c>
      <c r="E70" s="14" t="s">
        <v>151</v>
      </c>
      <c r="F70" s="81" t="n">
        <v>37804</v>
      </c>
      <c r="G70" s="14" t="n">
        <f aca="false">C70*(Sheet1!$E$34-D70)</f>
        <v>9273.6</v>
      </c>
      <c r="H70" s="7" t="n">
        <f aca="false">G70*0.5995</f>
        <v>5559.5232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154</v>
      </c>
      <c r="C71" s="2" t="n">
        <v>287</v>
      </c>
      <c r="D71" s="14" t="n">
        <f aca="false">D$87</f>
        <v>0</v>
      </c>
      <c r="E71" s="14" t="s">
        <v>151</v>
      </c>
      <c r="F71" s="81" t="n">
        <v>38170</v>
      </c>
      <c r="G71" s="14" t="n">
        <f aca="false">C71*(Sheet1!$E$34-D71)</f>
        <v>9241.4</v>
      </c>
      <c r="H71" s="7" t="n">
        <f aca="false">G71*0.5995</f>
        <v>5540.2193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402385.2</v>
      </c>
      <c r="H76" s="20" t="n">
        <f aca="false">SUM(H14:H74)</f>
        <v>241229.9274</v>
      </c>
      <c r="I76" s="10"/>
      <c r="J76" s="51" t="s">
        <v>0</v>
      </c>
    </row>
    <row r="77" customFormat="false" ht="13.8" hidden="false" customHeight="false" outlineLevel="0" collapsed="false">
      <c r="C77" s="47" t="s">
        <v>156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157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158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159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160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161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162</v>
      </c>
      <c r="G94" s="20"/>
      <c r="H94" s="20"/>
    </row>
    <row r="95" customFormat="false" ht="13.2" hidden="false" customHeight="false" outlineLevel="0" collapsed="false">
      <c r="B95" s="93"/>
      <c r="C95" s="48" t="s">
        <v>163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164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165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166</v>
      </c>
      <c r="G100" s="20"/>
      <c r="H100" s="20"/>
    </row>
    <row r="101" customFormat="false" ht="13.2" hidden="false" customHeight="false" outlineLevel="0" collapsed="false">
      <c r="B101" s="93"/>
      <c r="C101" s="48" t="s">
        <v>167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168</v>
      </c>
      <c r="G103" s="20"/>
      <c r="H103" s="20"/>
    </row>
    <row r="104" customFormat="false" ht="13.8" hidden="false" customHeight="false" outlineLevel="0" collapsed="false">
      <c r="B104" s="94"/>
      <c r="C104" s="48" t="s">
        <v>169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170</v>
      </c>
      <c r="G106" s="20"/>
      <c r="H106" s="20"/>
    </row>
    <row r="107" customFormat="false" ht="13.8" hidden="false" customHeight="false" outlineLevel="0" collapsed="false">
      <c r="B107" s="94"/>
      <c r="C107" s="48" t="s">
        <v>171</v>
      </c>
      <c r="G107" s="20"/>
      <c r="H107" s="20"/>
    </row>
    <row r="108" customFormat="false" ht="13.2" hidden="false" customHeight="false" outlineLevel="0" collapsed="false">
      <c r="B108" s="93"/>
      <c r="C108" s="48" t="s">
        <v>172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173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174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175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176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2001-10-18T00:26:22Z</dcterms:modified>
  <cp:revision>0</cp:revision>
  <dc:subject/>
  <dc:title/>
</cp:coreProperties>
</file>