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<sst xmlns="http://schemas.openxmlformats.org/spreadsheetml/2006/main" count="934" uniqueCount="173">
  <si>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</si>
  <si>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</si>
  <si>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</si>
  <si>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</si>
  <si>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</si>
  <si>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</si>
  <si>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</si>
  <si>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</si>
  <si>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</si>
  <si>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</si>
  <si>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</si>
  <si>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</si>
  <si>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</si>
  <si>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</si>
  <si>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</si>
  <si>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</si>
  <si>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</si>
  <si>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</si>
  <si>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</si>
  <si>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</si>
  <si>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BR</t>
  </si>
  <si>
    <t xml:space="preserve">ENE</t>
  </si>
  <si>
    <t xml:space="preserve">FNM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</si>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</sst>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37168</v>
      </c>
      <c r="F3" s="12" t="n">
        <v>37167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2264201+14266-75700+2100+26975</f>
        <v>2231842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2231842</v>
      </c>
      <c r="K5" s="4" t="n">
        <f aca="false">J5</f>
        <v>2231842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16.9</v>
      </c>
      <c r="F6" s="14" t="n">
        <v>16.8</v>
      </c>
      <c r="G6" s="4" t="n">
        <f aca="false">C6*(E6-F6)</f>
        <v>99.9999999999979</v>
      </c>
      <c r="H6" s="4" t="n">
        <f aca="false">C6*(E6-F6)</f>
        <v>99.9999999999979</v>
      </c>
      <c r="J6" s="4" t="n">
        <f aca="false">C6*E6</f>
        <v>16900</v>
      </c>
      <c r="K6" s="4" t="n">
        <f aca="false">J6</f>
        <v>16900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/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-9000</v>
      </c>
      <c r="D9" s="2" t="s">
        <v>0</v>
      </c>
      <c r="E9" s="14" t="n">
        <v>36.05</v>
      </c>
      <c r="F9" s="14" t="n">
        <v>33.95</v>
      </c>
      <c r="G9" s="4" t="n">
        <f aca="false">C9*(E9-F9)</f>
        <v>-18900</v>
      </c>
      <c r="H9" s="4" t="n">
        <f aca="false">C9*(E9-F9)</f>
        <v>-18900</v>
      </c>
      <c r="J9" s="4" t="n">
        <f aca="false">G9</f>
        <v>-18900</v>
      </c>
      <c r="K9" s="4" t="n">
        <f aca="false">J9</f>
        <v>-18900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-15000</v>
      </c>
      <c r="D10" s="2" t="n">
        <f aca="false">C10*1</f>
        <v>-15000</v>
      </c>
      <c r="E10" s="14" t="n">
        <f aca="false">E$32</f>
        <v>33.1</v>
      </c>
      <c r="F10" s="14" t="n">
        <f aca="false">F$32</f>
        <v>33.49</v>
      </c>
      <c r="G10" s="4" t="n">
        <f aca="false">C10*(E10-F10)</f>
        <v>5850.00000000001</v>
      </c>
      <c r="H10" s="4" t="n">
        <f aca="false">C10*(E10-F10)</f>
        <v>5850.00000000001</v>
      </c>
      <c r="J10" s="4" t="n">
        <f aca="false">G10</f>
        <v>5850.00000000001</v>
      </c>
      <c r="K10" s="4" t="n">
        <f aca="false">J10</f>
        <v>5850.00000000001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-35000</v>
      </c>
      <c r="D11" s="2" t="s">
        <v>0</v>
      </c>
      <c r="E11" s="14" t="n">
        <v>82.11</v>
      </c>
      <c r="F11" s="14" t="n">
        <v>82.59</v>
      </c>
      <c r="G11" s="4" t="n">
        <f aca="false">C11*(E11-F11)</f>
        <v>16800.0000000001</v>
      </c>
      <c r="H11" s="4" t="n">
        <f aca="false">C11*(E11-F11)</f>
        <v>16800.0000000001</v>
      </c>
      <c r="J11" s="4" t="n">
        <f aca="false">G11</f>
        <v>16800.0000000001</v>
      </c>
      <c r="K11" s="4" t="n">
        <f aca="false">J11</f>
        <v>16800.0000000001</v>
      </c>
      <c r="L11" s="5" t="n">
        <v>1</v>
      </c>
    </row>
    <row r="12" customFormat="false" ht="12.75" hidden="false" customHeight="false" outlineLevel="0" collapsed="false">
      <c r="A12" s="15"/>
      <c r="B12" s="10"/>
      <c r="D12" s="16"/>
      <c r="E12" s="2"/>
      <c r="F12" s="2"/>
      <c r="G12" s="2"/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" t="s">
        <v>24</v>
      </c>
      <c r="C14" s="2" t="n">
        <v>-1500</v>
      </c>
      <c r="E14" s="14" t="n">
        <v>0</v>
      </c>
      <c r="F14" s="14" t="n">
        <v>0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N14" s="6" t="s">
        <v>0</v>
      </c>
      <c r="P14" s="2" t="s">
        <v>0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-2000</v>
      </c>
      <c r="E15" s="14" t="n">
        <v>0</v>
      </c>
      <c r="F15" s="14" t="n">
        <v>0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  <c r="N15" s="6" t="s">
        <v>0</v>
      </c>
    </row>
    <row r="16" customFormat="false" ht="12.75" hidden="false" customHeight="false" outlineLevel="0" collapsed="false">
      <c r="A16" s="15" t="s">
        <v>0</v>
      </c>
      <c r="B16" s="1" t="s">
        <v>26</v>
      </c>
      <c r="C16" s="2" t="n">
        <v>-19000</v>
      </c>
      <c r="E16" s="14" t="n">
        <v>3.3</v>
      </c>
      <c r="F16" s="14" t="n">
        <v>3.5</v>
      </c>
      <c r="G16" s="4" t="n">
        <f aca="false">(E16-F16)*C16</f>
        <v>3800</v>
      </c>
      <c r="H16" s="4" t="n">
        <f aca="false">C16*(E16-F16)</f>
        <v>3800</v>
      </c>
      <c r="J16" s="4" t="n">
        <f aca="false">G16</f>
        <v>3800</v>
      </c>
      <c r="K16" s="4" t="n">
        <f aca="false">J16</f>
        <v>3800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5"/>
      <c r="E17" s="14"/>
      <c r="F17" s="14"/>
    </row>
    <row r="18" customFormat="false" ht="12.75" hidden="false" customHeight="false" outlineLevel="0" collapsed="false">
      <c r="A18" s="8"/>
      <c r="B18" s="1" t="s">
        <v>27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2256292</v>
      </c>
      <c r="N18" s="6" t="n">
        <v>2256292</v>
      </c>
      <c r="O18" s="13" t="n">
        <f aca="false">M18-N18</f>
        <v>0</v>
      </c>
    </row>
    <row r="19" customFormat="false" ht="12.75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2.75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 t="s">
        <v>28</v>
      </c>
      <c r="B21" s="1" t="s">
        <v>29</v>
      </c>
      <c r="C21" s="2" t="n">
        <v>4048.38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4048.38</v>
      </c>
      <c r="K21" s="4" t="n">
        <f aca="false">J21</f>
        <v>4048.38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2.75" hidden="false" customHeight="false" outlineLevel="0" collapsed="false">
      <c r="A23" s="8" t="s">
        <v>28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2.75" hidden="false" customHeight="false" outlineLevel="0" collapsed="false">
      <c r="A24" s="8" t="s">
        <v>30</v>
      </c>
      <c r="B24" s="17" t="s">
        <v>31</v>
      </c>
      <c r="C24" s="2" t="n">
        <v>900</v>
      </c>
      <c r="E24" s="14" t="n">
        <v>13.79</v>
      </c>
      <c r="F24" s="14" t="n">
        <v>13.66</v>
      </c>
      <c r="G24" s="4" t="n">
        <f aca="false">C24*(E24-F24)</f>
        <v>116.999999999999</v>
      </c>
      <c r="H24" s="4" t="n">
        <f aca="false">C24*(E24-F24)</f>
        <v>116.999999999999</v>
      </c>
      <c r="I24" s="14"/>
      <c r="J24" s="4" t="n">
        <f aca="false">C24*E24</f>
        <v>12411</v>
      </c>
      <c r="K24" s="4" t="n">
        <f aca="false">J24</f>
        <v>12411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32</v>
      </c>
      <c r="B25" s="17" t="s">
        <v>33</v>
      </c>
      <c r="C25" s="2" t="n">
        <v>100</v>
      </c>
      <c r="E25" s="14" t="n">
        <v>18</v>
      </c>
      <c r="F25" s="14" t="n">
        <v>17.68</v>
      </c>
      <c r="G25" s="4" t="n">
        <f aca="false">C25*(E25-F25)</f>
        <v>32</v>
      </c>
      <c r="H25" s="4" t="n">
        <f aca="false">C25*(E25-F25)</f>
        <v>32</v>
      </c>
      <c r="I25" s="14"/>
      <c r="J25" s="4" t="n">
        <f aca="false">C25*E25</f>
        <v>1800</v>
      </c>
      <c r="K25" s="4" t="n">
        <f aca="false">J25</f>
        <v>1800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83</v>
      </c>
      <c r="D26" s="2" t="s">
        <v>0</v>
      </c>
      <c r="E26" s="14" t="n">
        <v>48.25</v>
      </c>
      <c r="F26" s="14" t="n">
        <v>49.15</v>
      </c>
      <c r="G26" s="4" t="n">
        <f aca="false">C26*(E26-F26)</f>
        <v>-74.6999999999999</v>
      </c>
      <c r="H26" s="4" t="n">
        <f aca="false">C26*(E26-F26)</f>
        <v>-74.6999999999999</v>
      </c>
      <c r="I26" s="14"/>
      <c r="J26" s="4" t="n">
        <f aca="false">C26*E26</f>
        <v>4004.75</v>
      </c>
      <c r="K26" s="4" t="n">
        <f aca="false">J26</f>
        <v>4004.75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169</v>
      </c>
      <c r="E27" s="14" t="n">
        <v>9.95</v>
      </c>
      <c r="F27" s="14" t="n">
        <v>9.95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1681.55</v>
      </c>
      <c r="K27" s="4" t="n">
        <f aca="false">J27</f>
        <v>1681.55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7" t="s">
        <v>37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38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7" t="s">
        <v>39</v>
      </c>
      <c r="C32" s="2" t="n">
        <v>260.0196</v>
      </c>
      <c r="D32" s="2" t="n">
        <f aca="false">C32*1</f>
        <v>260.0196</v>
      </c>
      <c r="E32" s="23" t="n">
        <v>33.1</v>
      </c>
      <c r="F32" s="23" t="n">
        <v>33.49</v>
      </c>
      <c r="G32" s="4" t="n">
        <f aca="false">C32*(E32-F32)</f>
        <v>-101.407644</v>
      </c>
      <c r="H32" s="4" t="n">
        <f aca="false">C32*(E32-F32)</f>
        <v>-101.407644</v>
      </c>
      <c r="I32" s="5"/>
      <c r="J32" s="4" t="n">
        <f aca="false">C32*E32</f>
        <v>8606.64876</v>
      </c>
      <c r="K32" s="4" t="n">
        <f aca="false">J32</f>
        <v>8606.64876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 t="s">
        <v>0</v>
      </c>
      <c r="B33" s="1" t="s">
        <v>40</v>
      </c>
      <c r="C33" s="2" t="n">
        <v>132866.91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132866.91</v>
      </c>
      <c r="K33" s="4" t="n">
        <f aca="false">J33</f>
        <v>132866.91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41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43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2.75" hidden="false" customHeight="false" outlineLevel="0" collapsed="false">
      <c r="A38" s="8" t="s">
        <v>44</v>
      </c>
      <c r="B38" s="1" t="s">
        <v>39</v>
      </c>
      <c r="C38" s="2" t="n">
        <v>87.854</v>
      </c>
      <c r="D38" s="2" t="n">
        <f aca="false">C38*1</f>
        <v>87.854</v>
      </c>
      <c r="E38" s="14" t="n">
        <f aca="false">E$32</f>
        <v>33.1</v>
      </c>
      <c r="F38" s="14" t="n">
        <f aca="false">F$32</f>
        <v>33.49</v>
      </c>
      <c r="G38" s="4" t="n">
        <f aca="false">C38*(E38-F38)</f>
        <v>-34.2630600000001</v>
      </c>
      <c r="H38" s="4" t="n">
        <f aca="false">C38*(E38-F38)</f>
        <v>-34.2630600000001</v>
      </c>
      <c r="I38" s="14"/>
      <c r="J38" s="4" t="n">
        <f aca="false">C38*E38</f>
        <v>2907.9674</v>
      </c>
      <c r="K38" s="4" t="n">
        <f aca="false">J38</f>
        <v>2907.9674</v>
      </c>
      <c r="L38" s="5" t="n">
        <v>2</v>
      </c>
      <c r="M38" s="6" t="s">
        <v>0</v>
      </c>
    </row>
    <row r="39" customFormat="false" ht="12.75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2.75" hidden="false" customHeight="false" outlineLevel="0" collapsed="false">
      <c r="A40" s="8" t="s">
        <v>45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2.75" hidden="false" customHeight="false" outlineLevel="0" collapsed="false">
      <c r="A41" s="22" t="s">
        <v>0</v>
      </c>
      <c r="B41" s="1" t="s">
        <v>40</v>
      </c>
      <c r="C41" s="2" t="n">
        <v>610690.43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610690.43</v>
      </c>
      <c r="K41" s="4" t="n">
        <f aca="false">J41*0.614</f>
        <v>374963.92402</v>
      </c>
      <c r="L41" s="5" t="n">
        <v>1</v>
      </c>
      <c r="M41" s="6" t="s">
        <v>0</v>
      </c>
    </row>
    <row r="42" customFormat="false" ht="12.75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2.75" hidden="false" customHeight="false" outlineLevel="0" collapsed="false">
      <c r="A43" s="8" t="s">
        <v>46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40</v>
      </c>
      <c r="C44" s="2" t="n">
        <v>263262.56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263262.56</v>
      </c>
      <c r="K44" s="4" t="n">
        <f aca="false">J44*0.614</f>
        <v>161643.21184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 t="s">
        <v>0</v>
      </c>
      <c r="B45" s="1" t="s">
        <v>39</v>
      </c>
      <c r="C45" s="2" t="n">
        <v>8252</v>
      </c>
      <c r="D45" s="2" t="n">
        <f aca="false">C45*1</f>
        <v>8252</v>
      </c>
      <c r="E45" s="14" t="n">
        <f aca="false">E$32</f>
        <v>33.1</v>
      </c>
      <c r="F45" s="14" t="n">
        <f aca="false">F$32</f>
        <v>33.49</v>
      </c>
      <c r="G45" s="4" t="n">
        <f aca="false">C45*(E45-F45)</f>
        <v>-3218.28</v>
      </c>
      <c r="H45" s="4" t="n">
        <f aca="false">C45*(E45-F45)*0.5895</f>
        <v>-1897.17606</v>
      </c>
      <c r="I45" s="25" t="s">
        <v>0</v>
      </c>
      <c r="J45" s="4" t="n">
        <f aca="false">C45*E45</f>
        <v>273141.2</v>
      </c>
      <c r="K45" s="4" t="n">
        <f aca="false">J45*0.614</f>
        <v>167708.6968</v>
      </c>
      <c r="L45" s="5" t="n">
        <v>2</v>
      </c>
      <c r="M45" s="6" t="s">
        <v>0</v>
      </c>
      <c r="O45" s="4" t="s">
        <v>0</v>
      </c>
    </row>
    <row r="46" customFormat="false" ht="12.75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2.75" hidden="false" customHeight="false" outlineLevel="0" collapsed="false">
      <c r="A47" s="8" t="s">
        <v>47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1307.5862</v>
      </c>
      <c r="D48" s="2" t="n">
        <f aca="false">C48*1</f>
        <v>1307.5862</v>
      </c>
      <c r="E48" s="14" t="n">
        <f aca="false">E$32</f>
        <v>33.1</v>
      </c>
      <c r="F48" s="14" t="n">
        <f aca="false">F$32</f>
        <v>33.49</v>
      </c>
      <c r="G48" s="4" t="n">
        <f aca="false">C48*(E48-F48)</f>
        <v>-509.958618000001</v>
      </c>
      <c r="H48" s="4" t="n">
        <f aca="false">C48*(E48-F48)</f>
        <v>-509.958618000001</v>
      </c>
      <c r="I48" s="14"/>
      <c r="J48" s="4" t="n">
        <f aca="false">C48*E48</f>
        <v>43281.10322</v>
      </c>
      <c r="K48" s="4" t="n">
        <f aca="false">J48</f>
        <v>43281.10322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178.0334</v>
      </c>
      <c r="D49" s="2" t="n">
        <f aca="false">C49*1</f>
        <v>178.0334</v>
      </c>
      <c r="E49" s="14" t="n">
        <f aca="false">E$32</f>
        <v>33.1</v>
      </c>
      <c r="F49" s="14" t="n">
        <f aca="false">F$32</f>
        <v>33.49</v>
      </c>
      <c r="G49" s="4" t="n">
        <f aca="false">C49*(E49-F49)</f>
        <v>-69.4330260000001</v>
      </c>
      <c r="H49" s="4" t="n">
        <f aca="false">C49*(E49-F49)</f>
        <v>-69.4330260000001</v>
      </c>
      <c r="I49" s="14"/>
      <c r="J49" s="4" t="n">
        <f aca="false">C49*E49</f>
        <v>5892.90554</v>
      </c>
      <c r="K49" s="4" t="n">
        <f aca="false">J49</f>
        <v>5892.90554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B50" s="1" t="s">
        <v>50</v>
      </c>
      <c r="C50" s="2" t="n">
        <v>402.8541</v>
      </c>
      <c r="D50" s="2" t="n">
        <f aca="false">C50*1</f>
        <v>402.8541</v>
      </c>
      <c r="E50" s="14" t="n">
        <f aca="false">E$32</f>
        <v>33.1</v>
      </c>
      <c r="F50" s="14" t="n">
        <f aca="false">F$32</f>
        <v>33.49</v>
      </c>
      <c r="G50" s="4" t="n">
        <f aca="false">C50*(E50-F50)</f>
        <v>-157.113099</v>
      </c>
      <c r="H50" s="4" t="n">
        <f aca="false">C50*(E50-F50)</f>
        <v>-157.113099</v>
      </c>
      <c r="I50" s="14"/>
      <c r="J50" s="4" t="n">
        <f aca="false">C50*E50</f>
        <v>13334.47071</v>
      </c>
      <c r="K50" s="4" t="n">
        <f aca="false">J50</f>
        <v>13334.47071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2.75" hidden="false" customHeight="false" outlineLevel="0" collapsed="false">
      <c r="A52" s="8" t="s">
        <v>51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2.75" hidden="false" customHeight="false" outlineLevel="0" collapsed="false">
      <c r="A53" s="8" t="s">
        <v>52</v>
      </c>
      <c r="B53" s="1" t="s">
        <v>53</v>
      </c>
      <c r="C53" s="2" t="n">
        <v>3262</v>
      </c>
      <c r="D53" s="2" t="s">
        <v>0</v>
      </c>
      <c r="E53" s="14" t="n">
        <f aca="false">E$32</f>
        <v>33.1</v>
      </c>
      <c r="F53" s="14" t="n">
        <f aca="false">F$32</f>
        <v>33.49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B54" s="1" t="s">
        <v>54</v>
      </c>
      <c r="C54" s="2" t="n">
        <v>1270</v>
      </c>
      <c r="D54" s="2" t="s">
        <v>0</v>
      </c>
      <c r="E54" s="14" t="n">
        <f aca="false">E$32</f>
        <v>33.1</v>
      </c>
      <c r="F54" s="14" t="n">
        <f aca="false">F$32</f>
        <v>33.49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381</v>
      </c>
      <c r="D55" s="2" t="s">
        <v>0</v>
      </c>
      <c r="E55" s="14" t="n">
        <f aca="false">E$32</f>
        <v>33.1</v>
      </c>
      <c r="F55" s="14" t="n">
        <f aca="false">F$32</f>
        <v>33.49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347</v>
      </c>
      <c r="D56" s="2" t="s">
        <v>0</v>
      </c>
      <c r="E56" s="14" t="n">
        <f aca="false">E$32</f>
        <v>33.1</v>
      </c>
      <c r="F56" s="14" t="n">
        <f aca="false">F$32</f>
        <v>33.49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348</v>
      </c>
      <c r="D57" s="2" t="s">
        <v>0</v>
      </c>
      <c r="E57" s="14" t="n">
        <f aca="false">E$32</f>
        <v>33.1</v>
      </c>
      <c r="F57" s="14" t="n">
        <f aca="false">F$32</f>
        <v>33.49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417</v>
      </c>
      <c r="D58" s="2" t="s">
        <v>0</v>
      </c>
      <c r="E58" s="14" t="n">
        <f aca="false">E$32</f>
        <v>33.1</v>
      </c>
      <c r="F58" s="14" t="n">
        <f aca="false">F$32</f>
        <v>33.49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59</v>
      </c>
      <c r="C59" s="2" t="n">
        <v>610</v>
      </c>
      <c r="D59" s="2" t="s">
        <v>0</v>
      </c>
      <c r="E59" s="14" t="n">
        <f aca="false">E$32</f>
        <v>33.1</v>
      </c>
      <c r="F59" s="14" t="n">
        <f aca="false">F$32</f>
        <v>33.49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2.75" hidden="false" customHeight="false" outlineLevel="0" collapsed="false">
      <c r="A61" s="8" t="s">
        <v>60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61</v>
      </c>
      <c r="B62" s="1" t="s">
        <v>62</v>
      </c>
      <c r="C62" s="2" t="n">
        <v>2317</v>
      </c>
      <c r="D62" s="2" t="n">
        <f aca="false">C62*1</f>
        <v>2317</v>
      </c>
      <c r="E62" s="14" t="n">
        <f aca="false">E$32</f>
        <v>33.1</v>
      </c>
      <c r="F62" s="14" t="n">
        <f aca="false">F$32</f>
        <v>33.49</v>
      </c>
      <c r="G62" s="4" t="n">
        <f aca="false">C62*(E62-F62)</f>
        <v>-903.630000000001</v>
      </c>
      <c r="H62" s="4" t="n">
        <f aca="false">C62*(E62-F62)*0.5895</f>
        <v>-532.689885000001</v>
      </c>
      <c r="I62" s="14"/>
      <c r="J62" s="4" t="n">
        <f aca="false">C62*E62</f>
        <v>76692.7</v>
      </c>
      <c r="K62" s="4" t="n">
        <f aca="false">J62*0.614</f>
        <v>47089.3178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64</v>
      </c>
      <c r="B65" s="1" t="s">
        <v>65</v>
      </c>
      <c r="C65" s="2" t="n">
        <v>1924</v>
      </c>
      <c r="D65" s="2" t="n">
        <f aca="false">+C65*1</f>
        <v>1924</v>
      </c>
      <c r="E65" s="14" t="n">
        <f aca="false">E$32</f>
        <v>33.1</v>
      </c>
      <c r="F65" s="14" t="n">
        <f aca="false">F$32</f>
        <v>33.49</v>
      </c>
      <c r="G65" s="4" t="n">
        <f aca="false">C65*(E65-F65)</f>
        <v>-750.360000000001</v>
      </c>
      <c r="H65" s="4" t="n">
        <f aca="false">C65*(E65-F65)*0.5895</f>
        <v>-442.337220000001</v>
      </c>
      <c r="I65" s="14"/>
      <c r="J65" s="4" t="n">
        <f aca="false">C65*E65</f>
        <v>63684.4</v>
      </c>
      <c r="K65" s="4" t="n">
        <f aca="false">J65*0.614</f>
        <v>39102.2216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2.75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2.75" hidden="false" customHeight="false" outlineLevel="0" collapsed="false">
      <c r="A67" s="8" t="s">
        <v>66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2.75" hidden="false" customHeight="false" outlineLevel="0" collapsed="false">
      <c r="A68" s="8" t="s">
        <v>0</v>
      </c>
      <c r="B68" s="1" t="s">
        <v>43</v>
      </c>
      <c r="C68" s="6" t="n">
        <v>2908420.53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2908420.53</v>
      </c>
      <c r="K68" s="4" t="n">
        <f aca="false">J68</f>
        <v>2908420.53</v>
      </c>
      <c r="L68" s="5" t="n">
        <v>1</v>
      </c>
    </row>
    <row r="69" customFormat="false" ht="12.75" hidden="false" customHeight="false" outlineLevel="0" collapsed="false">
      <c r="A69" s="15" t="s">
        <v>0</v>
      </c>
      <c r="B69" s="1" t="s">
        <v>67</v>
      </c>
      <c r="C69" s="2" t="n">
        <v>-5000</v>
      </c>
      <c r="D69" s="2" t="n">
        <f aca="false">C69*-1</f>
        <v>5000</v>
      </c>
      <c r="E69" s="14" t="n">
        <v>6.85</v>
      </c>
      <c r="F69" s="14" t="n">
        <v>6.45</v>
      </c>
      <c r="G69" s="4" t="n">
        <f aca="false">(E69-F69)*C69</f>
        <v>-2000</v>
      </c>
      <c r="H69" s="4" t="n">
        <f aca="false">C69*(E69-F69)</f>
        <v>-2000</v>
      </c>
      <c r="J69" s="4" t="n">
        <f aca="false">G69</f>
        <v>-2000</v>
      </c>
      <c r="K69" s="4" t="n">
        <f aca="false">J69</f>
        <v>-2000</v>
      </c>
      <c r="L69" s="5" t="n">
        <v>1</v>
      </c>
      <c r="M69" s="6" t="s">
        <v>0</v>
      </c>
    </row>
    <row r="70" customFormat="false" ht="12.75" hidden="false" customHeight="false" outlineLevel="0" collapsed="false">
      <c r="A70" s="15" t="s">
        <v>0</v>
      </c>
      <c r="B70" s="1" t="s">
        <v>68</v>
      </c>
      <c r="C70" s="2" t="n">
        <v>-2000</v>
      </c>
      <c r="D70" s="2" t="n">
        <f aca="false">C70*-1</f>
        <v>2000</v>
      </c>
      <c r="E70" s="14" t="n">
        <v>17.1</v>
      </c>
      <c r="F70" s="14" t="n">
        <v>16.7</v>
      </c>
      <c r="G70" s="4" t="n">
        <f aca="false">(E70-F70)*C70</f>
        <v>-800.000000000004</v>
      </c>
      <c r="H70" s="4" t="n">
        <f aca="false">C70*(E70-F70)</f>
        <v>-800.000000000004</v>
      </c>
      <c r="J70" s="4" t="n">
        <f aca="false">G70</f>
        <v>-800.000000000004</v>
      </c>
      <c r="K70" s="4" t="n">
        <f aca="false">J70</f>
        <v>-800.000000000004</v>
      </c>
      <c r="L70" s="5" t="n">
        <v>1</v>
      </c>
      <c r="M70" s="6" t="s">
        <v>0</v>
      </c>
      <c r="N70" s="6" t="s">
        <v>0</v>
      </c>
    </row>
    <row r="71" customFormat="false" ht="12.75" hidden="false" customHeight="false" outlineLevel="0" collapsed="false">
      <c r="A71" s="15" t="s">
        <v>0</v>
      </c>
      <c r="B71" s="1" t="s">
        <v>69</v>
      </c>
      <c r="C71" s="2" t="n">
        <v>-15000</v>
      </c>
      <c r="D71" s="2" t="s">
        <v>0</v>
      </c>
      <c r="E71" s="14" t="n">
        <v>3.2</v>
      </c>
      <c r="F71" s="14" t="n">
        <v>3.5</v>
      </c>
      <c r="G71" s="4" t="n">
        <f aca="false">(E71-F71)*C71</f>
        <v>4500</v>
      </c>
      <c r="H71" s="4" t="n">
        <f aca="false">C71*(E71-F71)</f>
        <v>4500</v>
      </c>
      <c r="J71" s="4" t="n">
        <f aca="false">G71</f>
        <v>4500</v>
      </c>
      <c r="K71" s="4" t="n">
        <f aca="false">J71</f>
        <v>4500</v>
      </c>
      <c r="L71" s="5" t="n">
        <v>1</v>
      </c>
      <c r="M71" s="6" t="n">
        <f aca="false">C71*E71*-1</f>
        <v>48000</v>
      </c>
    </row>
    <row r="72" customFormat="false" ht="12.75" hidden="false" customHeight="false" outlineLevel="0" collapsed="false">
      <c r="A72" s="15" t="s">
        <v>0</v>
      </c>
      <c r="B72" s="1" t="s">
        <v>70</v>
      </c>
      <c r="C72" s="2" t="n">
        <v>-2500</v>
      </c>
      <c r="D72" s="2" t="s">
        <v>0</v>
      </c>
      <c r="E72" s="14" t="n">
        <v>1.85</v>
      </c>
      <c r="F72" s="14" t="n">
        <v>1.9</v>
      </c>
      <c r="G72" s="4" t="n">
        <f aca="false">(E72-F72)*C72</f>
        <v>125</v>
      </c>
      <c r="H72" s="4" t="n">
        <f aca="false">C72*(E72-F72)</f>
        <v>125</v>
      </c>
      <c r="J72" s="4" t="n">
        <f aca="false">G72</f>
        <v>125</v>
      </c>
      <c r="K72" s="4" t="n">
        <f aca="false">J72</f>
        <v>125</v>
      </c>
      <c r="L72" s="5" t="n">
        <v>1</v>
      </c>
      <c r="M72" s="6" t="n">
        <f aca="false">C72*E72*-1</f>
        <v>4625</v>
      </c>
    </row>
    <row r="73" customFormat="false" ht="12.75" hidden="false" customHeight="false" outlineLevel="0" collapsed="false">
      <c r="A73" s="15" t="s">
        <v>0</v>
      </c>
      <c r="B73" s="1" t="s">
        <v>71</v>
      </c>
      <c r="C73" s="2" t="n">
        <v>-5000</v>
      </c>
      <c r="D73" s="2" t="s">
        <v>0</v>
      </c>
      <c r="E73" s="14" t="n">
        <v>0.45</v>
      </c>
      <c r="F73" s="14" t="n">
        <v>0.6</v>
      </c>
      <c r="G73" s="4" t="n">
        <f aca="false">(E73-F73)*C73</f>
        <v>750</v>
      </c>
      <c r="H73" s="4" t="n">
        <f aca="false">C73*(E73-F73)</f>
        <v>750</v>
      </c>
      <c r="J73" s="4" t="n">
        <f aca="false">G73</f>
        <v>750</v>
      </c>
      <c r="K73" s="4" t="n">
        <f aca="false">J73</f>
        <v>750</v>
      </c>
      <c r="L73" s="5" t="n">
        <v>1</v>
      </c>
      <c r="M73" s="6" t="n">
        <f aca="false">C73*E73*-1</f>
        <v>2250</v>
      </c>
    </row>
    <row r="74" customFormat="false" ht="12.75" hidden="false" customHeight="false" outlineLevel="0" collapsed="false">
      <c r="A74" s="15" t="s">
        <v>0</v>
      </c>
      <c r="B74" s="1" t="s">
        <v>72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2.75" hidden="false" customHeight="false" outlineLevel="0" collapsed="false">
      <c r="A75" s="15" t="s">
        <v>0</v>
      </c>
      <c r="B75" s="1" t="s">
        <v>73</v>
      </c>
      <c r="C75" s="2" t="n">
        <v>-5000</v>
      </c>
      <c r="D75" s="2" t="s">
        <v>0</v>
      </c>
      <c r="E75" s="14" t="n">
        <v>2.2</v>
      </c>
      <c r="F75" s="14" t="n">
        <v>2.3</v>
      </c>
      <c r="G75" s="4" t="n">
        <f aca="false">(E75-F75)*C75</f>
        <v>499.999999999998</v>
      </c>
      <c r="H75" s="4" t="n">
        <f aca="false">C75*(E75-F75)</f>
        <v>499.999999999998</v>
      </c>
      <c r="J75" s="4" t="n">
        <f aca="false">G75</f>
        <v>499.999999999998</v>
      </c>
      <c r="K75" s="4" t="n">
        <f aca="false">J75</f>
        <v>499.999999999998</v>
      </c>
      <c r="L75" s="5" t="n">
        <v>1</v>
      </c>
      <c r="M75" s="6" t="n">
        <f aca="false">C75*E75*-1</f>
        <v>11000</v>
      </c>
    </row>
    <row r="76" customFormat="false" ht="12.75" hidden="false" customHeight="false" outlineLevel="0" collapsed="false">
      <c r="A76" s="15" t="s">
        <v>0</v>
      </c>
      <c r="B76" s="1" t="s">
        <v>74</v>
      </c>
      <c r="C76" s="2" t="n">
        <v>-15000</v>
      </c>
      <c r="D76" s="2" t="s">
        <v>0</v>
      </c>
      <c r="E76" s="14" t="n">
        <v>1.6</v>
      </c>
      <c r="F76" s="14" t="n">
        <v>1.7</v>
      </c>
      <c r="G76" s="4" t="n">
        <f aca="false">(E76-F76)*C76</f>
        <v>1500</v>
      </c>
      <c r="H76" s="4" t="n">
        <f aca="false">C76*(E76-F76)</f>
        <v>1500</v>
      </c>
      <c r="J76" s="4" t="n">
        <f aca="false">G76</f>
        <v>1500</v>
      </c>
      <c r="K76" s="4" t="n">
        <f aca="false">J76</f>
        <v>1500</v>
      </c>
      <c r="L76" s="5" t="n">
        <v>1</v>
      </c>
      <c r="M76" s="6" t="n">
        <f aca="false">C76*E76*-1</f>
        <v>24000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75</v>
      </c>
      <c r="C77" s="2" t="n">
        <v>-15000</v>
      </c>
      <c r="D77" s="2" t="s">
        <v>0</v>
      </c>
      <c r="E77" s="14" t="n">
        <v>1.15</v>
      </c>
      <c r="F77" s="14" t="n">
        <v>1.25</v>
      </c>
      <c r="G77" s="4" t="n">
        <f aca="false">(E77-F77)*C77</f>
        <v>1500</v>
      </c>
      <c r="H77" s="4" t="n">
        <f aca="false">C77*(E77-F77)</f>
        <v>1500</v>
      </c>
      <c r="J77" s="4" t="n">
        <f aca="false">G77</f>
        <v>1500</v>
      </c>
      <c r="K77" s="4" t="n">
        <f aca="false">J77</f>
        <v>1500</v>
      </c>
      <c r="L77" s="5" t="n">
        <v>1</v>
      </c>
      <c r="M77" s="6" t="n">
        <f aca="false">C77*E77*-1</f>
        <v>17250</v>
      </c>
      <c r="O77" s="3" t="s">
        <v>0</v>
      </c>
    </row>
    <row r="78" customFormat="false" ht="12.75" hidden="false" customHeight="false" outlineLevel="0" collapsed="false">
      <c r="A78" s="15" t="s">
        <v>0</v>
      </c>
      <c r="B78" s="1" t="s">
        <v>76</v>
      </c>
      <c r="C78" s="2" t="n">
        <v>-10000</v>
      </c>
      <c r="D78" s="2" t="s">
        <v>0</v>
      </c>
      <c r="E78" s="14" t="n">
        <v>0.55</v>
      </c>
      <c r="F78" s="14" t="n">
        <v>0.55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5500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77</v>
      </c>
      <c r="C79" s="2" t="n">
        <v>-10000</v>
      </c>
      <c r="D79" s="2" t="s">
        <v>0</v>
      </c>
      <c r="E79" s="14" t="n">
        <v>0.35</v>
      </c>
      <c r="F79" s="14" t="n">
        <v>0.4</v>
      </c>
      <c r="G79" s="4" t="n">
        <f aca="false">(E79-F79)*C79</f>
        <v>500</v>
      </c>
      <c r="H79" s="4" t="n">
        <f aca="false">C79*(E79-F79)</f>
        <v>500</v>
      </c>
      <c r="J79" s="4" t="n">
        <f aca="false">G79</f>
        <v>500</v>
      </c>
      <c r="K79" s="4" t="n">
        <f aca="false">J79</f>
        <v>500</v>
      </c>
      <c r="L79" s="5" t="n">
        <v>1</v>
      </c>
      <c r="M79" s="6" t="n">
        <f aca="false">C79*E79*-1</f>
        <v>3500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78</v>
      </c>
      <c r="C80" s="2" t="n">
        <v>-10000</v>
      </c>
      <c r="D80" s="2" t="s">
        <v>0</v>
      </c>
      <c r="E80" s="14" t="n">
        <v>0.2</v>
      </c>
      <c r="F80" s="14" t="n">
        <v>0.2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2000</v>
      </c>
      <c r="O80" s="4" t="s">
        <v>0</v>
      </c>
      <c r="P80" s="14" t="s">
        <v>0</v>
      </c>
    </row>
    <row r="81" customFormat="false" ht="12.75" hidden="false" customHeight="false" outlineLevel="0" collapsed="false">
      <c r="A81" s="15" t="s">
        <v>0</v>
      </c>
      <c r="B81" s="1" t="s">
        <v>79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  <c r="P81" s="14" t="s">
        <v>0</v>
      </c>
    </row>
    <row r="82" customFormat="false" ht="13.5" hidden="false" customHeight="false" outlineLevel="0" collapsed="false">
      <c r="A82" s="15" t="s">
        <v>0</v>
      </c>
      <c r="B82" s="1" t="s">
        <v>80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  <c r="P82" s="14" t="s">
        <v>0</v>
      </c>
    </row>
    <row r="83" customFormat="false" ht="12.75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120375</v>
      </c>
      <c r="N83" s="6" t="n">
        <v>6575</v>
      </c>
      <c r="O83" s="6" t="n">
        <v>2914996</v>
      </c>
      <c r="P83" s="14" t="s">
        <v>0</v>
      </c>
    </row>
    <row r="84" customFormat="false" ht="12.75" hidden="false" customHeight="false" outlineLevel="0" collapsed="false">
      <c r="A84" s="8" t="s">
        <v>66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6574.99999999999</v>
      </c>
      <c r="O84" s="6" t="n">
        <f aca="false">SUM(K68:K82)</f>
        <v>2914995.53</v>
      </c>
    </row>
    <row r="85" customFormat="false" ht="12.75" hidden="false" customHeight="false" outlineLevel="0" collapsed="false">
      <c r="A85" s="15" t="s">
        <v>0</v>
      </c>
      <c r="B85" s="1" t="s">
        <v>81</v>
      </c>
      <c r="C85" s="2" t="n">
        <v>387</v>
      </c>
      <c r="D85" s="2" t="s">
        <v>0</v>
      </c>
      <c r="E85" s="23" t="n">
        <v>37.39</v>
      </c>
      <c r="F85" s="23" t="n">
        <v>38.15</v>
      </c>
      <c r="G85" s="4" t="n">
        <f aca="false">C85*(E85-F85)</f>
        <v>-294.119999999999</v>
      </c>
      <c r="H85" s="4" t="n">
        <f aca="false">C85*(E85-F85)</f>
        <v>-294.119999999999</v>
      </c>
      <c r="I85" s="14"/>
      <c r="J85" s="4" t="n">
        <f aca="false">C85*E85</f>
        <v>14469.93</v>
      </c>
      <c r="K85" s="4" t="n">
        <f aca="false">J85</f>
        <v>14469.93</v>
      </c>
      <c r="L85" s="5" t="n">
        <v>2</v>
      </c>
      <c r="M85" s="6" t="s">
        <v>0</v>
      </c>
    </row>
    <row r="86" customFormat="false" ht="12.75" hidden="false" customHeight="false" outlineLevel="0" collapsed="false">
      <c r="A86" s="8" t="s">
        <v>0</v>
      </c>
      <c r="B86" s="1" t="s">
        <v>43</v>
      </c>
      <c r="C86" s="2" t="n">
        <v>158.15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158.15</v>
      </c>
      <c r="K86" s="4" t="n">
        <f aca="false">J86</f>
        <v>158.15</v>
      </c>
      <c r="L86" s="5" t="n">
        <v>1</v>
      </c>
    </row>
    <row r="87" customFormat="false" ht="12.75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</row>
    <row r="88" customFormat="false" ht="12.75" hidden="false" customHeight="false" outlineLevel="0" collapsed="false">
      <c r="A88" s="8" t="s">
        <v>82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2.75" hidden="false" customHeight="false" outlineLevel="0" collapsed="false">
      <c r="A89" s="8" t="s">
        <v>83</v>
      </c>
      <c r="B89" s="1" t="s">
        <v>84</v>
      </c>
      <c r="C89" s="2" t="n">
        <v>233.099</v>
      </c>
      <c r="D89" s="2" t="s">
        <v>0</v>
      </c>
      <c r="E89" s="14" t="n">
        <v>47.18</v>
      </c>
      <c r="F89" s="14" t="n">
        <v>47.18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10997.61082</v>
      </c>
      <c r="K89" s="4" t="n">
        <f aca="false">J89</f>
        <v>10997.61082</v>
      </c>
      <c r="L89" s="5" t="n">
        <v>2</v>
      </c>
    </row>
    <row r="90" customFormat="false" ht="12.75" hidden="false" customHeight="false" outlineLevel="0" collapsed="false">
      <c r="A90" s="8"/>
      <c r="B90" s="1" t="s">
        <v>85</v>
      </c>
      <c r="C90" s="2" t="n">
        <v>735.234</v>
      </c>
      <c r="D90" s="2" t="s">
        <v>0</v>
      </c>
      <c r="E90" s="14" t="n">
        <v>8.33</v>
      </c>
      <c r="F90" s="14" t="n">
        <v>8.33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6124.49922</v>
      </c>
      <c r="K90" s="4" t="n">
        <f aca="false">J90</f>
        <v>6124.49922</v>
      </c>
      <c r="L90" s="5" t="n">
        <v>2</v>
      </c>
    </row>
    <row r="91" customFormat="false" ht="12.75" hidden="false" customHeight="false" outlineLevel="0" collapsed="false">
      <c r="A91" s="8"/>
      <c r="B91" s="1" t="s">
        <v>86</v>
      </c>
      <c r="C91" s="2" t="n">
        <v>2419.677</v>
      </c>
      <c r="D91" s="2" t="s">
        <v>0</v>
      </c>
      <c r="E91" s="14" t="n">
        <v>19.51</v>
      </c>
      <c r="F91" s="14" t="n">
        <v>19.51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47207.89827</v>
      </c>
      <c r="K91" s="4" t="n">
        <f aca="false">J91</f>
        <v>47207.89827</v>
      </c>
      <c r="L91" s="5" t="n">
        <v>2</v>
      </c>
    </row>
    <row r="92" customFormat="false" ht="12.75" hidden="false" customHeight="false" outlineLevel="0" collapsed="false">
      <c r="A92" s="8"/>
      <c r="B92" s="1" t="s">
        <v>87</v>
      </c>
      <c r="C92" s="2" t="n">
        <v>1221.62</v>
      </c>
      <c r="D92" s="2" t="s">
        <v>0</v>
      </c>
      <c r="E92" s="14" t="n">
        <v>7.72</v>
      </c>
      <c r="F92" s="14" t="n">
        <v>7.72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9430.9064</v>
      </c>
      <c r="K92" s="4" t="n">
        <f aca="false">J92</f>
        <v>9430.9064</v>
      </c>
      <c r="L92" s="5" t="n">
        <v>2</v>
      </c>
    </row>
    <row r="93" customFormat="false" ht="12.75" hidden="false" customHeight="false" outlineLevel="0" collapsed="false">
      <c r="A93" s="8"/>
      <c r="B93" s="1" t="s">
        <v>88</v>
      </c>
      <c r="C93" s="2" t="n">
        <v>256.941</v>
      </c>
      <c r="D93" s="2" t="s">
        <v>0</v>
      </c>
      <c r="E93" s="14" t="n">
        <v>35.37</v>
      </c>
      <c r="F93" s="14" t="n">
        <v>35.37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9088.00317</v>
      </c>
      <c r="K93" s="4" t="n">
        <f aca="false">J93</f>
        <v>9088.00317</v>
      </c>
      <c r="L93" s="5" t="n">
        <v>2</v>
      </c>
    </row>
    <row r="94" customFormat="false" ht="12.75" hidden="false" customHeight="false" outlineLevel="0" collapsed="false">
      <c r="A94" s="8"/>
      <c r="B94" s="1" t="s">
        <v>89</v>
      </c>
      <c r="C94" s="2" t="n">
        <v>372.8</v>
      </c>
      <c r="D94" s="2" t="s">
        <v>0</v>
      </c>
      <c r="E94" s="14" t="n">
        <v>25.35</v>
      </c>
      <c r="F94" s="14" t="n">
        <v>25.35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9450.48</v>
      </c>
      <c r="K94" s="4" t="n">
        <f aca="false">J94</f>
        <v>9450.48</v>
      </c>
      <c r="L94" s="5" t="n">
        <v>2</v>
      </c>
    </row>
    <row r="95" customFormat="false" ht="12.75" hidden="false" customHeight="false" outlineLevel="0" collapsed="false">
      <c r="A95" s="8" t="s">
        <v>0</v>
      </c>
      <c r="B95" s="1" t="s">
        <v>90</v>
      </c>
      <c r="C95" s="2" t="n">
        <v>9553.043</v>
      </c>
      <c r="D95" s="2" t="s">
        <v>0</v>
      </c>
      <c r="E95" s="14" t="n">
        <v>11.01</v>
      </c>
      <c r="F95" s="14" t="n">
        <v>11.01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105179.00343</v>
      </c>
      <c r="K95" s="4" t="n">
        <f aca="false">J95</f>
        <v>105179.00343</v>
      </c>
      <c r="L95" s="5" t="n">
        <v>1</v>
      </c>
    </row>
    <row r="96" customFormat="false" ht="12.75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2.75" hidden="false" customHeight="false" outlineLevel="0" collapsed="false">
      <c r="A97" s="8" t="s">
        <v>91</v>
      </c>
      <c r="B97" s="1" t="s">
        <v>92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2.75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2.75" hidden="false" customHeight="false" outlineLevel="0" collapsed="false">
      <c r="A99" s="8" t="s">
        <v>93</v>
      </c>
      <c r="B99" s="1" t="s">
        <v>94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2.75" hidden="false" customHeight="false" outlineLevel="0" collapsed="false">
      <c r="A100" s="8"/>
      <c r="B100" s="1" t="s">
        <v>95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2.75" hidden="false" customHeight="false" outlineLevel="0" collapsed="false">
      <c r="A102" s="8" t="s">
        <v>96</v>
      </c>
      <c r="B102" s="1" t="s">
        <v>97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98</v>
      </c>
    </row>
    <row r="103" customFormat="false" ht="12.75" hidden="false" customHeight="false" outlineLevel="0" collapsed="false">
      <c r="A103" s="8"/>
      <c r="B103" s="1" t="s">
        <v>99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</f>
        <v>-3694800</v>
      </c>
      <c r="N103" s="32" t="n">
        <f aca="false">M103/M110</f>
        <v>-0.620236403020311</v>
      </c>
      <c r="O103" s="3" t="s">
        <v>19</v>
      </c>
    </row>
    <row r="104" customFormat="false" ht="12.75" hidden="false" customHeight="false" outlineLevel="0" collapsed="false">
      <c r="A104" s="8"/>
      <c r="B104" s="1" t="s">
        <v>100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475254.832136722</v>
      </c>
      <c r="N104" s="32" t="n">
        <f aca="false">M104/M110</f>
        <v>0.0797797844545042</v>
      </c>
      <c r="O104" s="3" t="s">
        <v>15</v>
      </c>
    </row>
    <row r="105" customFormat="false" ht="12.75" hidden="false" customHeight="false" outlineLevel="0" collapsed="false">
      <c r="A105" s="8"/>
      <c r="B105" s="1" t="s">
        <v>101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102</v>
      </c>
      <c r="N105" s="32"/>
      <c r="O105" s="4" t="s">
        <v>0</v>
      </c>
    </row>
    <row r="106" customFormat="false" ht="12.75" hidden="false" customHeight="false" outlineLevel="0" collapsed="false">
      <c r="A106" s="8"/>
      <c r="B106" s="1" t="s">
        <v>103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6011828.59929</v>
      </c>
      <c r="N106" s="32" t="n">
        <f aca="false">M106/M110</f>
        <v>1.00918992800646</v>
      </c>
    </row>
    <row r="107" customFormat="false" ht="12.75" hidden="false" customHeight="false" outlineLevel="0" collapsed="false">
      <c r="A107" s="8"/>
      <c r="E107" s="14"/>
      <c r="F107" s="14"/>
      <c r="I107" s="14"/>
      <c r="M107" s="6" t="s">
        <v>104</v>
      </c>
      <c r="N107" s="32"/>
    </row>
    <row r="108" customFormat="false" ht="12.75" hidden="false" customHeight="false" outlineLevel="0" collapsed="false">
      <c r="A108" s="8" t="s">
        <v>105</v>
      </c>
      <c r="B108" s="1" t="s">
        <v>106</v>
      </c>
      <c r="C108" s="2" t="n">
        <v>-115000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-115000</v>
      </c>
      <c r="K108" s="4" t="n">
        <f aca="false">J108</f>
        <v>-115000</v>
      </c>
      <c r="L108" s="5" t="n">
        <v>0</v>
      </c>
      <c r="M108" s="6" t="n">
        <f aca="false">SUM(K108:K110)</f>
        <v>-530000</v>
      </c>
      <c r="N108" s="32" t="n">
        <f aca="false">+M108/M110</f>
        <v>-0.0889697124609626</v>
      </c>
    </row>
    <row r="109" customFormat="false" ht="12.75" hidden="false" customHeight="false" outlineLevel="0" collapsed="false">
      <c r="A109" s="8" t="s">
        <v>0</v>
      </c>
      <c r="B109" s="1" t="s">
        <v>107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108</v>
      </c>
      <c r="N109" s="32"/>
    </row>
    <row r="110" customFormat="false" ht="12.75" hidden="false" customHeight="false" outlineLevel="0" collapsed="false">
      <c r="A110" s="8" t="s">
        <v>0</v>
      </c>
      <c r="B110" s="1" t="s">
        <v>109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5957083.43142672</v>
      </c>
      <c r="N110" s="32" t="n">
        <f aca="false">+M110/K113</f>
        <v>1</v>
      </c>
    </row>
    <row r="111" customFormat="false" ht="13.5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2.75" hidden="false" customHeight="false" outlineLevel="0" collapsed="false">
      <c r="A112" s="8"/>
      <c r="M112" s="6" t="s">
        <v>110</v>
      </c>
    </row>
    <row r="113" customFormat="false" ht="12.75" hidden="false" customHeight="false" outlineLevel="0" collapsed="false">
      <c r="A113" s="8" t="s">
        <v>111</v>
      </c>
      <c r="C113" s="2" t="n">
        <f aca="false">SUM(C53:C65)+C32+C38+C45+C48+C49+C50</f>
        <v>21364.3473</v>
      </c>
      <c r="D113" s="2" t="n">
        <f aca="false">SUM(D5:D108)</f>
        <v>6729.3473</v>
      </c>
      <c r="G113" s="4" t="n">
        <f aca="false">SUM(G5:G111)</f>
        <v>8260.73455300018</v>
      </c>
      <c r="H113" s="4" t="n">
        <f aca="false">SUM(H5:H111)</f>
        <v>10260.8013880002</v>
      </c>
      <c r="J113" s="4" t="n">
        <f aca="false">SUM(J5:J111)</f>
        <v>6454047.34936672</v>
      </c>
      <c r="K113" s="4" t="n">
        <f aca="false">SUM(K5:K111)</f>
        <v>5957083.43142672</v>
      </c>
      <c r="M113" s="29" t="n">
        <f aca="false">SUM(K45:K65)+K32+K38</f>
        <v>327923.33183</v>
      </c>
      <c r="N113" s="38" t="n">
        <f aca="false">M113/K113</f>
        <v>0.055047631211615</v>
      </c>
    </row>
    <row r="114" customFormat="false" ht="13.5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 t="s">
        <v>112</v>
      </c>
      <c r="B116" s="3" t="s">
        <v>15</v>
      </c>
      <c r="C116" s="2" t="s">
        <v>0</v>
      </c>
      <c r="M116" s="6" t="s">
        <v>0</v>
      </c>
    </row>
    <row r="117" customFormat="false" ht="12.75" hidden="false" customHeight="false" outlineLevel="0" collapsed="false">
      <c r="A117" s="8" t="s">
        <v>113</v>
      </c>
      <c r="B117" s="1" t="s">
        <v>114</v>
      </c>
      <c r="C117" s="2" t="n">
        <v>1220.472</v>
      </c>
      <c r="D117" s="2" t="s">
        <v>0</v>
      </c>
      <c r="E117" s="14" t="n">
        <v>17.57</v>
      </c>
      <c r="F117" s="14" t="n">
        <v>17.57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21443.69304</v>
      </c>
      <c r="K117" s="4" t="n">
        <f aca="false">J117</f>
        <v>21443.69304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115</v>
      </c>
      <c r="C118" s="2" t="n">
        <v>387</v>
      </c>
      <c r="D118" s="2" t="s">
        <v>0</v>
      </c>
      <c r="E118" s="14" t="n">
        <f aca="false">+E85</f>
        <v>37.39</v>
      </c>
      <c r="F118" s="14" t="n">
        <f aca="false">+F85</f>
        <v>38.15</v>
      </c>
      <c r="G118" s="4" t="n">
        <f aca="false">C118*(E118-F118)</f>
        <v>-294.119999999999</v>
      </c>
      <c r="H118" s="4" t="n">
        <f aca="false">C118*(E118-F118)</f>
        <v>-294.119999999999</v>
      </c>
      <c r="I118" s="14"/>
      <c r="J118" s="4" t="n">
        <f aca="false">C118*E118</f>
        <v>14469.93</v>
      </c>
      <c r="K118" s="4" t="n">
        <f aca="false">J118</f>
        <v>14469.93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43</v>
      </c>
      <c r="C119" s="2" t="n">
        <v>158.15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158.15</v>
      </c>
      <c r="K119" s="4" t="n">
        <f aca="false">J119</f>
        <v>158.15</v>
      </c>
      <c r="L119" s="5" t="n">
        <v>1</v>
      </c>
    </row>
    <row r="120" customFormat="false" ht="12.75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112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2.75" hidden="false" customHeight="false" outlineLevel="0" collapsed="false">
      <c r="A122" s="8" t="s">
        <v>116</v>
      </c>
      <c r="B122" s="1" t="s">
        <v>117</v>
      </c>
      <c r="C122" s="2" t="n">
        <v>2000.077</v>
      </c>
      <c r="D122" s="2" t="s">
        <v>0</v>
      </c>
      <c r="E122" s="14" t="n">
        <v>11.08</v>
      </c>
      <c r="F122" s="14" t="n">
        <v>11.08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22160.85316</v>
      </c>
      <c r="K122" s="4" t="n">
        <f aca="false">J122</f>
        <v>22160.85316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115</v>
      </c>
      <c r="C123" s="2" t="n">
        <v>387</v>
      </c>
      <c r="D123" s="2" t="s">
        <v>0</v>
      </c>
      <c r="E123" s="14" t="n">
        <f aca="false">+E85</f>
        <v>37.39</v>
      </c>
      <c r="F123" s="14" t="n">
        <f aca="false">+F85</f>
        <v>38.15</v>
      </c>
      <c r="G123" s="4" t="n">
        <f aca="false">C123*(E123-F123)</f>
        <v>-294.119999999999</v>
      </c>
      <c r="H123" s="4" t="n">
        <f aca="false">C123*(E123-F123)</f>
        <v>-294.119999999999</v>
      </c>
      <c r="I123" s="14"/>
      <c r="J123" s="4" t="n">
        <f aca="false">C123*E123</f>
        <v>14469.93</v>
      </c>
      <c r="K123" s="4" t="n">
        <f aca="false">J123</f>
        <v>14469.93</v>
      </c>
      <c r="L123" s="5" t="n">
        <v>2</v>
      </c>
    </row>
    <row r="124" customFormat="false" ht="12.75" hidden="false" customHeight="false" outlineLevel="0" collapsed="false">
      <c r="A124" s="8" t="s">
        <v>0</v>
      </c>
      <c r="B124" s="1" t="s">
        <v>43</v>
      </c>
      <c r="C124" s="2" t="n">
        <v>158.15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158.15</v>
      </c>
      <c r="K124" s="4" t="n">
        <f aca="false">J124</f>
        <v>158.15</v>
      </c>
      <c r="L124" s="5" t="n">
        <v>1</v>
      </c>
      <c r="M124" s="6" t="s">
        <v>0</v>
      </c>
    </row>
    <row r="125" customFormat="false" ht="12.75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2.75" hidden="false" customHeight="false" outlineLevel="0" collapsed="false">
      <c r="A126" s="8" t="s">
        <v>118</v>
      </c>
      <c r="B126" s="1" t="s">
        <v>115</v>
      </c>
      <c r="C126" s="2" t="n">
        <v>387</v>
      </c>
      <c r="D126" s="2" t="s">
        <v>0</v>
      </c>
      <c r="E126" s="14" t="n">
        <f aca="false">+E85</f>
        <v>37.39</v>
      </c>
      <c r="F126" s="14" t="n">
        <f aca="false">+F85</f>
        <v>38.15</v>
      </c>
      <c r="G126" s="4" t="n">
        <f aca="false">C126*(E126-F126)</f>
        <v>-294.119999999999</v>
      </c>
      <c r="H126" s="4" t="n">
        <f aca="false">C126*(E126-F126)</f>
        <v>-294.119999999999</v>
      </c>
      <c r="I126" s="14"/>
      <c r="J126" s="4" t="n">
        <f aca="false">C126*E126</f>
        <v>14469.93</v>
      </c>
      <c r="K126" s="4" t="n">
        <f aca="false">J126</f>
        <v>14469.93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43</v>
      </c>
      <c r="C127" s="2" t="n">
        <v>158.15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158.15</v>
      </c>
      <c r="K127" s="4" t="n">
        <f aca="false">J127</f>
        <v>158.15</v>
      </c>
      <c r="L127" s="5" t="n">
        <v>1</v>
      </c>
    </row>
    <row r="128" customFormat="false" ht="12.75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2.75" hidden="false" customHeight="false" outlineLevel="0" collapsed="false">
      <c r="A129" s="8" t="s">
        <v>63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2.75" hidden="false" customHeight="false" outlineLevel="0" collapsed="false">
      <c r="A130" s="8" t="s">
        <v>119</v>
      </c>
      <c r="B130" s="1" t="s">
        <v>120</v>
      </c>
      <c r="C130" s="2" t="n">
        <v>288</v>
      </c>
      <c r="D130" s="2" t="n">
        <v>0</v>
      </c>
      <c r="E130" s="14" t="n">
        <f aca="false">E$32</f>
        <v>33.1</v>
      </c>
      <c r="F130" s="14" t="n">
        <f aca="false">F$32</f>
        <v>33.49</v>
      </c>
      <c r="G130" s="4" t="n">
        <f aca="false">C130*(E130-F130)</f>
        <v>-112.32</v>
      </c>
      <c r="H130" s="4" t="n">
        <f aca="false">C130*(E130-F130)*0.5895</f>
        <v>-66.2126400000001</v>
      </c>
      <c r="I130" s="14"/>
      <c r="J130" s="4" t="n">
        <f aca="false">C130*E130</f>
        <v>9532.8</v>
      </c>
      <c r="K130" s="4" t="n">
        <f aca="false">J130*0.5995</f>
        <v>5714.9136</v>
      </c>
      <c r="L130" s="5" t="n">
        <v>2</v>
      </c>
      <c r="M130" s="6" t="n">
        <f aca="false">SUM(K113:K130)+K139</f>
        <v>6185173.43222672</v>
      </c>
      <c r="O130" s="4" t="s">
        <v>0</v>
      </c>
    </row>
    <row r="131" customFormat="false" ht="12.75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2.75" hidden="false" customHeight="false" outlineLevel="0" collapsed="false">
      <c r="A132" s="8" t="s">
        <v>121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2.75" hidden="false" customHeight="false" outlineLevel="0" collapsed="false">
      <c r="A133" s="8" t="s">
        <v>61</v>
      </c>
      <c r="B133" s="1" t="s">
        <v>122</v>
      </c>
      <c r="C133" s="2" t="n">
        <v>3331</v>
      </c>
      <c r="D133" s="2" t="n">
        <v>0</v>
      </c>
      <c r="E133" s="14" t="n">
        <f aca="false">E$32</f>
        <v>33.1</v>
      </c>
      <c r="F133" s="14" t="n">
        <f aca="false">F$32</f>
        <v>33.49</v>
      </c>
      <c r="G133" s="4" t="n">
        <f aca="false">C133*(E133-F133)</f>
        <v>-1299.09</v>
      </c>
      <c r="H133" s="4" t="n">
        <f aca="false">C133*(E133-F133)*0.5895</f>
        <v>-765.813555000001</v>
      </c>
      <c r="I133" s="14"/>
      <c r="J133" s="4" t="n">
        <f aca="false">C133*E133</f>
        <v>110256.1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123</v>
      </c>
      <c r="C134" s="2" t="n">
        <v>668</v>
      </c>
      <c r="D134" s="2" t="n">
        <v>0</v>
      </c>
      <c r="E134" s="14" t="n">
        <f aca="false">E$32</f>
        <v>33.1</v>
      </c>
      <c r="F134" s="14" t="n">
        <f aca="false">F$32</f>
        <v>33.49</v>
      </c>
      <c r="G134" s="4" t="n">
        <f aca="false">C134*(E134-F134)</f>
        <v>-260.52</v>
      </c>
      <c r="H134" s="4" t="n">
        <f aca="false">C134*(E134-F134)*0.5895</f>
        <v>-153.57654</v>
      </c>
      <c r="I134" s="14"/>
      <c r="J134" s="4" t="n">
        <f aca="false">C134*E134</f>
        <v>22110.8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124</v>
      </c>
      <c r="C135" s="2" t="n">
        <v>786</v>
      </c>
      <c r="D135" s="2" t="n">
        <v>0</v>
      </c>
      <c r="E135" s="14" t="n">
        <f aca="false">E$32</f>
        <v>33.1</v>
      </c>
      <c r="F135" s="14" t="n">
        <f aca="false">F$32</f>
        <v>33.49</v>
      </c>
      <c r="G135" s="4" t="n">
        <f aca="false">C135*(E135-F135)</f>
        <v>-306.54</v>
      </c>
      <c r="H135" s="4" t="n">
        <f aca="false">C135*(E135-F135)*0.5895</f>
        <v>-180.70533</v>
      </c>
      <c r="I135" s="14"/>
      <c r="J135" s="4" t="n">
        <f aca="false">C135*E135</f>
        <v>26016.6</v>
      </c>
      <c r="K135" s="4" t="n">
        <v>0</v>
      </c>
      <c r="L135" s="5" t="n">
        <v>2</v>
      </c>
      <c r="M135" s="6" t="s">
        <v>0</v>
      </c>
    </row>
    <row r="136" customFormat="false" ht="12.75" hidden="false" customHeight="false" outlineLevel="0" collapsed="false">
      <c r="A136" s="8" t="s">
        <v>0</v>
      </c>
      <c r="B136" s="1" t="s">
        <v>125</v>
      </c>
      <c r="C136" s="2" t="n">
        <v>863</v>
      </c>
      <c r="D136" s="2" t="n">
        <v>0</v>
      </c>
      <c r="E136" s="14" t="n">
        <f aca="false">E$32</f>
        <v>33.1</v>
      </c>
      <c r="F136" s="14" t="n">
        <f aca="false">F$32</f>
        <v>33.49</v>
      </c>
      <c r="G136" s="4" t="n">
        <f aca="false">C136*(E136-F136)</f>
        <v>-336.570000000001</v>
      </c>
      <c r="H136" s="4" t="n">
        <f aca="false">C136*(E136-F136)*0.5895</f>
        <v>-198.408015</v>
      </c>
      <c r="I136" s="14"/>
      <c r="J136" s="4" t="n">
        <f aca="false">C136*E136</f>
        <v>28565.3</v>
      </c>
      <c r="K136" s="4" t="n">
        <v>0</v>
      </c>
      <c r="L136" s="5" t="n">
        <v>2</v>
      </c>
      <c r="M136" s="6" t="s">
        <v>98</v>
      </c>
    </row>
    <row r="137" customFormat="false" ht="12.75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-3694800</v>
      </c>
      <c r="N137" s="32" t="n">
        <f aca="false">M137/M144</f>
        <v>-0.597364009349991</v>
      </c>
      <c r="O137" s="3" t="s">
        <v>19</v>
      </c>
    </row>
    <row r="138" customFormat="false" ht="12.75" hidden="false" customHeight="false" outlineLevel="0" collapsed="false">
      <c r="A138" s="8" t="s">
        <v>51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702870.382936722</v>
      </c>
      <c r="N138" s="32" t="n">
        <f aca="false">M138/M144</f>
        <v>0.113637942515006</v>
      </c>
      <c r="O138" s="3" t="s">
        <v>15</v>
      </c>
    </row>
    <row r="139" customFormat="false" ht="12.75" hidden="false" customHeight="false" outlineLevel="0" collapsed="false">
      <c r="A139" s="8" t="s">
        <v>52</v>
      </c>
      <c r="B139" s="1" t="s">
        <v>126</v>
      </c>
      <c r="C139" s="2" t="n">
        <v>15280</v>
      </c>
      <c r="D139" s="2" t="n">
        <v>15280</v>
      </c>
      <c r="E139" s="14" t="n">
        <f aca="false">E$32</f>
        <v>33.1</v>
      </c>
      <c r="F139" s="14" t="n">
        <f aca="false">F$32</f>
        <v>33.49</v>
      </c>
      <c r="G139" s="4" t="n">
        <f aca="false">IF(E139&gt;I139,(E139-F139)*C139,0)</f>
        <v>-5959.20000000001</v>
      </c>
      <c r="H139" s="4" t="n">
        <f aca="false">IF(E139&gt;I139,(E139-F139)*C139*0.5895,0)</f>
        <v>-3512.94840000001</v>
      </c>
      <c r="I139" s="14" t="n">
        <v>18.375</v>
      </c>
      <c r="J139" s="4" t="n">
        <f aca="false">IF(C139*(E139-I139)&gt;0,C139*(E139-I139),0)</f>
        <v>224998</v>
      </c>
      <c r="K139" s="4" t="n">
        <f aca="false">J139*0.5995</f>
        <v>134886.301</v>
      </c>
      <c r="L139" s="5" t="n">
        <v>2</v>
      </c>
      <c r="M139" s="6" t="s">
        <v>102</v>
      </c>
      <c r="N139" s="32"/>
      <c r="O139" s="4" t="s">
        <v>0</v>
      </c>
      <c r="P139" s="20" t="s">
        <v>0</v>
      </c>
    </row>
    <row r="140" customFormat="false" ht="12.75" hidden="false" customHeight="false" outlineLevel="0" collapsed="false">
      <c r="A140" s="8" t="s">
        <v>0</v>
      </c>
      <c r="B140" s="1" t="s">
        <v>127</v>
      </c>
      <c r="C140" s="2" t="n">
        <v>5130</v>
      </c>
      <c r="D140" s="2" t="n">
        <v>0</v>
      </c>
      <c r="E140" s="14" t="n">
        <f aca="false">E$32</f>
        <v>33.1</v>
      </c>
      <c r="F140" s="14" t="n">
        <f aca="false">F$32</f>
        <v>33.49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6012303.04929</v>
      </c>
      <c r="N140" s="32" t="n">
        <f aca="false">M140/M144</f>
        <v>0.972050843063509</v>
      </c>
      <c r="O140" s="4" t="s">
        <v>0</v>
      </c>
      <c r="P140" s="20" t="s">
        <v>0</v>
      </c>
    </row>
    <row r="141" customFormat="false" ht="12.75" hidden="false" customHeight="false" outlineLevel="0" collapsed="false">
      <c r="A141" s="8"/>
      <c r="B141" s="1" t="s">
        <v>128</v>
      </c>
      <c r="C141" s="2" t="n">
        <v>25</v>
      </c>
      <c r="D141" s="2" t="n">
        <v>0</v>
      </c>
      <c r="E141" s="14" t="n">
        <f aca="false">E$32</f>
        <v>33.1</v>
      </c>
      <c r="F141" s="14" t="n">
        <f aca="false">F$32</f>
        <v>33.49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104</v>
      </c>
      <c r="N141" s="32"/>
      <c r="P141" s="1" t="s">
        <v>0</v>
      </c>
    </row>
    <row r="142" customFormat="false" ht="12.75" hidden="false" customHeight="false" outlineLevel="0" collapsed="false">
      <c r="A142" s="8"/>
      <c r="B142" s="1" t="s">
        <v>129</v>
      </c>
      <c r="C142" s="2" t="n">
        <v>7608</v>
      </c>
      <c r="D142" s="2" t="n">
        <v>0</v>
      </c>
      <c r="E142" s="14" t="n">
        <f aca="false">E$32</f>
        <v>33.1</v>
      </c>
      <c r="F142" s="14" t="n">
        <f aca="false">F$32</f>
        <v>33.49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-530000</v>
      </c>
      <c r="N142" s="32" t="n">
        <f aca="false">+M142/M144</f>
        <v>-0.0856887855785145</v>
      </c>
      <c r="P142" s="20" t="s">
        <v>0</v>
      </c>
    </row>
    <row r="143" customFormat="false" ht="12.75" hidden="false" customHeight="false" outlineLevel="0" collapsed="false">
      <c r="A143" s="8"/>
      <c r="B143" s="1" t="s">
        <v>130</v>
      </c>
      <c r="C143" s="2" t="n">
        <v>2540</v>
      </c>
      <c r="D143" s="2" t="n">
        <v>0</v>
      </c>
      <c r="E143" s="14" t="n">
        <f aca="false">E$32</f>
        <v>33.1</v>
      </c>
      <c r="F143" s="14" t="n">
        <f aca="false">F$32</f>
        <v>33.49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108</v>
      </c>
      <c r="N143" s="32"/>
    </row>
    <row r="144" customFormat="false" ht="12.75" hidden="false" customHeight="false" outlineLevel="0" collapsed="false">
      <c r="A144" s="8"/>
      <c r="B144" s="1" t="s">
        <v>131</v>
      </c>
      <c r="C144" s="2" t="n">
        <v>1524</v>
      </c>
      <c r="D144" s="2" t="n">
        <v>0</v>
      </c>
      <c r="E144" s="14" t="n">
        <f aca="false">E$32</f>
        <v>33.1</v>
      </c>
      <c r="F144" s="14" t="n">
        <f aca="false">F$32</f>
        <v>33.49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6185173.43222672</v>
      </c>
      <c r="N144" s="32" t="n">
        <f aca="false">+M144/K150</f>
        <v>1</v>
      </c>
    </row>
    <row r="145" customFormat="false" ht="12.75" hidden="false" customHeight="false" outlineLevel="0" collapsed="false">
      <c r="A145" s="8"/>
      <c r="B145" s="1" t="s">
        <v>132</v>
      </c>
      <c r="C145" s="2" t="n">
        <v>1968</v>
      </c>
      <c r="D145" s="2" t="n">
        <v>0</v>
      </c>
      <c r="E145" s="14" t="n">
        <f aca="false">E$32</f>
        <v>33.1</v>
      </c>
      <c r="F145" s="14" t="n">
        <f aca="false">F$32</f>
        <v>33.49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133</v>
      </c>
      <c r="C146" s="2" t="n">
        <v>1967</v>
      </c>
      <c r="D146" s="2" t="n">
        <v>0</v>
      </c>
      <c r="E146" s="14" t="n">
        <f aca="false">E$32</f>
        <v>33.1</v>
      </c>
      <c r="F146" s="14" t="n">
        <f aca="false">F$32</f>
        <v>33.49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2.75" hidden="false" customHeight="false" outlineLevel="0" collapsed="false">
      <c r="A147" s="8"/>
      <c r="B147" s="1" t="s">
        <v>134</v>
      </c>
      <c r="C147" s="2" t="n">
        <f aca="false">2778-417</f>
        <v>2361</v>
      </c>
      <c r="D147" s="2" t="n">
        <v>0</v>
      </c>
      <c r="E147" s="14" t="n">
        <f aca="false">E$32</f>
        <v>33.1</v>
      </c>
      <c r="F147" s="14" t="n">
        <f aca="false">F$32</f>
        <v>33.49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5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2.75" hidden="false" customHeight="false" outlineLevel="0" collapsed="false">
      <c r="A149" s="8"/>
      <c r="C149" s="2" t="s">
        <v>0</v>
      </c>
      <c r="M149" s="6" t="s">
        <v>110</v>
      </c>
    </row>
    <row r="150" customFormat="false" ht="12.75" hidden="false" customHeight="false" outlineLevel="0" collapsed="false">
      <c r="A150" s="8" t="s">
        <v>111</v>
      </c>
      <c r="B150" s="31" t="s">
        <v>0</v>
      </c>
      <c r="C150" s="2" t="n">
        <f aca="false">SUM(C130:C147)+C113</f>
        <v>65703.3473</v>
      </c>
      <c r="D150" s="2" t="n">
        <f aca="false">SUM(D130:D147)+D113</f>
        <v>22009.3473</v>
      </c>
      <c r="G150" s="4" t="n">
        <f aca="false">SUM(G113:G148)</f>
        <v>-895.865446999826</v>
      </c>
      <c r="H150" s="4" t="n">
        <f aca="false">SUM(H113:H148)</f>
        <v>4500.77690800018</v>
      </c>
      <c r="J150" s="4" t="n">
        <f aca="false">SUM(J113:J148)</f>
        <v>6963015.73556672</v>
      </c>
      <c r="K150" s="4" t="n">
        <f aca="false">SUM(K113:K148)</f>
        <v>6185173.43222672</v>
      </c>
      <c r="M150" s="29" t="n">
        <f aca="false">SUM(K130:K147)+M113</f>
        <v>468524.54643</v>
      </c>
      <c r="N150" s="38" t="n">
        <f aca="false">M150/K150</f>
        <v>0.0757496215043605</v>
      </c>
      <c r="O150" s="4" t="n">
        <f aca="false">SUM(O113:O148)</f>
        <v>0</v>
      </c>
    </row>
    <row r="151" customFormat="false" ht="13.5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2.75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416995.840199871</v>
      </c>
      <c r="L154" s="44"/>
      <c r="M154" s="45" t="s">
        <v>0</v>
      </c>
    </row>
    <row r="155" customFormat="false" ht="12.75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432962.140255871</v>
      </c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52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61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110256.1</v>
      </c>
      <c r="C7" s="23" t="n">
        <f aca="false">H33</f>
        <v>66098.53195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C14*(Sheet1!$E$32-D14)</f>
        <v>224998</v>
      </c>
      <c r="H14" s="7" t="n">
        <f aca="false">G14*0.5995</f>
        <v>134886.301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23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C25*(Sheet1!$E$32-D25)</f>
        <v>9532.8</v>
      </c>
      <c r="H25" s="7" t="n">
        <f aca="false">G25*0.5995</f>
        <v>5714.9136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23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23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C33*(Sheet1!$E$32-D33)</f>
        <v>110256.1</v>
      </c>
      <c r="H33" s="7" t="n">
        <f aca="false">G33*0.5995</f>
        <v>66098.53195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23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23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23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C47*(Sheet1!$E$32-D47)</f>
        <v>7381.3</v>
      </c>
      <c r="H47" s="7" t="n">
        <f aca="false">G47*0.5995</f>
        <v>4425.08935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C48*(Sheet1!$E$32-D48)</f>
        <v>7381.3</v>
      </c>
      <c r="H48" s="7" t="n">
        <f aca="false">G48*0.5995</f>
        <v>4425.08935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C49*(Sheet1!$E$32-D49)</f>
        <v>7348.2</v>
      </c>
      <c r="H49" s="7" t="n">
        <f aca="false">G49*0.5995</f>
        <v>4405.2459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23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23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23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23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23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C58*(Sheet1!$E$32-D58)</f>
        <v>8672.2</v>
      </c>
      <c r="H58" s="7" t="n">
        <f aca="false">G58*0.5995</f>
        <v>5198.9839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C59*(Sheet1!$E$32-D59)</f>
        <v>8672.2</v>
      </c>
      <c r="H59" s="7" t="n">
        <f aca="false">G59*0.5995</f>
        <v>5198.9839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C60*(Sheet1!$E$32-D60)</f>
        <v>8672.2</v>
      </c>
      <c r="H60" s="7" t="n">
        <f aca="false">G60*0.5995</f>
        <v>5198.9839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23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23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23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C69*(Sheet1!$E$32-D69)</f>
        <v>9532.8</v>
      </c>
      <c r="H69" s="7" t="n">
        <f aca="false">G69*0.5995</f>
        <v>5714.9136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C70*(Sheet1!$E$32-D70)</f>
        <v>9532.8</v>
      </c>
      <c r="H70" s="7" t="n">
        <f aca="false">G70*0.5995</f>
        <v>5714.9136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C71*(Sheet1!$E$32-D71)</f>
        <v>9499.7</v>
      </c>
      <c r="H71" s="7" t="n">
        <f aca="false">G71*0.5995</f>
        <v>5695.07015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421479.6</v>
      </c>
      <c r="H76" s="20" t="n">
        <f aca="false">SUM(H14:H74)</f>
        <v>252677.0202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2.75" hidden="false" customHeight="false" outlineLevel="0" collapsed="false">
      <c r="B95" s="93"/>
      <c r="C95" s="48" t="s">
        <v>159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2.75" hidden="false" customHeight="false" outlineLevel="0" collapsed="false">
      <c r="B101" s="93"/>
      <c r="C101" s="48" t="s">
        <v>163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5" hidden="false" customHeight="false" outlineLevel="0" collapsed="false">
      <c r="B104" s="94"/>
      <c r="C104" s="48" t="s">
        <v>165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5" hidden="false" customHeight="false" outlineLevel="0" collapsed="false">
      <c r="B107" s="94"/>
      <c r="C107" s="48" t="s">
        <v>167</v>
      </c>
      <c r="G107" s="20"/>
      <c r="H107" s="20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2001-10-02T19:36:54Z</cp:lastPrinted>
  <dcterms:modified xsi:type="dcterms:W3CDTF">2001-10-04T19:44:28Z</dcterms:modified>
  <cp:revision>0</cp:revision>
  <dc:subject/>
  <dc:title/>
</cp:coreProperties>
</file>