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<sst xmlns="http://schemas.openxmlformats.org/spreadsheetml/2006/main" count="913" uniqueCount="175">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</sst>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37215</v>
      </c>
      <c r="F3" s="12" t="n">
        <v>37214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2299877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2299877</v>
      </c>
      <c r="K5" s="4" t="n">
        <f aca="false">J5</f>
        <v>2299877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100.1</v>
      </c>
      <c r="F8" s="14" t="n">
        <v>100.1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115.77</v>
      </c>
      <c r="F9" s="14" t="n">
        <v>115.77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39.37</v>
      </c>
      <c r="F10" s="14" t="n">
        <v>39.37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43.6</v>
      </c>
      <c r="F11" s="14" t="n">
        <v>43.6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2299877</v>
      </c>
      <c r="N16" s="6" t="n">
        <v>2299877</v>
      </c>
      <c r="O16" s="13" t="n">
        <f aca="false">M16-N16</f>
        <v>0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14.87</v>
      </c>
      <c r="F22" s="14" t="n">
        <v>14.87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13383</v>
      </c>
      <c r="K22" s="4" t="n">
        <f aca="false">J22</f>
        <v>13383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16.9</v>
      </c>
      <c r="F23" s="14" t="n">
        <v>16.9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1690</v>
      </c>
      <c r="K23" s="4" t="n">
        <f aca="false">J23</f>
        <v>1690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42.5</v>
      </c>
      <c r="F24" s="14" t="n">
        <v>42.5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3527.5</v>
      </c>
      <c r="K24" s="4" t="n">
        <f aca="false">J24</f>
        <v>3527.5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12.81</v>
      </c>
      <c r="F25" s="14" t="n">
        <v>12.81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2164.89</v>
      </c>
      <c r="K25" s="4" t="n">
        <f aca="false">J25</f>
        <v>2164.89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2" t="s">
        <v>0</v>
      </c>
      <c r="B30" s="17" t="s">
        <v>37</v>
      </c>
      <c r="C30" s="2" t="n">
        <v>270.674</v>
      </c>
      <c r="D30" s="2" t="n">
        <f aca="false">C30*1</f>
        <v>270.674</v>
      </c>
      <c r="E30" s="23" t="n">
        <v>9.06</v>
      </c>
      <c r="F30" s="23" t="n">
        <v>9.06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2452.30644</v>
      </c>
      <c r="K30" s="4" t="n">
        <f aca="false">J30</f>
        <v>2452.30644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134757.65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134757.65</v>
      </c>
      <c r="K31" s="4" t="n">
        <f aca="false">J31</f>
        <v>134757.65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9.06</v>
      </c>
      <c r="F36" s="14" t="n">
        <f aca="false">F$30</f>
        <v>9.06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876.94458</v>
      </c>
      <c r="K36" s="4" t="n">
        <f aca="false">J36</f>
        <v>876.94458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9.06</v>
      </c>
      <c r="F39" s="14" t="n">
        <f aca="false">F$30</f>
        <v>9.06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67409.118</v>
      </c>
      <c r="K39" s="29" t="n">
        <f aca="false">J39*0.614</f>
        <v>41389.198452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3.2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9.06</v>
      </c>
      <c r="F42" s="14" t="n">
        <f aca="false">F$30</f>
        <v>9.06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11846.730972</v>
      </c>
      <c r="K42" s="4" t="n">
        <f aca="false">J42</f>
        <v>11846.730972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9.06</v>
      </c>
      <c r="F43" s="14" t="n">
        <f aca="false">F$30</f>
        <v>9.06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1612.982604</v>
      </c>
      <c r="K43" s="4" t="n">
        <f aca="false">J43</f>
        <v>1612.982604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9.06</v>
      </c>
      <c r="F44" s="14" t="n">
        <f aca="false">F$30</f>
        <v>9.06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3649.858146</v>
      </c>
      <c r="K44" s="4" t="n">
        <f aca="false">J44</f>
        <v>3649.858146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9.06</v>
      </c>
      <c r="F47" s="14" t="n">
        <f aca="false">F$30</f>
        <v>9.06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9.06</v>
      </c>
      <c r="F48" s="14" t="n">
        <f aca="false">F$30</f>
        <v>9.06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9.06</v>
      </c>
      <c r="F49" s="14" t="n">
        <f aca="false">F$30</f>
        <v>9.06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9.06</v>
      </c>
      <c r="F50" s="14" t="n">
        <f aca="false">F$30</f>
        <v>9.06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9.06</v>
      </c>
      <c r="F51" s="14" t="n">
        <f aca="false">F$30</f>
        <v>9.06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9.06</v>
      </c>
      <c r="F52" s="14" t="n">
        <f aca="false">F$30</f>
        <v>9.06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9.06</v>
      </c>
      <c r="F53" s="14" t="n">
        <f aca="false">F$30</f>
        <v>9.06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9.06</v>
      </c>
      <c r="F56" s="14" t="n">
        <f aca="false">F$30</f>
        <v>9.06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20992.02</v>
      </c>
      <c r="K56" s="4" t="n">
        <f aca="false">J56*0.614</f>
        <v>12889.10028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9.06</v>
      </c>
      <c r="F59" s="14" t="n">
        <f aca="false">F$30</f>
        <v>9.06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17431.44</v>
      </c>
      <c r="K59" s="4" t="n">
        <f aca="false">J59*0.614</f>
        <v>10702.90416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2964884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2964884</v>
      </c>
      <c r="K63" s="4" t="n">
        <f aca="false">J63</f>
        <v>2964884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0.05</v>
      </c>
      <c r="F64" s="14" t="n">
        <v>0.05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0.15</v>
      </c>
      <c r="F71" s="14" t="n">
        <v>0.15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2250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0.1</v>
      </c>
      <c r="F73" s="14" t="n">
        <v>0.1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1000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</v>
      </c>
      <c r="F74" s="14" t="n">
        <v>0.1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</v>
      </c>
      <c r="F75" s="14" t="n">
        <v>0.1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1000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1000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13750</v>
      </c>
      <c r="N78" s="6" t="n">
        <v>2750</v>
      </c>
      <c r="O78" s="6" t="n">
        <v>2964884</v>
      </c>
      <c r="P78" s="1" t="s">
        <v>0</v>
      </c>
    </row>
    <row r="79" customFormat="false" ht="13.2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2964884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41.25</v>
      </c>
      <c r="F80" s="23" t="n">
        <v>41.25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15963.75</v>
      </c>
      <c r="K80" s="4" t="n">
        <f aca="false">J80</f>
        <v>15963.75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50.85</v>
      </c>
      <c r="F84" s="14" t="n">
        <v>50.85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11955.9537</v>
      </c>
      <c r="K84" s="4" t="n">
        <f aca="false">J84</f>
        <v>11955.9537</v>
      </c>
      <c r="L84" s="5" t="n">
        <v>2</v>
      </c>
    </row>
    <row r="85" customFormat="false" ht="13.2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9.54</v>
      </c>
      <c r="F85" s="14" t="n">
        <v>9.54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7175.30112</v>
      </c>
      <c r="K85" s="4" t="n">
        <f aca="false">J85</f>
        <v>7175.30112</v>
      </c>
      <c r="L85" s="5" t="n">
        <v>2</v>
      </c>
    </row>
    <row r="86" customFormat="false" ht="13.2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20.62</v>
      </c>
      <c r="F86" s="14" t="n">
        <v>20.62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55154.29352</v>
      </c>
      <c r="K86" s="4" t="n">
        <f aca="false">J86</f>
        <v>55154.29352</v>
      </c>
      <c r="L86" s="5" t="n">
        <v>2</v>
      </c>
    </row>
    <row r="87" customFormat="false" ht="13.2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7.93</v>
      </c>
      <c r="F87" s="14" t="n">
        <v>7.93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9835.62658</v>
      </c>
      <c r="K87" s="4" t="n">
        <f aca="false">J87</f>
        <v>9835.62658</v>
      </c>
      <c r="L87" s="5" t="n">
        <v>2</v>
      </c>
    </row>
    <row r="88" customFormat="false" ht="13.2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37.33</v>
      </c>
      <c r="F88" s="14" t="n">
        <v>37.33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9744.77252</v>
      </c>
      <c r="K88" s="4" t="n">
        <f aca="false">J88</f>
        <v>9744.77252</v>
      </c>
      <c r="L88" s="5" t="n">
        <v>2</v>
      </c>
    </row>
    <row r="89" customFormat="false" ht="13.2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27.39</v>
      </c>
      <c r="F89" s="14" t="n">
        <v>27.39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10367.82714</v>
      </c>
      <c r="K89" s="4" t="n">
        <f aca="false">J89</f>
        <v>10367.82714</v>
      </c>
      <c r="L89" s="5" t="n">
        <v>2</v>
      </c>
    </row>
    <row r="90" customFormat="false" ht="13.2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10.96</v>
      </c>
      <c r="F90" s="14" t="n">
        <v>10.96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15796.88912</v>
      </c>
      <c r="K90" s="4" t="n">
        <f aca="false">J90</f>
        <v>15796.88912</v>
      </c>
      <c r="L90" s="5" t="n">
        <v>1</v>
      </c>
    </row>
    <row r="91" customFormat="false" ht="13.2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3.2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3.2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3.2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3.2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3.2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3.2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-3928100</v>
      </c>
      <c r="N98" s="40" t="n">
        <f aca="false">M98/M105</f>
        <v>-0.688099385463967</v>
      </c>
      <c r="O98" s="3" t="s">
        <v>18</v>
      </c>
    </row>
    <row r="99" customFormat="false" ht="13.2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230147.812640722</v>
      </c>
      <c r="N99" s="40" t="n">
        <f aca="false">M99/M105</f>
        <v>0.0403158189567366</v>
      </c>
      <c r="O99" s="3" t="s">
        <v>15</v>
      </c>
    </row>
    <row r="100" customFormat="false" ht="13.2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3.2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5958475.21912</v>
      </c>
      <c r="N101" s="40" t="n">
        <f aca="false">M101/M105</f>
        <v>1.04376750504792</v>
      </c>
    </row>
    <row r="102" customFormat="false" ht="13.2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3.2" hidden="false" customHeight="false" outlineLevel="0" collapsed="false">
      <c r="A103" s="8" t="s">
        <v>103</v>
      </c>
      <c r="B103" s="1" t="s">
        <v>104</v>
      </c>
      <c r="C103" s="2" t="n">
        <v>-90000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-90000</v>
      </c>
      <c r="K103" s="4" t="n">
        <f aca="false">J103</f>
        <v>-90000</v>
      </c>
      <c r="L103" s="5" t="n">
        <v>0</v>
      </c>
      <c r="M103" s="6" t="n">
        <f aca="false">SUM(K103:K105)</f>
        <v>-480000</v>
      </c>
      <c r="N103" s="40" t="n">
        <f aca="false">+M103/M105</f>
        <v>-0.0840833240046598</v>
      </c>
    </row>
    <row r="104" customFormat="false" ht="13.2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3.2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5708623.03176072</v>
      </c>
      <c r="N105" s="40" t="n">
        <f aca="false">+M105/K108</f>
        <v>1</v>
      </c>
    </row>
    <row r="106" customFormat="false" ht="13.8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3.2" hidden="false" customHeight="false" outlineLevel="0" collapsed="false">
      <c r="A107" s="8"/>
      <c r="M107" s="6" t="s">
        <v>108</v>
      </c>
    </row>
    <row r="108" customFormat="false" ht="13.2" hidden="false" customHeight="false" outlineLevel="0" collapsed="false">
      <c r="A108" s="8" t="s">
        <v>109</v>
      </c>
      <c r="C108" s="2" t="n">
        <f aca="false">SUM(C47:C59)+C30+C36+C39+C42+C43+C44</f>
        <v>21745.9407</v>
      </c>
      <c r="D108" s="2" t="n">
        <f aca="false">SUM(D5:D105)</f>
        <v>14763.9407</v>
      </c>
      <c r="G108" s="4" t="n">
        <f aca="false">SUM(G5:G106)</f>
        <v>0</v>
      </c>
      <c r="H108" s="4" t="n">
        <f aca="false">SUM(H5:H106)</f>
        <v>0</v>
      </c>
      <c r="J108" s="4" t="n">
        <f aca="false">SUM(J5:J106)</f>
        <v>5749474.40686872</v>
      </c>
      <c r="K108" s="4" t="n">
        <f aca="false">SUM(K5:K106)</f>
        <v>5708623.03176072</v>
      </c>
      <c r="M108" s="37" t="n">
        <f aca="false">SUM(K42:K59)+K30+K36</f>
        <v>44030.827182</v>
      </c>
      <c r="N108" s="46" t="n">
        <f aca="false">M108/K108</f>
        <v>0.00771303814195268</v>
      </c>
    </row>
    <row r="109" customFormat="false" ht="13.8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3.2" hidden="false" customHeight="false" outlineLevel="0" collapsed="false">
      <c r="A110" s="8"/>
    </row>
    <row r="111" customFormat="false" ht="13.2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3.2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19.81</v>
      </c>
      <c r="F112" s="14" t="n">
        <v>19.81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24338.20942</v>
      </c>
      <c r="K112" s="4" t="n">
        <f aca="false">J112</f>
        <v>24338.20942</v>
      </c>
      <c r="L112" s="5" t="n">
        <v>2</v>
      </c>
    </row>
    <row r="113" customFormat="false" ht="13.2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41.25</v>
      </c>
      <c r="F113" s="14" t="n">
        <f aca="false">+F80</f>
        <v>41.25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15963.75</v>
      </c>
      <c r="K113" s="4" t="n">
        <f aca="false">J113</f>
        <v>15963.75</v>
      </c>
      <c r="L113" s="5" t="n">
        <v>2</v>
      </c>
    </row>
    <row r="114" customFormat="false" ht="13.2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3.2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3.2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3.2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10.77</v>
      </c>
      <c r="F117" s="14" t="n">
        <v>10.77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21684.1026</v>
      </c>
      <c r="K117" s="4" t="n">
        <f aca="false">J117</f>
        <v>21684.1026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41.25</v>
      </c>
      <c r="F118" s="14" t="n">
        <f aca="false">+F80</f>
        <v>41.25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15963.75</v>
      </c>
      <c r="K118" s="4" t="n">
        <f aca="false">J118</f>
        <v>15963.75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3.2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3.2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41.25</v>
      </c>
      <c r="F121" s="14" t="n">
        <f aca="false">+F80</f>
        <v>41.25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15963.75</v>
      </c>
      <c r="K121" s="4" t="n">
        <f aca="false">J121</f>
        <v>15963.75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3.2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3.2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3.2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9.06</v>
      </c>
      <c r="F125" s="14" t="n">
        <f aca="false">F$30</f>
        <v>9.06</v>
      </c>
      <c r="G125" s="4" t="n">
        <f aca="false">C125*(E125-F125)</f>
        <v>0</v>
      </c>
      <c r="H125" s="4" t="n">
        <f aca="false">C125*(E125-F125)*0.5895</f>
        <v>0</v>
      </c>
      <c r="I125" s="14"/>
      <c r="J125" s="4" t="n">
        <v>0</v>
      </c>
      <c r="K125" s="4" t="n">
        <v>0</v>
      </c>
      <c r="L125" s="5" t="n">
        <v>2</v>
      </c>
      <c r="M125" s="6" t="n">
        <f aca="false">SUM(K108:K125)+K134</f>
        <v>5803142.08378072</v>
      </c>
      <c r="O125" s="4" t="s">
        <v>0</v>
      </c>
    </row>
    <row r="126" customFormat="false" ht="13.2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3.2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3.2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9.06</v>
      </c>
      <c r="F128" s="14" t="n">
        <f aca="false">F$30</f>
        <v>9.06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3.2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9.06</v>
      </c>
      <c r="F129" s="14" t="n">
        <f aca="false">F$30</f>
        <v>9.06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3.2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9.06</v>
      </c>
      <c r="F130" s="14" t="n">
        <f aca="false">F$30</f>
        <v>9.06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3.2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9.06</v>
      </c>
      <c r="F131" s="14" t="n">
        <f aca="false">F$30</f>
        <v>9.06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3.2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-3928100</v>
      </c>
      <c r="N132" s="40" t="n">
        <f aca="false">M132/M139</f>
        <v>-0.676891922218947</v>
      </c>
      <c r="O132" s="3" t="s">
        <v>18</v>
      </c>
    </row>
    <row r="133" customFormat="false" ht="13.2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324061.374660722</v>
      </c>
      <c r="N133" s="40" t="n">
        <f aca="false">M133/M139</f>
        <v>0.0558423988215704</v>
      </c>
      <c r="O133" s="3" t="s">
        <v>15</v>
      </c>
    </row>
    <row r="134" customFormat="false" ht="13.2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9.06</v>
      </c>
      <c r="F134" s="14" t="n">
        <f aca="false">F$30</f>
        <v>9.06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9.06</v>
      </c>
      <c r="F135" s="14" t="n">
        <f aca="false">F$30</f>
        <v>9.06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5959080.70912</v>
      </c>
      <c r="N135" s="40" t="n">
        <f aca="false">M135/M139</f>
        <v>1.0268714126051</v>
      </c>
      <c r="O135" s="4" t="s">
        <v>0</v>
      </c>
      <c r="P135" s="20" t="s">
        <v>0</v>
      </c>
    </row>
    <row r="136" customFormat="false" ht="13.2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9.06</v>
      </c>
      <c r="F136" s="14" t="n">
        <f aca="false">F$30</f>
        <v>9.06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3.2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9.06</v>
      </c>
      <c r="F137" s="14" t="n">
        <f aca="false">F$30</f>
        <v>9.06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-480000</v>
      </c>
      <c r="N137" s="40" t="n">
        <f aca="false">+M137/M139</f>
        <v>-0.082713811426668</v>
      </c>
      <c r="P137" s="20" t="s">
        <v>0</v>
      </c>
    </row>
    <row r="138" customFormat="false" ht="13.2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9.06</v>
      </c>
      <c r="F138" s="14" t="n">
        <f aca="false">F$30</f>
        <v>9.06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3.2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9.06</v>
      </c>
      <c r="F139" s="14" t="n">
        <f aca="false">F$30</f>
        <v>9.06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5803142.08378072</v>
      </c>
      <c r="N139" s="40" t="n">
        <f aca="false">+M139/K145</f>
        <v>1</v>
      </c>
    </row>
    <row r="140" customFormat="false" ht="13.2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9.06</v>
      </c>
      <c r="F140" s="14" t="n">
        <f aca="false">F$30</f>
        <v>9.06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3.2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9.06</v>
      </c>
      <c r="F141" s="14" t="n">
        <f aca="false">F$30</f>
        <v>9.06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2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9.06</v>
      </c>
      <c r="F142" s="14" t="n">
        <f aca="false">F$30</f>
        <v>9.06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8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3.2" hidden="false" customHeight="false" outlineLevel="0" collapsed="false">
      <c r="A144" s="8"/>
      <c r="C144" s="2" t="s">
        <v>0</v>
      </c>
      <c r="M144" s="6" t="s">
        <v>108</v>
      </c>
    </row>
    <row r="145" customFormat="false" ht="13.2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66084.9407</v>
      </c>
      <c r="D145" s="2" t="n">
        <f aca="false">SUM(D125:D142)+D108</f>
        <v>30043.9407</v>
      </c>
      <c r="G145" s="4" t="n">
        <f aca="false">SUM(G108:G143)</f>
        <v>0</v>
      </c>
      <c r="H145" s="4" t="n">
        <f aca="false">SUM(H108:H143)</f>
        <v>0</v>
      </c>
      <c r="J145" s="4" t="n">
        <f aca="false">SUM(J108:J143)</f>
        <v>5843993.45888872</v>
      </c>
      <c r="K145" s="4" t="n">
        <f aca="false">SUM(K108:K143)</f>
        <v>5803142.08378072</v>
      </c>
      <c r="M145" s="37" t="n">
        <f aca="false">SUM(K125:K142)+M108</f>
        <v>44030.827182</v>
      </c>
      <c r="N145" s="46" t="n">
        <f aca="false">M145/K145</f>
        <v>0.00758741153435866</v>
      </c>
    </row>
    <row r="146" customFormat="false" ht="13.8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3.2" hidden="false" customHeight="false" outlineLevel="0" collapsed="false">
      <c r="A147" s="8"/>
    </row>
    <row r="148" customFormat="false" ht="13.2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0.053</v>
      </c>
      <c r="L148" s="52"/>
      <c r="M148" s="53"/>
    </row>
    <row r="149" customFormat="false" ht="13.2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302557.020683318</v>
      </c>
      <c r="L149" s="52"/>
      <c r="M149" s="53" t="s">
        <v>0</v>
      </c>
    </row>
    <row r="150" customFormat="false" ht="13.2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307566.530440378</v>
      </c>
      <c r="L150" s="52"/>
      <c r="M150" s="53" t="s">
        <v>0</v>
      </c>
    </row>
    <row r="151" customFormat="false" ht="13.2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3.2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3.2" hidden="false" customHeight="false" outlineLevel="0" collapsed="false">
      <c r="A153" s="8" t="s">
        <v>133</v>
      </c>
      <c r="B153" s="1" t="s">
        <v>134</v>
      </c>
      <c r="C153" s="2" t="n">
        <v>400000</v>
      </c>
      <c r="D153" s="2" t="s">
        <v>0</v>
      </c>
      <c r="E153" s="19" t="s">
        <v>0</v>
      </c>
      <c r="F153" s="19" t="s">
        <v>0</v>
      </c>
      <c r="G153" s="19" t="s">
        <v>0</v>
      </c>
      <c r="H153" s="19" t="s">
        <v>0</v>
      </c>
      <c r="J153" s="4" t="n">
        <f aca="false">+C153</f>
        <v>400000</v>
      </c>
      <c r="K153" s="4" t="n">
        <f aca="false">J153</f>
        <v>400000</v>
      </c>
      <c r="L153" s="5" t="s">
        <v>0</v>
      </c>
      <c r="M153" s="6" t="s">
        <v>0</v>
      </c>
      <c r="N153" s="40" t="s">
        <v>0</v>
      </c>
    </row>
    <row r="154" customFormat="false" ht="13.2" hidden="false" customHeight="false" outlineLevel="0" collapsed="false">
      <c r="A154" s="8" t="s">
        <v>0</v>
      </c>
      <c r="B154" s="1" t="s">
        <v>135</v>
      </c>
      <c r="C154" s="2" t="n">
        <v>15000</v>
      </c>
      <c r="D154" s="2" t="s">
        <v>0</v>
      </c>
      <c r="E154" s="19" t="s">
        <v>0</v>
      </c>
      <c r="F154" s="19" t="s">
        <v>0</v>
      </c>
      <c r="G154" s="19" t="s">
        <v>0</v>
      </c>
      <c r="H154" s="19" t="s">
        <v>0</v>
      </c>
      <c r="J154" s="4" t="n">
        <f aca="false">+C154</f>
        <v>15000</v>
      </c>
      <c r="K154" s="4" t="n">
        <f aca="false">J154</f>
        <v>15000</v>
      </c>
      <c r="L154" s="5" t="s">
        <v>0</v>
      </c>
      <c r="M154" s="6" t="s">
        <v>0</v>
      </c>
      <c r="N154" s="40"/>
    </row>
    <row r="155" customFormat="false" ht="13.8" hidden="false" customHeight="false" outlineLevel="0" collapsed="false">
      <c r="A155" s="8"/>
      <c r="B155" s="47"/>
      <c r="C155" s="42" t="s">
        <v>0</v>
      </c>
      <c r="D155" s="42"/>
      <c r="E155" s="43"/>
      <c r="F155" s="43"/>
      <c r="G155" s="44"/>
      <c r="H155" s="44"/>
      <c r="I155" s="43"/>
      <c r="J155" s="44"/>
      <c r="K155" s="49"/>
      <c r="L155" s="45"/>
      <c r="M155" s="38"/>
      <c r="N155" s="38"/>
    </row>
    <row r="156" customFormat="false" ht="13.2" hidden="false" customHeight="false" outlineLevel="0" collapsed="false">
      <c r="A156" s="8"/>
      <c r="C156" s="2" t="s">
        <v>0</v>
      </c>
      <c r="M156" s="6" t="s">
        <v>108</v>
      </c>
    </row>
    <row r="157" customFormat="false" ht="13.2" hidden="false" customHeight="false" outlineLevel="0" collapsed="false">
      <c r="A157" s="8" t="s">
        <v>109</v>
      </c>
      <c r="B157" s="39" t="s">
        <v>0</v>
      </c>
      <c r="C157" s="2" t="n">
        <f aca="false">SUM(C153:C156)</f>
        <v>415000</v>
      </c>
      <c r="D157" s="2" t="s">
        <v>0</v>
      </c>
      <c r="G157" s="4" t="s">
        <v>0</v>
      </c>
      <c r="H157" s="4" t="s">
        <v>0</v>
      </c>
      <c r="J157" s="2" t="n">
        <f aca="false">SUM(J153:J156)</f>
        <v>415000</v>
      </c>
      <c r="K157" s="2" t="n">
        <f aca="false">SUM(K153:K156)</f>
        <v>415000</v>
      </c>
      <c r="M157" s="37" t="n">
        <f aca="false">SUM(K137:K154)+M120</f>
        <v>6828265.68790442</v>
      </c>
      <c r="N157" s="46" t="n">
        <f aca="false">M157/K157</f>
        <v>16.4536522600107</v>
      </c>
    </row>
    <row r="158" customFormat="false" ht="13.8" hidden="false" customHeight="false" outlineLevel="0" collapsed="false">
      <c r="A158" s="8"/>
      <c r="B158" s="47"/>
      <c r="C158" s="42"/>
      <c r="D158" s="42"/>
      <c r="E158" s="43"/>
      <c r="F158" s="43"/>
      <c r="G158" s="44"/>
      <c r="H158" s="44"/>
      <c r="I158" s="43"/>
      <c r="J158" s="44"/>
      <c r="K158" s="44"/>
      <c r="L158" s="45"/>
      <c r="M158" s="38"/>
      <c r="N158" s="38"/>
    </row>
    <row r="159" customFormat="false" ht="13.2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3.2" hidden="false" customHeight="false" outlineLevel="0" collapsed="false">
      <c r="B160" s="50" t="s">
        <v>0</v>
      </c>
      <c r="C160" s="2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3.2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3.2" hidden="false" customHeight="false" outlineLevel="0" collapsed="false">
      <c r="A162" s="8" t="s">
        <v>136</v>
      </c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 t="n">
        <f aca="false">K145+K157</f>
        <v>6218142.08378072</v>
      </c>
      <c r="L162" s="52"/>
      <c r="M162" s="53"/>
    </row>
    <row r="163" customFormat="false" ht="13.2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3.2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3.2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137</v>
      </c>
      <c r="C2" s="59" t="s">
        <v>138</v>
      </c>
      <c r="D2" s="60" t="s">
        <v>0</v>
      </c>
      <c r="E2" s="61" t="s">
        <v>139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30178.86</v>
      </c>
      <c r="C7" s="23" t="n">
        <f aca="false">H33</f>
        <v>18092.22657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140</v>
      </c>
      <c r="H11" s="72" t="s">
        <v>141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142</v>
      </c>
      <c r="B12" s="75" t="s">
        <v>143</v>
      </c>
      <c r="C12" s="76" t="s">
        <v>144</v>
      </c>
      <c r="D12" s="77" t="s">
        <v>145</v>
      </c>
      <c r="E12" s="75" t="s">
        <v>146</v>
      </c>
      <c r="F12" s="75" t="s">
        <v>147</v>
      </c>
      <c r="G12" s="78" t="s">
        <v>148</v>
      </c>
      <c r="H12" s="79" t="s">
        <v>148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149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149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149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149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149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149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149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D$86</f>
        <v>0</v>
      </c>
      <c r="E25" s="14" t="s">
        <v>149</v>
      </c>
      <c r="F25" s="89" t="n">
        <v>37645</v>
      </c>
      <c r="G25" s="14" t="n">
        <f aca="false">C25*(Sheet1!$E$30-D25)</f>
        <v>2609.28</v>
      </c>
      <c r="H25" s="7" t="n">
        <f aca="false">G25*0.5995</f>
        <v>1564.26336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149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149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149</v>
      </c>
      <c r="F29" s="89" t="n">
        <v>37652</v>
      </c>
      <c r="G29" s="14" t="n">
        <v>0</v>
      </c>
      <c r="H29" s="7" t="n">
        <f aca="false">G29*0.5995</f>
        <v>0</v>
      </c>
      <c r="I29" s="75" t="s">
        <v>151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149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149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D$86</f>
        <v>0</v>
      </c>
      <c r="E33" s="14" t="s">
        <v>149</v>
      </c>
      <c r="F33" s="93" t="s">
        <v>153</v>
      </c>
      <c r="G33" s="14" t="n">
        <f aca="false">C33*(Sheet1!$E$30-D33)</f>
        <v>30178.86</v>
      </c>
      <c r="H33" s="7" t="n">
        <f aca="false">G33*0.5995</f>
        <v>18092.22657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149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149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149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149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149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149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149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149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149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152</v>
      </c>
      <c r="C46" s="2" t="n">
        <v>223</v>
      </c>
      <c r="D46" s="14" t="n">
        <f aca="false">D$86</f>
        <v>0</v>
      </c>
      <c r="E46" s="14" t="s">
        <v>149</v>
      </c>
      <c r="F46" s="89" t="n">
        <v>37377</v>
      </c>
      <c r="G46" s="14" t="n">
        <f aca="false">C46*(Sheet1!$E$30-D46)</f>
        <v>2020.38</v>
      </c>
      <c r="H46" s="7" t="n">
        <f aca="false">G46*0.5995</f>
        <v>1211.21781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152</v>
      </c>
      <c r="C47" s="2" t="n">
        <v>223</v>
      </c>
      <c r="D47" s="14" t="n">
        <f aca="false">D$86</f>
        <v>0</v>
      </c>
      <c r="E47" s="14" t="s">
        <v>149</v>
      </c>
      <c r="F47" s="89" t="n">
        <v>37742</v>
      </c>
      <c r="G47" s="14" t="n">
        <f aca="false">C47*(Sheet1!$E$30-D47)</f>
        <v>2020.38</v>
      </c>
      <c r="H47" s="7" t="n">
        <f aca="false">G47*0.5995</f>
        <v>1211.21781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152</v>
      </c>
      <c r="C48" s="2" t="n">
        <v>222</v>
      </c>
      <c r="D48" s="14" t="n">
        <f aca="false">D$86</f>
        <v>0</v>
      </c>
      <c r="E48" s="14" t="s">
        <v>149</v>
      </c>
      <c r="F48" s="89" t="n">
        <v>38108</v>
      </c>
      <c r="G48" s="14" t="n">
        <f aca="false">C48*(Sheet1!$E$30-D48)</f>
        <v>2011.32</v>
      </c>
      <c r="H48" s="7" t="n">
        <f aca="false">G48*0.5995</f>
        <v>1205.78634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149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149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149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149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149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149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152</v>
      </c>
      <c r="C57" s="2" t="n">
        <v>262</v>
      </c>
      <c r="D57" s="14" t="n">
        <f aca="false">D$86</f>
        <v>0</v>
      </c>
      <c r="E57" s="14" t="s">
        <v>149</v>
      </c>
      <c r="F57" s="89" t="n">
        <v>37408</v>
      </c>
      <c r="G57" s="14" t="n">
        <f aca="false">C57*(Sheet1!$E$30-D57)</f>
        <v>2373.72</v>
      </c>
      <c r="H57" s="7" t="n">
        <f aca="false">G57*0.5995</f>
        <v>1423.04514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152</v>
      </c>
      <c r="C58" s="2" t="n">
        <v>262</v>
      </c>
      <c r="D58" s="14" t="n">
        <f aca="false">D$86</f>
        <v>0</v>
      </c>
      <c r="E58" s="14" t="s">
        <v>149</v>
      </c>
      <c r="F58" s="89" t="n">
        <v>37773</v>
      </c>
      <c r="G58" s="14" t="n">
        <f aca="false">C58*(Sheet1!$E$30-D58)</f>
        <v>2373.72</v>
      </c>
      <c r="H58" s="7" t="n">
        <f aca="false">G58*0.5995</f>
        <v>1423.04514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152</v>
      </c>
      <c r="C59" s="2" t="n">
        <v>262</v>
      </c>
      <c r="D59" s="14" t="n">
        <f aca="false">D$86</f>
        <v>0</v>
      </c>
      <c r="E59" s="14" t="s">
        <v>149</v>
      </c>
      <c r="F59" s="89" t="n">
        <v>38139</v>
      </c>
      <c r="G59" s="14" t="n">
        <f aca="false">C59*(Sheet1!$E$30-D59)</f>
        <v>2373.72</v>
      </c>
      <c r="H59" s="7" t="n">
        <f aca="false">G59*0.5995</f>
        <v>1423.04514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149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149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149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149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149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149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152</v>
      </c>
      <c r="C68" s="2" t="n">
        <v>288</v>
      </c>
      <c r="D68" s="14" t="n">
        <v>0</v>
      </c>
      <c r="E68" s="14" t="s">
        <v>149</v>
      </c>
      <c r="F68" s="89" t="n">
        <v>37439</v>
      </c>
      <c r="G68" s="14" t="n">
        <f aca="false">C68*(Sheet1!$E$30-D68)</f>
        <v>2609.28</v>
      </c>
      <c r="H68" s="7" t="n">
        <f aca="false">G68*0.5995</f>
        <v>1564.26336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152</v>
      </c>
      <c r="C69" s="2" t="n">
        <v>288</v>
      </c>
      <c r="D69" s="14" t="n">
        <f aca="false">D$86</f>
        <v>0</v>
      </c>
      <c r="E69" s="14" t="s">
        <v>149</v>
      </c>
      <c r="F69" s="89" t="n">
        <v>37804</v>
      </c>
      <c r="G69" s="14" t="n">
        <f aca="false">C69*(Sheet1!$E$30-D69)</f>
        <v>2609.28</v>
      </c>
      <c r="H69" s="7" t="n">
        <f aca="false">G69*0.5995</f>
        <v>1564.26336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152</v>
      </c>
      <c r="C70" s="2" t="n">
        <v>287</v>
      </c>
      <c r="D70" s="14" t="n">
        <f aca="false">D$86</f>
        <v>0</v>
      </c>
      <c r="E70" s="14" t="s">
        <v>149</v>
      </c>
      <c r="F70" s="89" t="n">
        <v>38170</v>
      </c>
      <c r="G70" s="14" t="n">
        <f aca="false">C70*(Sheet1!$E$30-D70)</f>
        <v>2600.22</v>
      </c>
      <c r="H70" s="7" t="n">
        <f aca="false">G70*0.5995</f>
        <v>1558.83189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53780.16</v>
      </c>
      <c r="H75" s="20" t="n">
        <f aca="false">SUM(H14:H73)</f>
        <v>32241.20592</v>
      </c>
      <c r="I75" s="10"/>
      <c r="J75" s="59" t="s">
        <v>0</v>
      </c>
    </row>
    <row r="76" customFormat="false" ht="13.8" hidden="false" customHeight="false" outlineLevel="0" collapsed="false">
      <c r="C76" s="55" t="s">
        <v>154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155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156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157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158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159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160</v>
      </c>
      <c r="G93" s="20"/>
      <c r="H93" s="20"/>
    </row>
    <row r="94" customFormat="false" ht="13.2" hidden="false" customHeight="false" outlineLevel="0" collapsed="false">
      <c r="B94" s="101"/>
      <c r="C94" s="56" t="s">
        <v>161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162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163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164</v>
      </c>
      <c r="G99" s="20"/>
      <c r="H99" s="20"/>
    </row>
    <row r="100" customFormat="false" ht="13.2" hidden="false" customHeight="false" outlineLevel="0" collapsed="false">
      <c r="B100" s="101"/>
      <c r="C100" s="56" t="s">
        <v>165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166</v>
      </c>
      <c r="G102" s="20"/>
      <c r="H102" s="20"/>
    </row>
    <row r="103" customFormat="false" ht="13.8" hidden="false" customHeight="false" outlineLevel="0" collapsed="false">
      <c r="B103" s="102"/>
      <c r="C103" s="56" t="s">
        <v>167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168</v>
      </c>
      <c r="G105" s="20"/>
      <c r="H105" s="20"/>
    </row>
    <row r="106" customFormat="false" ht="13.8" hidden="false" customHeight="false" outlineLevel="0" collapsed="false">
      <c r="B106" s="102"/>
      <c r="C106" s="56" t="s">
        <v>169</v>
      </c>
      <c r="G106" s="20"/>
      <c r="H106" s="20"/>
    </row>
    <row r="107" customFormat="false" ht="13.2" hidden="false" customHeight="false" outlineLevel="0" collapsed="false">
      <c r="B107" s="101"/>
      <c r="C107" s="56" t="s">
        <v>170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171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172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173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174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2001-11-20T00:55:59Z</dcterms:modified>
  <cp:revision>0</cp:revision>
  <dc:subject/>
  <dc:title/>
</cp:coreProperties>
</file>