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1" sheetId="1" state="visible" r:id="rId3"/>
    <sheet name="Feb 01" sheetId="2" state="visible" r:id="rId4"/>
    <sheet name="Mar 01" sheetId="3" state="visible" r:id="rId5"/>
    <sheet name="Apr 01" sheetId="4" state="visible" r:id="rId6"/>
    <sheet name="May 01" sheetId="5" state="visible" r:id="rId7"/>
    <sheet name="June 01" sheetId="6" state="visible" r:id="rId8"/>
    <sheet name="July 01" sheetId="7" state="visible" r:id="rId9"/>
    <sheet name="Aug 01" sheetId="8" state="visible" r:id="rId10"/>
    <sheet name="Oct 01" sheetId="9" state="visible" r:id="rId11"/>
    <sheet name="Nov 01" sheetId="10" state="visible" r:id="rId12"/>
  </sheets>
  <definedNames>
    <definedName function="false" hidden="false" localSheetId="5" name="_xlnm.Print_Area" vbProcedure="false">'June 01'!$A$1:$N$56</definedName>
    <definedName function="false" hidden="false" localSheetId="8" name="_xlnm.Print_Area" vbProcedure="false">'Oct 01'!$A$1:$N$56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<sst xmlns="http://schemas.openxmlformats.org/spreadsheetml/2006/main" count="411" uniqueCount="49">
  <si>
    <t xml:space="preserve">North Central Oil</t>
  </si>
  <si>
    <t xml:space="preserve">Contact:</t>
  </si>
  <si>
    <t xml:space="preserve">Mark Sprung</t>
  </si>
  <si>
    <t xml:space="preserve">Enron North America</t>
  </si>
  <si>
    <t xml:space="preserve">PH:</t>
  </si>
  <si>
    <t xml:space="preserve">(713) 268-4532</t>
  </si>
  <si>
    <t xml:space="preserve">FAX:</t>
  </si>
  <si>
    <t xml:space="preserve">Theresa Staab</t>
  </si>
  <si>
    <t xml:space="preserve">PH:  303-575-6485</t>
  </si>
  <si>
    <t xml:space="preserve">E-Mail:</t>
  </si>
  <si>
    <t xml:space="preserve">msprung@ncoc.com</t>
  </si>
  <si>
    <t xml:space="preserve">FAX:  303-534-0552</t>
  </si>
  <si>
    <t xml:space="preserve">January, 2001</t>
  </si>
  <si>
    <t xml:space="preserve">First of Month Nomination:</t>
  </si>
  <si>
    <t xml:space="preserve">Btu factor</t>
  </si>
  <si>
    <t xml:space="preserve">Transportation</t>
  </si>
  <si>
    <t xml:space="preserve">per MMBtu (25,000/d)</t>
  </si>
  <si>
    <t xml:space="preserve">IF CIG Index</t>
  </si>
  <si>
    <t xml:space="preserve">Index Discount/Premium</t>
  </si>
  <si>
    <t xml:space="preserve">Lost Creek Transport/MMBtu</t>
  </si>
  <si>
    <t xml:space="preserve">Total Net Back</t>
  </si>
  <si>
    <t xml:space="preserve">Net Backs:</t>
  </si>
  <si>
    <t xml:space="preserve">CIG GD</t>
  </si>
  <si>
    <t xml:space="preserve">Firm Quantity</t>
  </si>
  <si>
    <t xml:space="preserve">IF CIG (90%)</t>
  </si>
  <si>
    <t xml:space="preserve">90% of FOM Nom. Less Firm Quantity</t>
  </si>
  <si>
    <t xml:space="preserve">90% of FOM less Firm Quantity</t>
  </si>
  <si>
    <t xml:space="preserve">Firm Quantity Volume MMBtu</t>
  </si>
  <si>
    <t xml:space="preserve">GD Volume</t>
  </si>
  <si>
    <t xml:space="preserve">CIG GD Volume MMBtu</t>
  </si>
  <si>
    <t xml:space="preserve">Total Receipts MMBtu</t>
  </si>
  <si>
    <t xml:space="preserve">$ CIG +.04</t>
  </si>
  <si>
    <t xml:space="preserve">$ CIG</t>
  </si>
  <si>
    <t xml:space="preserve">$ CIG GD</t>
  </si>
  <si>
    <t xml:space="preserve">Total Payment</t>
  </si>
  <si>
    <t xml:space="preserve">CIG GD Rockies</t>
  </si>
  <si>
    <t xml:space="preserve">IF CIG less Netback</t>
  </si>
  <si>
    <t xml:space="preserve">CIG less Netback</t>
  </si>
  <si>
    <t xml:space="preserve">GD less Netback</t>
  </si>
  <si>
    <t xml:space="preserve">avg. $/MMBtu</t>
  </si>
  <si>
    <t xml:space="preserve">March, 2001</t>
  </si>
  <si>
    <t xml:space="preserve">Total Net Receipts MMBtu</t>
  </si>
  <si>
    <t xml:space="preserve">May, 2001</t>
  </si>
  <si>
    <t xml:space="preserve">June, 2001</t>
  </si>
  <si>
    <t xml:space="preserve">July, 2001</t>
  </si>
  <si>
    <t xml:space="preserve">Aug, 2001</t>
  </si>
  <si>
    <t xml:space="preserve">Sept. 01</t>
  </si>
  <si>
    <t xml:space="preserve">KNI volumes</t>
  </si>
  <si>
    <t xml:space="preserve">Nov, 2001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</si>
</sst>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\$* #,##0.00_);_(\$* \(#,##0.00\);_(\$* \-??_);_(@_)"/>
    <numFmt numFmtId="166" formatCode="mm/dd/yy"/>
    <numFmt numFmtId="167" formatCode="[$-409]mmm\-yy"/>
    <numFmt numFmtId="168" formatCode="0_);\(0\)"/>
    <numFmt numFmtId="169" formatCode="_(* #,##0.00_);_(* \(#,##0.00\);_(* \-??_);_(@_)"/>
    <numFmt numFmtId="170" formatCode="0.00_);\(0.00\)"/>
    <numFmt numFmtId="171" formatCode="_(\$* #,##0.0000_);_(\$* \(#,##0.0000\);_(\$* \-??_);_(@_)"/>
    <numFmt numFmtId="172" formatCode="_(\$* #,##0.000000000_);_(\$* \(#,##0.000000000\);_(\$* \-??_);_(@_)"/>
    <numFmt numFmtId="173" formatCode="_(\$* #,##0.00000_);_(\$* \(#,##0.00000\);_(\$* \-??_);_(@_)"/>
    <numFmt numFmtId="174" formatCode="[$-409]d\-mmm"/>
    <numFmt numFmtId="175" formatCode="_(\$* #,##0.000_);_(\$* \(#,##0.000\);_(\$* \-??_);_(@_)"/>
    <numFmt numFmtId="176" formatCode="_(* #,##0_);_(* \(#,##0\);_(* \-??_);_(@_)"/>
    <numFmt numFmtId="177" formatCode="#,##0"/>
    <numFmt numFmtId="178" formatCode="0"/>
    <numFmt numFmtId="179" formatCode="0%"/>
    <numFmt numFmtId="180" formatCode="0.00%"/>
    <numFmt numFmtId="181" formatCode="\$#,##0.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msprung@ncoc.com" TargetMode="External"/><Relationship Id="rId2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mailto:msprung@ncoc.com" TargetMode="External"/><Relationship Id="rId2" Type="http://schemas.openxmlformats.org/officeDocument/2006/relationships/drawing" Target="../drawings/drawing10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msprung@ncoc.com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msprung@ncoc.com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mailto:msprung@ncoc.com" TargetMode="External"/><Relationship Id="rId2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mailto:msprung@ncoc.com" TargetMode="External"/><Relationship Id="rId2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mailto:msprung@ncoc.com" TargetMode="External"/><Relationship Id="rId2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mailto:msprung@ncoc.com" TargetMode="External"/><Relationship Id="rId2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mailto:msprung@ncoc.com" TargetMode="External"/><Relationship Id="rId2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mailto:msprung@ncoc.com" TargetMode="External"/><Relationship Id="rId2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16.99"/>
    <col collapsed="false" customWidth="true" hidden="false" outlineLevel="0" max="3" min="3" style="0" width="17.85"/>
    <col collapsed="false" customWidth="true" hidden="false" outlineLevel="0" max="4" min="4" style="0" width="17.28"/>
    <col collapsed="false" customWidth="true" hidden="false" outlineLevel="0" max="5" min="5" style="0" width="17.42"/>
    <col collapsed="false" customWidth="true" hidden="false" outlineLevel="0" max="6" min="6" style="0" width="17.99"/>
    <col collapsed="false" customWidth="true" hidden="false" outlineLevel="0" max="7" min="7" style="0" width="15.56"/>
    <col collapsed="false" customWidth="true" hidden="false" outlineLevel="0" max="8" min="8" style="0" width="10.71"/>
    <col collapsed="false" customWidth="true" hidden="false" outlineLevel="0" max="9" min="9" style="0" width="4.41"/>
    <col collapsed="false" customWidth="true" hidden="false" outlineLevel="0" max="10" min="10" style="0" width="12.42"/>
    <col collapsed="false" customWidth="true" hidden="false" outlineLevel="0" max="11" min="11" style="0" width="19.28"/>
    <col collapsed="false" customWidth="true" hidden="false" outlineLevel="0" max="12" min="12" style="0" width="15.99"/>
    <col collapsed="false" customWidth="true" hidden="false" outlineLevel="0" max="13" min="13" style="0" width="15.28"/>
    <col collapsed="false" customWidth="true" hidden="false" outlineLevel="0" max="14" min="14" style="0" width="19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F1" s="1" t="s">
        <v>3</v>
      </c>
    </row>
    <row r="2" customFormat="false" ht="12.75" hidden="false" customHeight="false" outlineLevel="0" collapsed="false">
      <c r="B2" s="1" t="s">
        <v>4</v>
      </c>
      <c r="C2" s="1" t="s">
        <v>5</v>
      </c>
    </row>
    <row r="3" customFormat="false" ht="12.75" hidden="false" customHeight="false" outlineLevel="0" collapsed="false">
      <c r="B3" s="1" t="s">
        <v>6</v>
      </c>
      <c r="C3" s="1"/>
      <c r="F3" s="1" t="s">
        <v>7</v>
      </c>
      <c r="G3" s="1" t="s">
        <v>8</v>
      </c>
    </row>
    <row r="4" customFormat="false" ht="12.75" hidden="false" customHeight="false" outlineLevel="0" collapsed="false">
      <c r="A4" s="1"/>
      <c r="B4" s="1" t="s">
        <v>9</v>
      </c>
      <c r="C4" s="2" t="s">
        <v>10</v>
      </c>
      <c r="G4" s="1" t="s">
        <v>11</v>
      </c>
      <c r="H4" s="1"/>
      <c r="I4" s="1"/>
      <c r="N4" s="3" t="n">
        <f aca="true">NOW()</f>
        <v>45926.8857292432</v>
      </c>
    </row>
    <row r="5" customFormat="false" ht="12.75" hidden="false" customHeight="false" outlineLevel="0" collapsed="false">
      <c r="A5" s="4" t="s">
        <v>12</v>
      </c>
      <c r="B5" s="1"/>
      <c r="C5" s="1"/>
      <c r="D5" s="1"/>
      <c r="H5" s="1"/>
      <c r="I5" s="1"/>
    </row>
    <row r="6" customFormat="false" ht="12.75" hidden="false" customHeight="false" outlineLevel="0" collapsed="false">
      <c r="A6" s="4"/>
      <c r="B6" s="1"/>
      <c r="C6" s="1"/>
      <c r="H6" s="1"/>
      <c r="I6" s="1"/>
    </row>
    <row r="7" customFormat="false" ht="12.75" hidden="false" customHeight="false" outlineLevel="0" collapsed="false">
      <c r="A7" s="4"/>
      <c r="B7" s="1"/>
      <c r="C7" s="1"/>
      <c r="H7" s="1"/>
      <c r="I7" s="1"/>
    </row>
    <row r="8" customFormat="false" ht="12.75" hidden="false" customHeight="false" outlineLevel="0" collapsed="false">
      <c r="A8" s="5" t="s">
        <v>13</v>
      </c>
      <c r="B8" s="6" t="n">
        <v>27049</v>
      </c>
      <c r="C8" s="7"/>
      <c r="F8" s="1"/>
      <c r="H8" s="1"/>
      <c r="I8" s="1"/>
    </row>
    <row r="9" customFormat="false" ht="12.75" hidden="false" customHeight="false" outlineLevel="0" collapsed="false">
      <c r="A9" s="8" t="s">
        <v>14</v>
      </c>
      <c r="B9" s="8"/>
      <c r="C9" s="8"/>
      <c r="F9" s="1"/>
    </row>
    <row r="10" customFormat="false" ht="12.75" hidden="false" customHeight="false" outlineLevel="0" collapsed="false">
      <c r="A10" s="8" t="s">
        <v>15</v>
      </c>
      <c r="B10" s="9" t="n">
        <v>0.14</v>
      </c>
      <c r="C10" s="8" t="s">
        <v>16</v>
      </c>
    </row>
    <row r="11" customFormat="false" ht="12.75" hidden="false" customHeight="false" outlineLevel="0" collapsed="false">
      <c r="A11" s="8" t="s">
        <v>17</v>
      </c>
      <c r="B11" s="9" t="n">
        <v>8.63</v>
      </c>
      <c r="C11" s="8"/>
    </row>
    <row r="12" customFormat="false" ht="12.75" hidden="false" customHeight="false" outlineLevel="0" collapsed="false">
      <c r="A12" s="10"/>
      <c r="B12" s="11"/>
    </row>
    <row r="13" customFormat="false" ht="12.75" hidden="false" customHeight="false" outlineLevel="0" collapsed="false">
      <c r="A13" s="10"/>
      <c r="B13" s="11"/>
    </row>
    <row r="14" customFormat="false" ht="12.75" hidden="false" customHeight="false" outlineLevel="0" collapsed="false">
      <c r="A14" s="10"/>
      <c r="B14" s="11"/>
    </row>
    <row r="15" customFormat="false" ht="13.5" hidden="false" customHeight="false" outlineLevel="0" collapsed="false">
      <c r="A15" s="10"/>
    </row>
    <row r="16" customFormat="false" ht="25.5" hidden="false" customHeight="false" outlineLevel="0" collapsed="false">
      <c r="A16" s="12"/>
      <c r="B16" s="13"/>
      <c r="C16" s="13" t="s">
        <v>18</v>
      </c>
      <c r="D16" s="13" t="s">
        <v>19</v>
      </c>
      <c r="E16" s="14" t="s">
        <v>20</v>
      </c>
      <c r="F16" s="15"/>
      <c r="G16" s="15"/>
      <c r="H16" s="15"/>
      <c r="I16" s="15"/>
      <c r="J16" s="16"/>
      <c r="K16" s="16"/>
      <c r="L16" s="16"/>
      <c r="M16" s="16"/>
      <c r="N16" s="16"/>
    </row>
    <row r="17" customFormat="false" ht="12.75" hidden="false" customHeight="false" outlineLevel="0" collapsed="false">
      <c r="A17" s="17" t="s">
        <v>21</v>
      </c>
      <c r="B17" s="18" t="s">
        <v>22</v>
      </c>
      <c r="C17" s="18" t="n">
        <v>0.03</v>
      </c>
      <c r="D17" s="19" t="n">
        <v>-0.14141417487</v>
      </c>
      <c r="E17" s="20" t="n">
        <f aca="false">SUM(C17:D17)</f>
        <v>-0.11141417487</v>
      </c>
      <c r="F17" s="18"/>
      <c r="G17" s="18"/>
      <c r="H17" s="18"/>
      <c r="I17" s="21"/>
    </row>
    <row r="18" customFormat="false" ht="12.75" hidden="false" customHeight="false" outlineLevel="0" collapsed="false">
      <c r="A18" s="17"/>
      <c r="B18" s="18" t="s">
        <v>23</v>
      </c>
      <c r="C18" s="18" t="n">
        <v>0</v>
      </c>
      <c r="D18" s="19" t="n">
        <v>-0.14141417487</v>
      </c>
      <c r="E18" s="20" t="n">
        <f aca="false">SUM(C18:D18)</f>
        <v>-0.14141417487</v>
      </c>
      <c r="F18" s="18"/>
      <c r="G18" s="18"/>
      <c r="H18" s="18"/>
      <c r="I18" s="21"/>
    </row>
    <row r="19" customFormat="false" ht="13.5" hidden="false" customHeight="false" outlineLevel="0" collapsed="false">
      <c r="A19" s="22"/>
      <c r="B19" s="23" t="s">
        <v>24</v>
      </c>
      <c r="C19" s="23" t="n">
        <v>0.04</v>
      </c>
      <c r="D19" s="24" t="n">
        <v>-0.14141417487</v>
      </c>
      <c r="E19" s="25" t="n">
        <f aca="false">SUM(C19:D19)</f>
        <v>-0.10141417487</v>
      </c>
      <c r="F19" s="18"/>
      <c r="G19" s="18"/>
      <c r="H19" s="18"/>
      <c r="I19" s="21"/>
    </row>
    <row r="20" customFormat="false" ht="13.5" hidden="false" customHeight="false" outlineLevel="0" collapsed="false"/>
    <row r="21" customFormat="false" ht="38.25" hidden="false" customHeight="false" outlineLevel="0" collapsed="false">
      <c r="A21" s="16"/>
      <c r="B21" s="26"/>
      <c r="C21" s="27" t="s">
        <v>25</v>
      </c>
      <c r="D21" s="28" t="s">
        <v>26</v>
      </c>
      <c r="E21" s="27" t="s">
        <v>23</v>
      </c>
      <c r="F21" s="28" t="s">
        <v>27</v>
      </c>
      <c r="G21" s="27" t="s">
        <v>28</v>
      </c>
      <c r="H21" s="28" t="s">
        <v>29</v>
      </c>
      <c r="I21" s="29"/>
      <c r="J21" s="29" t="s">
        <v>30</v>
      </c>
      <c r="K21" s="26" t="s">
        <v>31</v>
      </c>
      <c r="L21" s="29" t="s">
        <v>32</v>
      </c>
      <c r="M21" s="28" t="s">
        <v>33</v>
      </c>
      <c r="N21" s="30" t="s">
        <v>34</v>
      </c>
    </row>
    <row r="22" customFormat="false" ht="13.5" hidden="false" customHeight="false" outlineLevel="0" collapsed="false">
      <c r="B22" s="31" t="s">
        <v>35</v>
      </c>
      <c r="C22" s="32" t="s">
        <v>36</v>
      </c>
      <c r="D22" s="33"/>
      <c r="E22" s="34" t="s">
        <v>37</v>
      </c>
      <c r="F22" s="35" t="n">
        <v>15000</v>
      </c>
      <c r="G22" s="32" t="s">
        <v>38</v>
      </c>
      <c r="H22" s="33"/>
      <c r="I22" s="36"/>
      <c r="J22" s="36"/>
      <c r="K22" s="31"/>
      <c r="L22" s="36"/>
      <c r="M22" s="35"/>
      <c r="N22" s="37"/>
    </row>
    <row r="23" customFormat="false" ht="12.75" hidden="false" customHeight="false" outlineLevel="0" collapsed="false">
      <c r="A23" s="38" t="n">
        <v>36892</v>
      </c>
      <c r="B23" s="39" t="n">
        <v>8.875</v>
      </c>
      <c r="C23" s="40" t="n">
        <f aca="false">+$B$11+$E$19</f>
        <v>8.52858582513</v>
      </c>
      <c r="D23" s="41" t="n">
        <f aca="false">MIN(0.9*$B$8,J23)-F23</f>
        <v>9344.1</v>
      </c>
      <c r="E23" s="42" t="n">
        <f aca="false">+$B$11+$E$18</f>
        <v>8.48858582513</v>
      </c>
      <c r="F23" s="43" t="n">
        <f aca="false">IF(J23+I23&gt;$F$22,$F$22,J23+I23)</f>
        <v>15000</v>
      </c>
      <c r="G23" s="42" t="n">
        <f aca="false">+B23+$E$17</f>
        <v>8.76358582513</v>
      </c>
      <c r="H23" s="41" t="n">
        <f aca="false">+J23-F23-D23</f>
        <v>2434.41</v>
      </c>
      <c r="I23" s="44"/>
      <c r="J23" s="41" t="n">
        <v>26778.51</v>
      </c>
      <c r="K23" s="45" t="n">
        <f aca="false">+C23*D23</f>
        <v>79691.9588085973</v>
      </c>
      <c r="L23" s="46" t="n">
        <f aca="false">+E23*F23</f>
        <v>127328.78737695</v>
      </c>
      <c r="M23" s="47" t="n">
        <f aca="false">+G23*H23</f>
        <v>21334.1609685547</v>
      </c>
      <c r="N23" s="11" t="n">
        <f aca="false">+C23*D23+E23*F23+G23*H23</f>
        <v>228354.907154102</v>
      </c>
    </row>
    <row r="24" customFormat="false" ht="12.75" hidden="false" customHeight="false" outlineLevel="0" collapsed="false">
      <c r="A24" s="38" t="n">
        <f aca="false">+A23+1</f>
        <v>36893</v>
      </c>
      <c r="B24" s="48" t="n">
        <v>8.875</v>
      </c>
      <c r="C24" s="49" t="n">
        <f aca="false">+$B$11+$E$19</f>
        <v>8.52858582513</v>
      </c>
      <c r="D24" s="50" t="n">
        <f aca="false">MIN(0.9*$B$8,J24)-F24</f>
        <v>9344.1</v>
      </c>
      <c r="E24" s="51" t="n">
        <f aca="false">+$B$11+$E$18</f>
        <v>8.48858582513</v>
      </c>
      <c r="F24" s="52" t="n">
        <f aca="false">IF(J24+I24&gt;$F$22,$F$22,J24+I24)</f>
        <v>15000</v>
      </c>
      <c r="G24" s="51" t="n">
        <f aca="false">+B24+$E$17</f>
        <v>8.76358582513</v>
      </c>
      <c r="H24" s="50" t="n">
        <f aca="false">+J24-F24-D24</f>
        <v>2434.41</v>
      </c>
      <c r="I24" s="53"/>
      <c r="J24" s="50" t="n">
        <v>26778.51</v>
      </c>
      <c r="K24" s="54" t="n">
        <f aca="false">+C24*D24</f>
        <v>79691.9588085973</v>
      </c>
      <c r="L24" s="11" t="n">
        <f aca="false">+E24*F24</f>
        <v>127328.78737695</v>
      </c>
      <c r="M24" s="55" t="n">
        <f aca="false">+G24*H24</f>
        <v>21334.1609685547</v>
      </c>
      <c r="N24" s="11" t="n">
        <f aca="false">+C24*D24+E24*F24+G24*H24</f>
        <v>228354.907154102</v>
      </c>
    </row>
    <row r="25" customFormat="false" ht="12.75" hidden="false" customHeight="false" outlineLevel="0" collapsed="false">
      <c r="A25" s="38" t="n">
        <f aca="false">+A24+1</f>
        <v>36894</v>
      </c>
      <c r="B25" s="48" t="n">
        <v>8.05</v>
      </c>
      <c r="C25" s="49" t="n">
        <f aca="false">+$B$11+$E$19</f>
        <v>8.52858582513</v>
      </c>
      <c r="D25" s="50" t="n">
        <f aca="false">MIN(0.9*$B$8,J25)-F25</f>
        <v>9344.1</v>
      </c>
      <c r="E25" s="51" t="n">
        <f aca="false">+$B$11+$E$18</f>
        <v>8.48858582513</v>
      </c>
      <c r="F25" s="52" t="n">
        <f aca="false">IF(J25+I25&gt;$F$22,$F$22,J25+I25)</f>
        <v>15000</v>
      </c>
      <c r="G25" s="51" t="n">
        <f aca="false">+B25+$E$17</f>
        <v>7.93858582513</v>
      </c>
      <c r="H25" s="50" t="n">
        <f aca="false">+J25-F25-D25</f>
        <v>2434.41</v>
      </c>
      <c r="I25" s="53"/>
      <c r="J25" s="50" t="n">
        <v>26778.51</v>
      </c>
      <c r="K25" s="54" t="n">
        <f aca="false">+C25*D25</f>
        <v>79691.9588085973</v>
      </c>
      <c r="L25" s="11" t="n">
        <f aca="false">+E25*F25</f>
        <v>127328.78737695</v>
      </c>
      <c r="M25" s="55" t="n">
        <f aca="false">+G25*H25</f>
        <v>19325.7727185547</v>
      </c>
      <c r="N25" s="11" t="n">
        <f aca="false">+C25*D25+E25*F25+G25*H25</f>
        <v>226346.518904102</v>
      </c>
    </row>
    <row r="26" customFormat="false" ht="12.75" hidden="false" customHeight="false" outlineLevel="0" collapsed="false">
      <c r="A26" s="38" t="n">
        <f aca="false">+A25+1</f>
        <v>36895</v>
      </c>
      <c r="B26" s="48" t="n">
        <v>8.545</v>
      </c>
      <c r="C26" s="49" t="n">
        <f aca="false">+$B$11+$E$19</f>
        <v>8.52858582513</v>
      </c>
      <c r="D26" s="50" t="n">
        <f aca="false">MIN(0.9*$B$8,J26)-F26</f>
        <v>9344.1</v>
      </c>
      <c r="E26" s="51" t="n">
        <f aca="false">+$B$11+$E$18</f>
        <v>8.48858582513</v>
      </c>
      <c r="F26" s="52" t="n">
        <f aca="false">IF(J26+I26&gt;$F$22,$F$22,J26+I26)</f>
        <v>15000</v>
      </c>
      <c r="G26" s="51" t="n">
        <f aca="false">+B26+$E$17</f>
        <v>8.43358582513</v>
      </c>
      <c r="H26" s="50" t="n">
        <f aca="false">+J26-F26-D26</f>
        <v>2434.41</v>
      </c>
      <c r="I26" s="53"/>
      <c r="J26" s="50" t="n">
        <v>26778.51</v>
      </c>
      <c r="K26" s="54" t="n">
        <f aca="false">+C26*D26</f>
        <v>79691.9588085973</v>
      </c>
      <c r="L26" s="11" t="n">
        <f aca="false">+E26*F26</f>
        <v>127328.78737695</v>
      </c>
      <c r="M26" s="55" t="n">
        <f aca="false">+G26*H26</f>
        <v>20530.8056685547</v>
      </c>
      <c r="N26" s="11" t="n">
        <f aca="false">+C26*D26+E26*F26+G26*H26</f>
        <v>227551.551854102</v>
      </c>
    </row>
    <row r="27" customFormat="false" ht="12.75" hidden="false" customHeight="false" outlineLevel="0" collapsed="false">
      <c r="A27" s="38" t="n">
        <f aca="false">+A26+1</f>
        <v>36896</v>
      </c>
      <c r="B27" s="48" t="n">
        <v>8.58</v>
      </c>
      <c r="C27" s="49" t="n">
        <f aca="false">+$B$11+$E$19</f>
        <v>8.52858582513</v>
      </c>
      <c r="D27" s="50" t="n">
        <f aca="false">MIN(0.9*$B$8,J27)-F27</f>
        <v>9344.1</v>
      </c>
      <c r="E27" s="51" t="n">
        <f aca="false">+$B$11+$E$18</f>
        <v>8.48858582513</v>
      </c>
      <c r="F27" s="52" t="n">
        <f aca="false">IF(J27+I27&gt;$F$22,$F$22,J27+I27)</f>
        <v>15000</v>
      </c>
      <c r="G27" s="51" t="n">
        <f aca="false">+B27+$E$17</f>
        <v>8.46858582513</v>
      </c>
      <c r="H27" s="50" t="n">
        <f aca="false">+J27-F27-D27</f>
        <v>2434.41</v>
      </c>
      <c r="I27" s="53"/>
      <c r="J27" s="50" t="n">
        <v>26778.51</v>
      </c>
      <c r="K27" s="54" t="n">
        <f aca="false">+C27*D27</f>
        <v>79691.9588085973</v>
      </c>
      <c r="L27" s="11" t="n">
        <f aca="false">+E27*F27</f>
        <v>127328.78737695</v>
      </c>
      <c r="M27" s="55" t="n">
        <f aca="false">+G27*H27</f>
        <v>20616.0100185547</v>
      </c>
      <c r="N27" s="11" t="n">
        <f aca="false">+C27*D27+E27*F27+G27*H27</f>
        <v>227636.756204102</v>
      </c>
    </row>
    <row r="28" customFormat="false" ht="12.75" hidden="false" customHeight="false" outlineLevel="0" collapsed="false">
      <c r="A28" s="38" t="n">
        <f aca="false">+A27+1</f>
        <v>36897</v>
      </c>
      <c r="B28" s="48" t="n">
        <v>8.72</v>
      </c>
      <c r="C28" s="49" t="n">
        <f aca="false">+$B$11+$E$19</f>
        <v>8.52858582513</v>
      </c>
      <c r="D28" s="50" t="n">
        <f aca="false">MIN(0.9*$B$8,J28)-F28</f>
        <v>9344.1</v>
      </c>
      <c r="E28" s="51" t="n">
        <f aca="false">+$B$11+$E$18</f>
        <v>8.48858582513</v>
      </c>
      <c r="F28" s="52" t="n">
        <f aca="false">IF(J28+I28&gt;$F$22,$F$22,J28+I28)</f>
        <v>15000</v>
      </c>
      <c r="G28" s="51" t="n">
        <f aca="false">+B28+$E$17</f>
        <v>8.60858582513</v>
      </c>
      <c r="H28" s="50" t="n">
        <f aca="false">+J28-F28-D28</f>
        <v>2434.41</v>
      </c>
      <c r="I28" s="53"/>
      <c r="J28" s="50" t="n">
        <v>26778.51</v>
      </c>
      <c r="K28" s="54" t="n">
        <f aca="false">+C28*D28</f>
        <v>79691.9588085973</v>
      </c>
      <c r="L28" s="11" t="n">
        <f aca="false">+E28*F28</f>
        <v>127328.78737695</v>
      </c>
      <c r="M28" s="55" t="n">
        <f aca="false">+G28*H28</f>
        <v>20956.8274185547</v>
      </c>
      <c r="N28" s="11" t="n">
        <f aca="false">+C28*D28+E28*F28+G28*H28</f>
        <v>227977.573604102</v>
      </c>
    </row>
    <row r="29" customFormat="false" ht="12.75" hidden="false" customHeight="false" outlineLevel="0" collapsed="false">
      <c r="A29" s="38" t="n">
        <f aca="false">+A28+1</f>
        <v>36898</v>
      </c>
      <c r="B29" s="48" t="n">
        <v>8.72</v>
      </c>
      <c r="C29" s="49" t="n">
        <f aca="false">+$B$11+$E$19</f>
        <v>8.52858582513</v>
      </c>
      <c r="D29" s="50" t="n">
        <f aca="false">MIN(0.9*$B$8,J29)-F29</f>
        <v>9344.1</v>
      </c>
      <c r="E29" s="51" t="n">
        <f aca="false">+$B$11+$E$18</f>
        <v>8.48858582513</v>
      </c>
      <c r="F29" s="52" t="n">
        <f aca="false">IF(J29+I29&gt;$F$22,$F$22,J29+I29)</f>
        <v>15000</v>
      </c>
      <c r="G29" s="51" t="n">
        <f aca="false">+B29+$E$17</f>
        <v>8.60858582513</v>
      </c>
      <c r="H29" s="50" t="n">
        <f aca="false">+J29-F29-D29</f>
        <v>2434.41</v>
      </c>
      <c r="I29" s="53"/>
      <c r="J29" s="50" t="n">
        <v>26778.51</v>
      </c>
      <c r="K29" s="54" t="n">
        <f aca="false">+C29*D29</f>
        <v>79691.9588085973</v>
      </c>
      <c r="L29" s="11" t="n">
        <f aca="false">+E29*F29</f>
        <v>127328.78737695</v>
      </c>
      <c r="M29" s="55" t="n">
        <f aca="false">+G29*H29</f>
        <v>20956.8274185547</v>
      </c>
      <c r="N29" s="11" t="n">
        <f aca="false">+C29*D29+E29*F29+G29*H29</f>
        <v>227977.573604102</v>
      </c>
    </row>
    <row r="30" customFormat="false" ht="12.75" hidden="false" customHeight="false" outlineLevel="0" collapsed="false">
      <c r="A30" s="38" t="n">
        <f aca="false">+A29+1</f>
        <v>36899</v>
      </c>
      <c r="B30" s="48" t="n">
        <v>8.72</v>
      </c>
      <c r="C30" s="49" t="n">
        <f aca="false">+$B$11+$E$19</f>
        <v>8.52858582513</v>
      </c>
      <c r="D30" s="50" t="n">
        <f aca="false">MIN(0.9*$B$8,J30)-F30</f>
        <v>9344.1</v>
      </c>
      <c r="E30" s="51" t="n">
        <f aca="false">+$B$11+$E$18</f>
        <v>8.48858582513</v>
      </c>
      <c r="F30" s="52" t="n">
        <f aca="false">IF(J30+I30&gt;$F$22,$F$22,J30+I30)</f>
        <v>15000</v>
      </c>
      <c r="G30" s="51" t="n">
        <f aca="false">+B30+$E$17</f>
        <v>8.60858582513</v>
      </c>
      <c r="H30" s="50" t="n">
        <f aca="false">+J30-F30-D30</f>
        <v>2434.41</v>
      </c>
      <c r="I30" s="53"/>
      <c r="J30" s="50" t="n">
        <v>26778.51</v>
      </c>
      <c r="K30" s="54" t="n">
        <f aca="false">+C30*D30</f>
        <v>79691.9588085973</v>
      </c>
      <c r="L30" s="11" t="n">
        <f aca="false">+E30*F30</f>
        <v>127328.78737695</v>
      </c>
      <c r="M30" s="55" t="n">
        <f aca="false">+G30*H30</f>
        <v>20956.8274185547</v>
      </c>
      <c r="N30" s="11" t="n">
        <f aca="false">+C30*D30+E30*F30+G30*H30</f>
        <v>227977.573604102</v>
      </c>
    </row>
    <row r="31" customFormat="false" ht="12.75" hidden="false" customHeight="false" outlineLevel="0" collapsed="false">
      <c r="A31" s="38" t="n">
        <f aca="false">+A30+1</f>
        <v>36900</v>
      </c>
      <c r="B31" s="48" t="n">
        <v>9.435</v>
      </c>
      <c r="C31" s="49" t="n">
        <f aca="false">+$B$11+$E$19</f>
        <v>8.52858582513</v>
      </c>
      <c r="D31" s="50" t="n">
        <f aca="false">MIN(0.9*$B$8,J31)-F31</f>
        <v>9344.1</v>
      </c>
      <c r="E31" s="51" t="n">
        <f aca="false">+$B$11+$E$18</f>
        <v>8.48858582513</v>
      </c>
      <c r="F31" s="52" t="n">
        <f aca="false">IF(J31+I31&gt;$F$22,$F$22,J31+I31)</f>
        <v>15000</v>
      </c>
      <c r="G31" s="51" t="n">
        <f aca="false">+B31+$E$17</f>
        <v>9.32358582513</v>
      </c>
      <c r="H31" s="50" t="n">
        <f aca="false">+J31-F31-D31</f>
        <v>2434.41</v>
      </c>
      <c r="I31" s="53"/>
      <c r="J31" s="50" t="n">
        <v>26778.51</v>
      </c>
      <c r="K31" s="54" t="n">
        <f aca="false">+C31*D31</f>
        <v>79691.9588085973</v>
      </c>
      <c r="L31" s="11" t="n">
        <f aca="false">+E31*F31</f>
        <v>127328.78737695</v>
      </c>
      <c r="M31" s="55" t="n">
        <f aca="false">+G31*H31</f>
        <v>22697.4305685547</v>
      </c>
      <c r="N31" s="11" t="n">
        <f aca="false">+C31*D31+E31*F31+G31*H31</f>
        <v>229718.176754102</v>
      </c>
    </row>
    <row r="32" customFormat="false" ht="12.75" hidden="false" customHeight="false" outlineLevel="0" collapsed="false">
      <c r="A32" s="38" t="n">
        <f aca="false">+A31+1</f>
        <v>36901</v>
      </c>
      <c r="B32" s="48" t="n">
        <v>8.905</v>
      </c>
      <c r="C32" s="49" t="n">
        <f aca="false">+$B$11+$E$19</f>
        <v>8.52858582513</v>
      </c>
      <c r="D32" s="50" t="n">
        <f aca="false">MIN(0.9*$B$8,J32)-F32</f>
        <v>9344.1</v>
      </c>
      <c r="E32" s="51" t="n">
        <f aca="false">+$B$11+$E$18</f>
        <v>8.48858582513</v>
      </c>
      <c r="F32" s="52" t="n">
        <f aca="false">IF(J32+I32&gt;$F$22,$F$22,J32+I32)</f>
        <v>15000</v>
      </c>
      <c r="G32" s="51" t="n">
        <f aca="false">+B32+$E$17</f>
        <v>8.79358582513</v>
      </c>
      <c r="H32" s="50" t="n">
        <f aca="false">+J32-F32-D32</f>
        <v>2827.44</v>
      </c>
      <c r="I32" s="53"/>
      <c r="J32" s="50" t="n">
        <v>27171.54</v>
      </c>
      <c r="K32" s="54" t="n">
        <f aca="false">+C32*D32</f>
        <v>79691.9588085973</v>
      </c>
      <c r="L32" s="11" t="n">
        <f aca="false">+E32*F32</f>
        <v>127328.78737695</v>
      </c>
      <c r="M32" s="55" t="n">
        <f aca="false">+G32*H32</f>
        <v>24863.3363054056</v>
      </c>
      <c r="N32" s="11" t="n">
        <f aca="false">+C32*D32+E32*F32+G32*H32</f>
        <v>231884.082490953</v>
      </c>
    </row>
    <row r="33" customFormat="false" ht="12.75" hidden="false" customHeight="false" outlineLevel="0" collapsed="false">
      <c r="A33" s="38" t="n">
        <f aca="false">+A32+1</f>
        <v>36902</v>
      </c>
      <c r="B33" s="48" t="n">
        <v>9.175</v>
      </c>
      <c r="C33" s="49" t="n">
        <f aca="false">+$B$11+$E$19</f>
        <v>8.52858582513</v>
      </c>
      <c r="D33" s="50" t="n">
        <f aca="false">MIN(0.9*$B$8,J33)-F33</f>
        <v>9344.1</v>
      </c>
      <c r="E33" s="51" t="n">
        <f aca="false">+$B$11+$E$18</f>
        <v>8.48858582513</v>
      </c>
      <c r="F33" s="52" t="n">
        <f aca="false">IF(J33+I33&gt;$F$22,$F$22,J33+I33)</f>
        <v>15000</v>
      </c>
      <c r="G33" s="51" t="n">
        <f aca="false">+B33+$E$17</f>
        <v>9.06358582513</v>
      </c>
      <c r="H33" s="50" t="n">
        <f aca="false">+J33-F33-D33</f>
        <v>2827.44</v>
      </c>
      <c r="I33" s="53"/>
      <c r="J33" s="50" t="n">
        <v>27171.54</v>
      </c>
      <c r="K33" s="54" t="n">
        <f aca="false">+C33*D33</f>
        <v>79691.9588085973</v>
      </c>
      <c r="L33" s="11" t="n">
        <f aca="false">+E33*F33</f>
        <v>127328.78737695</v>
      </c>
      <c r="M33" s="55" t="n">
        <f aca="false">+G33*H33</f>
        <v>25626.7451054056</v>
      </c>
      <c r="N33" s="11" t="n">
        <f aca="false">+C33*D33+E33*F33+G33*H33</f>
        <v>232647.491290953</v>
      </c>
    </row>
    <row r="34" customFormat="false" ht="12.75" hidden="false" customHeight="false" outlineLevel="0" collapsed="false">
      <c r="A34" s="38" t="n">
        <f aca="false">+A33+1</f>
        <v>36903</v>
      </c>
      <c r="B34" s="48" t="n">
        <v>8.515</v>
      </c>
      <c r="C34" s="49" t="n">
        <f aca="false">+$B$11+$E$19</f>
        <v>8.52858582513</v>
      </c>
      <c r="D34" s="50" t="n">
        <f aca="false">MIN(0.9*$B$8,J34)-F34</f>
        <v>9344.1</v>
      </c>
      <c r="E34" s="51" t="n">
        <f aca="false">+$B$11+$E$18</f>
        <v>8.48858582513</v>
      </c>
      <c r="F34" s="52" t="n">
        <f aca="false">IF(J34+I34&gt;$F$22,$F$22,J34+I34)</f>
        <v>15000</v>
      </c>
      <c r="G34" s="51" t="n">
        <f aca="false">+B34+$E$17</f>
        <v>8.40358582513</v>
      </c>
      <c r="H34" s="50" t="n">
        <f aca="false">+J34-F34-D34</f>
        <v>2827.44</v>
      </c>
      <c r="I34" s="53"/>
      <c r="J34" s="50" t="n">
        <v>27171.54</v>
      </c>
      <c r="K34" s="54" t="n">
        <f aca="false">+C34*D34</f>
        <v>79691.9588085973</v>
      </c>
      <c r="L34" s="11" t="n">
        <f aca="false">+E34*F34</f>
        <v>127328.78737695</v>
      </c>
      <c r="M34" s="55" t="n">
        <f aca="false">+G34*H34</f>
        <v>23760.6347054056</v>
      </c>
      <c r="N34" s="11" t="n">
        <f aca="false">+C34*D34+E34*F34+G34*H34</f>
        <v>230781.380890953</v>
      </c>
    </row>
    <row r="35" customFormat="false" ht="12.75" hidden="false" customHeight="false" outlineLevel="0" collapsed="false">
      <c r="A35" s="38" t="n">
        <f aca="false">+A34+1</f>
        <v>36904</v>
      </c>
      <c r="B35" s="48" t="n">
        <v>8.455</v>
      </c>
      <c r="C35" s="49" t="n">
        <f aca="false">+$B$11+$E$19</f>
        <v>8.52858582513</v>
      </c>
      <c r="D35" s="50" t="n">
        <f aca="false">MIN(0.9*$B$8,J35)-F35</f>
        <v>9344.1</v>
      </c>
      <c r="E35" s="51" t="n">
        <f aca="false">+$B$11+$E$18</f>
        <v>8.48858582513</v>
      </c>
      <c r="F35" s="52" t="n">
        <f aca="false">IF(J35+I35&gt;$F$22,$F$22,J35+I35)</f>
        <v>15000</v>
      </c>
      <c r="G35" s="51" t="n">
        <f aca="false">+B35+$E$17</f>
        <v>8.34358582513</v>
      </c>
      <c r="H35" s="50" t="n">
        <f aca="false">+J35-F35-D35</f>
        <v>2827.44</v>
      </c>
      <c r="I35" s="53"/>
      <c r="J35" s="50" t="n">
        <v>27171.54</v>
      </c>
      <c r="K35" s="54" t="n">
        <f aca="false">+C35*D35</f>
        <v>79691.9588085973</v>
      </c>
      <c r="L35" s="11" t="n">
        <f aca="false">+E35*F35</f>
        <v>127328.78737695</v>
      </c>
      <c r="M35" s="55" t="n">
        <f aca="false">+G35*H35</f>
        <v>23590.9883054056</v>
      </c>
      <c r="N35" s="11" t="n">
        <f aca="false">+C35*D35+E35*F35+G35*H35</f>
        <v>230611.734490953</v>
      </c>
    </row>
    <row r="36" customFormat="false" ht="12.75" hidden="false" customHeight="false" outlineLevel="0" collapsed="false">
      <c r="A36" s="38" t="n">
        <f aca="false">+A35+1</f>
        <v>36905</v>
      </c>
      <c r="B36" s="48" t="n">
        <v>8.455</v>
      </c>
      <c r="C36" s="49" t="n">
        <f aca="false">+$B$11+$E$19</f>
        <v>8.52858582513</v>
      </c>
      <c r="D36" s="50" t="n">
        <f aca="false">MIN(0.9*$B$8,J36)-F36</f>
        <v>9344.1</v>
      </c>
      <c r="E36" s="51" t="n">
        <f aca="false">+$B$11+$E$18</f>
        <v>8.48858582513</v>
      </c>
      <c r="F36" s="52" t="n">
        <f aca="false">IF(J36+I36&gt;$F$22,$F$22,J36+I36)</f>
        <v>15000</v>
      </c>
      <c r="G36" s="51" t="n">
        <f aca="false">+B36+$E$17</f>
        <v>8.34358582513</v>
      </c>
      <c r="H36" s="50" t="n">
        <f aca="false">+J36-F36-D36</f>
        <v>2827.44</v>
      </c>
      <c r="I36" s="53"/>
      <c r="J36" s="50" t="n">
        <v>27171.54</v>
      </c>
      <c r="K36" s="54" t="n">
        <f aca="false">+C36*D36</f>
        <v>79691.9588085973</v>
      </c>
      <c r="L36" s="11" t="n">
        <f aca="false">+E36*F36</f>
        <v>127328.78737695</v>
      </c>
      <c r="M36" s="55" t="n">
        <f aca="false">+G36*H36</f>
        <v>23590.9883054056</v>
      </c>
      <c r="N36" s="11" t="n">
        <f aca="false">+C36*D36+E36*F36+G36*H36</f>
        <v>230611.734490953</v>
      </c>
    </row>
    <row r="37" customFormat="false" ht="12.75" hidden="false" customHeight="false" outlineLevel="0" collapsed="false">
      <c r="A37" s="38" t="n">
        <f aca="false">+A36+1</f>
        <v>36906</v>
      </c>
      <c r="B37" s="48" t="n">
        <v>8.455</v>
      </c>
      <c r="C37" s="49" t="n">
        <f aca="false">+$B$11+$E$19</f>
        <v>8.52858582513</v>
      </c>
      <c r="D37" s="50" t="n">
        <f aca="false">MIN(0.9*$B$8,J37)-F37</f>
        <v>9344.1</v>
      </c>
      <c r="E37" s="51" t="n">
        <f aca="false">+$B$11+$E$18</f>
        <v>8.48858582513</v>
      </c>
      <c r="F37" s="52" t="n">
        <f aca="false">IF(J37+I37&gt;$F$22,$F$22,J37+I37)</f>
        <v>15000</v>
      </c>
      <c r="G37" s="51" t="n">
        <f aca="false">+B37+$E$17</f>
        <v>8.34358582513</v>
      </c>
      <c r="H37" s="50" t="n">
        <f aca="false">+J37-F37-D37</f>
        <v>2827.44</v>
      </c>
      <c r="I37" s="53"/>
      <c r="J37" s="50" t="n">
        <v>27171.54</v>
      </c>
      <c r="K37" s="54" t="n">
        <f aca="false">+C37*D37</f>
        <v>79691.9588085973</v>
      </c>
      <c r="L37" s="11" t="n">
        <f aca="false">+E37*F37</f>
        <v>127328.78737695</v>
      </c>
      <c r="M37" s="55" t="n">
        <f aca="false">+G37*H37</f>
        <v>23590.9883054056</v>
      </c>
      <c r="N37" s="11" t="n">
        <f aca="false">+C37*D37+E37*F37+G37*H37</f>
        <v>230611.734490953</v>
      </c>
    </row>
    <row r="38" customFormat="false" ht="12.75" hidden="false" customHeight="false" outlineLevel="0" collapsed="false">
      <c r="A38" s="38" t="n">
        <f aca="false">+A37+1</f>
        <v>36907</v>
      </c>
      <c r="B38" s="48" t="n">
        <v>8.455</v>
      </c>
      <c r="C38" s="49" t="n">
        <f aca="false">+$B$11+$E$19</f>
        <v>8.52858582513</v>
      </c>
      <c r="D38" s="50" t="n">
        <f aca="false">MIN(0.9*$B$8,J38)-F38</f>
        <v>9344.1</v>
      </c>
      <c r="E38" s="51" t="n">
        <f aca="false">+$B$11+$E$18</f>
        <v>8.48858582513</v>
      </c>
      <c r="F38" s="52" t="n">
        <f aca="false">IF(J38+I38&gt;$F$22,$F$22,J38+I38)</f>
        <v>15000</v>
      </c>
      <c r="G38" s="51" t="n">
        <f aca="false">+B38+$E$17</f>
        <v>8.34358582513</v>
      </c>
      <c r="H38" s="50" t="n">
        <f aca="false">+J38-F38-D38</f>
        <v>2827.44</v>
      </c>
      <c r="I38" s="53"/>
      <c r="J38" s="50" t="n">
        <v>27171.54</v>
      </c>
      <c r="K38" s="54" t="n">
        <f aca="false">+C38*D38</f>
        <v>79691.9588085973</v>
      </c>
      <c r="L38" s="11" t="n">
        <f aca="false">+E38*F38</f>
        <v>127328.78737695</v>
      </c>
      <c r="M38" s="55" t="n">
        <f aca="false">+G38*H38</f>
        <v>23590.9883054056</v>
      </c>
      <c r="N38" s="11" t="n">
        <f aca="false">+C38*D38+E38*F38+G38*H38</f>
        <v>230611.734490953</v>
      </c>
    </row>
    <row r="39" customFormat="false" ht="12.75" hidden="false" customHeight="false" outlineLevel="0" collapsed="false">
      <c r="A39" s="38" t="n">
        <f aca="false">+A38+1</f>
        <v>36908</v>
      </c>
      <c r="B39" s="48" t="n">
        <v>8.05</v>
      </c>
      <c r="C39" s="49" t="n">
        <f aca="false">+$B$11+$E$19</f>
        <v>8.52858582513</v>
      </c>
      <c r="D39" s="50" t="n">
        <f aca="false">MIN(0.9*$B$8,J39)-F39</f>
        <v>6012.75</v>
      </c>
      <c r="E39" s="51" t="n">
        <f aca="false">+$B$11+$E$18</f>
        <v>8.48858582513</v>
      </c>
      <c r="F39" s="52" t="n">
        <f aca="false">IF(J39+I39&gt;$F$22,$F$22,J39+I39)</f>
        <v>15000</v>
      </c>
      <c r="G39" s="51" t="n">
        <f aca="false">+B39+$E$17</f>
        <v>7.93858582513</v>
      </c>
      <c r="H39" s="50" t="n">
        <f aca="false">+J39-F39-D39</f>
        <v>0</v>
      </c>
      <c r="I39" s="53"/>
      <c r="J39" s="50" t="n">
        <v>21012.75</v>
      </c>
      <c r="K39" s="54" t="n">
        <f aca="false">+C39*D39</f>
        <v>51280.2544200504</v>
      </c>
      <c r="L39" s="11" t="n">
        <f aca="false">+E39*F39</f>
        <v>127328.78737695</v>
      </c>
      <c r="M39" s="55" t="n">
        <f aca="false">+G39*H39</f>
        <v>0</v>
      </c>
      <c r="N39" s="11" t="n">
        <f aca="false">+C39*D39+E39*F39+G39*H39</f>
        <v>178609.041797</v>
      </c>
    </row>
    <row r="40" customFormat="false" ht="12.75" hidden="false" customHeight="false" outlineLevel="0" collapsed="false">
      <c r="A40" s="38" t="n">
        <f aca="false">+A39+1</f>
        <v>36909</v>
      </c>
      <c r="B40" s="48" t="n">
        <v>7.61</v>
      </c>
      <c r="C40" s="49" t="n">
        <f aca="false">+$B$11+$E$19</f>
        <v>8.52858582513</v>
      </c>
      <c r="D40" s="50" t="n">
        <f aca="false">MIN(0.9*$B$8,J40)-F40</f>
        <v>9344.1</v>
      </c>
      <c r="E40" s="51" t="n">
        <f aca="false">+$B$11+$E$18</f>
        <v>8.48858582513</v>
      </c>
      <c r="F40" s="52" t="n">
        <f aca="false">IF(J40+I40&gt;$F$22,$F$22,J40+I40)</f>
        <v>15000</v>
      </c>
      <c r="G40" s="51" t="n">
        <f aca="false">+B40+$E$17</f>
        <v>7.49858582513</v>
      </c>
      <c r="H40" s="50" t="n">
        <f aca="false">+J40-F40-D40</f>
        <v>343.529999999999</v>
      </c>
      <c r="I40" s="53"/>
      <c r="J40" s="50" t="n">
        <v>24687.63</v>
      </c>
      <c r="K40" s="54" t="n">
        <f aca="false">+C40*D40</f>
        <v>79691.9588085973</v>
      </c>
      <c r="L40" s="11" t="n">
        <f aca="false">+E40*F40</f>
        <v>127328.78737695</v>
      </c>
      <c r="M40" s="55" t="n">
        <f aca="false">+G40*H40</f>
        <v>2575.9891885069</v>
      </c>
      <c r="N40" s="11" t="n">
        <f aca="false">+C40*D40+E40*F40+G40*H40</f>
        <v>209596.735374054</v>
      </c>
    </row>
    <row r="41" customFormat="false" ht="12.75" hidden="false" customHeight="false" outlineLevel="0" collapsed="false">
      <c r="A41" s="38" t="n">
        <f aca="false">+A40+1</f>
        <v>36910</v>
      </c>
      <c r="B41" s="48" t="n">
        <v>6.965</v>
      </c>
      <c r="C41" s="49" t="n">
        <f aca="false">+$B$11+$E$19</f>
        <v>8.52858582513</v>
      </c>
      <c r="D41" s="50" t="n">
        <f aca="false">MIN(0.9*$B$8,J41)-F41</f>
        <v>9344.1</v>
      </c>
      <c r="E41" s="51" t="n">
        <f aca="false">+$B$11+$E$18</f>
        <v>8.48858582513</v>
      </c>
      <c r="F41" s="52" t="n">
        <f aca="false">IF(J41+I41&gt;$F$22,$F$22,J41+I41)</f>
        <v>15000</v>
      </c>
      <c r="G41" s="51" t="n">
        <f aca="false">+B41+$E$17</f>
        <v>6.85358582513</v>
      </c>
      <c r="H41" s="50" t="n">
        <f aca="false">+J41-F41-D41</f>
        <v>1323.63</v>
      </c>
      <c r="I41" s="53"/>
      <c r="J41" s="50" t="n">
        <v>25667.73</v>
      </c>
      <c r="K41" s="54" t="n">
        <f aca="false">+C41*D41</f>
        <v>79691.9588085973</v>
      </c>
      <c r="L41" s="11" t="n">
        <f aca="false">+E41*F41</f>
        <v>127328.78737695</v>
      </c>
      <c r="M41" s="55" t="n">
        <f aca="false">+G41*H41</f>
        <v>9071.6118057168</v>
      </c>
      <c r="N41" s="11" t="n">
        <f aca="false">+C41*D41+E41*F41+G41*H41</f>
        <v>216092.357991264</v>
      </c>
    </row>
    <row r="42" customFormat="false" ht="12.75" hidden="false" customHeight="false" outlineLevel="0" collapsed="false">
      <c r="A42" s="38" t="n">
        <f aca="false">+A41+1</f>
        <v>36911</v>
      </c>
      <c r="B42" s="48" t="n">
        <v>7.39</v>
      </c>
      <c r="C42" s="49" t="n">
        <f aca="false">+$B$11+$E$19</f>
        <v>8.52858582513</v>
      </c>
      <c r="D42" s="50" t="n">
        <f aca="false">MIN(0.9*$B$8,J42)-F42</f>
        <v>9344.1</v>
      </c>
      <c r="E42" s="51" t="n">
        <f aca="false">+$B$11+$E$18</f>
        <v>8.48858582513</v>
      </c>
      <c r="F42" s="52" t="n">
        <f aca="false">IF(J42+I42&gt;$F$22,$F$22,J42+I42)</f>
        <v>15000</v>
      </c>
      <c r="G42" s="51" t="n">
        <f aca="false">+B42+$E$17</f>
        <v>7.27858582513</v>
      </c>
      <c r="H42" s="50" t="n">
        <f aca="false">+J42-F42-D42</f>
        <v>1323.63</v>
      </c>
      <c r="I42" s="53"/>
      <c r="J42" s="50" t="n">
        <v>25667.73</v>
      </c>
      <c r="K42" s="54" t="n">
        <f aca="false">+C42*D42</f>
        <v>79691.9588085973</v>
      </c>
      <c r="L42" s="11" t="n">
        <f aca="false">+E42*F42</f>
        <v>127328.78737695</v>
      </c>
      <c r="M42" s="55" t="n">
        <f aca="false">+G42*H42</f>
        <v>9634.1545557168</v>
      </c>
      <c r="N42" s="11" t="n">
        <f aca="false">+C42*D42+E42*F42+G42*H42</f>
        <v>216654.900741264</v>
      </c>
    </row>
    <row r="43" customFormat="false" ht="12.75" hidden="false" customHeight="false" outlineLevel="0" collapsed="false">
      <c r="A43" s="38" t="n">
        <f aca="false">+A42+1</f>
        <v>36912</v>
      </c>
      <c r="B43" s="48" t="n">
        <v>7.39</v>
      </c>
      <c r="C43" s="49" t="n">
        <f aca="false">+$B$11+$E$19</f>
        <v>8.52858582513</v>
      </c>
      <c r="D43" s="50" t="n">
        <f aca="false">MIN(0.9*$B$8,J43)-F43</f>
        <v>9344.1</v>
      </c>
      <c r="E43" s="51" t="n">
        <f aca="false">+$B$11+$E$18</f>
        <v>8.48858582513</v>
      </c>
      <c r="F43" s="52" t="n">
        <f aca="false">IF(J43+I43&gt;$F$22,$F$22,J43+I43)</f>
        <v>15000</v>
      </c>
      <c r="G43" s="51" t="n">
        <f aca="false">+B43+$E$17</f>
        <v>7.27858582513</v>
      </c>
      <c r="H43" s="50" t="n">
        <f aca="false">+J43-F43-D43</f>
        <v>1323.63</v>
      </c>
      <c r="I43" s="53"/>
      <c r="J43" s="50" t="n">
        <v>25667.73</v>
      </c>
      <c r="K43" s="54" t="n">
        <f aca="false">+C43*D43</f>
        <v>79691.9588085973</v>
      </c>
      <c r="L43" s="11" t="n">
        <f aca="false">+E43*F43</f>
        <v>127328.78737695</v>
      </c>
      <c r="M43" s="55" t="n">
        <f aca="false">+G43*H43</f>
        <v>9634.1545557168</v>
      </c>
      <c r="N43" s="11" t="n">
        <f aca="false">+C43*D43+E43*F43+G43*H43</f>
        <v>216654.900741264</v>
      </c>
    </row>
    <row r="44" customFormat="false" ht="12.75" hidden="false" customHeight="false" outlineLevel="0" collapsed="false">
      <c r="A44" s="38" t="n">
        <f aca="false">+A43+1</f>
        <v>36913</v>
      </c>
      <c r="B44" s="48" t="n">
        <v>7.39</v>
      </c>
      <c r="C44" s="49" t="n">
        <f aca="false">+$B$11+$E$19</f>
        <v>8.52858582513</v>
      </c>
      <c r="D44" s="50" t="n">
        <f aca="false">MIN(0.9*$B$8,J44)-F44</f>
        <v>9344.1</v>
      </c>
      <c r="E44" s="51" t="n">
        <f aca="false">+$B$11+$E$18</f>
        <v>8.48858582513</v>
      </c>
      <c r="F44" s="52" t="n">
        <f aca="false">IF(J44+I44&gt;$F$22,$F$22,J44+I44)</f>
        <v>15000</v>
      </c>
      <c r="G44" s="51" t="n">
        <f aca="false">+B44+$E$17</f>
        <v>7.27858582513</v>
      </c>
      <c r="H44" s="50" t="n">
        <f aca="false">+J44-F44-D44</f>
        <v>1323.63</v>
      </c>
      <c r="I44" s="53"/>
      <c r="J44" s="50" t="n">
        <v>25667.73</v>
      </c>
      <c r="K44" s="54" t="n">
        <f aca="false">+C44*D44</f>
        <v>79691.9588085973</v>
      </c>
      <c r="L44" s="11" t="n">
        <f aca="false">+E44*F44</f>
        <v>127328.78737695</v>
      </c>
      <c r="M44" s="55" t="n">
        <f aca="false">+G44*H44</f>
        <v>9634.1545557168</v>
      </c>
      <c r="N44" s="11" t="n">
        <f aca="false">+C44*D44+E44*F44+G44*H44</f>
        <v>216654.900741264</v>
      </c>
    </row>
    <row r="45" customFormat="false" ht="12.75" hidden="false" customHeight="false" outlineLevel="0" collapsed="false">
      <c r="A45" s="38" t="n">
        <f aca="false">+A44+1</f>
        <v>36914</v>
      </c>
      <c r="B45" s="48" t="n">
        <v>7.545</v>
      </c>
      <c r="C45" s="49" t="n">
        <f aca="false">+$B$11+$E$19</f>
        <v>8.52858582513</v>
      </c>
      <c r="D45" s="50" t="n">
        <f aca="false">MIN(0.9*$B$8,J45)-F45</f>
        <v>9344.1</v>
      </c>
      <c r="E45" s="51" t="n">
        <f aca="false">+$B$11+$E$18</f>
        <v>8.48858582513</v>
      </c>
      <c r="F45" s="52" t="n">
        <f aca="false">IF(J45+I45&gt;$F$22,$F$22,J45+I45)</f>
        <v>15000</v>
      </c>
      <c r="G45" s="51" t="n">
        <f aca="false">+B45+$E$17</f>
        <v>7.43358582513</v>
      </c>
      <c r="H45" s="50" t="n">
        <f aca="false">+J45-F45-D45</f>
        <v>1323.63</v>
      </c>
      <c r="I45" s="53"/>
      <c r="J45" s="50" t="n">
        <v>25667.73</v>
      </c>
      <c r="K45" s="54" t="n">
        <f aca="false">+C45*D45</f>
        <v>79691.9588085973</v>
      </c>
      <c r="L45" s="11" t="n">
        <f aca="false">+E45*F45</f>
        <v>127328.78737695</v>
      </c>
      <c r="M45" s="55" t="n">
        <f aca="false">+G45*H45</f>
        <v>9839.3172057168</v>
      </c>
      <c r="N45" s="11" t="n">
        <f aca="false">+C45*D45+E45*F45+G45*H45</f>
        <v>216860.063391264</v>
      </c>
    </row>
    <row r="46" customFormat="false" ht="12.75" hidden="false" customHeight="false" outlineLevel="0" collapsed="false">
      <c r="A46" s="38" t="n">
        <f aca="false">+A45+1</f>
        <v>36915</v>
      </c>
      <c r="B46" s="48" t="n">
        <v>6.775</v>
      </c>
      <c r="C46" s="49" t="n">
        <f aca="false">+$B$11+$E$19</f>
        <v>8.52858582513</v>
      </c>
      <c r="D46" s="50" t="n">
        <f aca="false">MIN(0.9*$B$8,J46)-F46</f>
        <v>9344.1</v>
      </c>
      <c r="E46" s="51" t="n">
        <f aca="false">+$B$11+$E$18</f>
        <v>8.48858582513</v>
      </c>
      <c r="F46" s="52" t="n">
        <f aca="false">IF(J46+I46&gt;$F$22,$F$22,J46+I46)</f>
        <v>15000</v>
      </c>
      <c r="G46" s="51" t="n">
        <f aca="false">+B46+$E$17</f>
        <v>6.66358582513</v>
      </c>
      <c r="H46" s="50" t="n">
        <f aca="false">+J46-F46-D46</f>
        <v>1323.63</v>
      </c>
      <c r="I46" s="53"/>
      <c r="J46" s="50" t="n">
        <v>25667.73</v>
      </c>
      <c r="K46" s="54" t="n">
        <f aca="false">+C46*D46</f>
        <v>79691.9588085973</v>
      </c>
      <c r="L46" s="11" t="n">
        <f aca="false">+E46*F46</f>
        <v>127328.78737695</v>
      </c>
      <c r="M46" s="55" t="n">
        <f aca="false">+G46*H46</f>
        <v>8820.1221057168</v>
      </c>
      <c r="N46" s="11" t="n">
        <f aca="false">+C46*D46+E46*F46+G46*H46</f>
        <v>215840.868291264</v>
      </c>
    </row>
    <row r="47" customFormat="false" ht="12.75" hidden="false" customHeight="false" outlineLevel="0" collapsed="false">
      <c r="A47" s="38" t="n">
        <f aca="false">+A46+1</f>
        <v>36916</v>
      </c>
      <c r="B47" s="48" t="n">
        <v>6.725</v>
      </c>
      <c r="C47" s="49" t="n">
        <f aca="false">+$B$11+$E$19</f>
        <v>8.52858582513</v>
      </c>
      <c r="D47" s="50" t="n">
        <f aca="false">MIN(0.9*$B$8,J47)-F47</f>
        <v>9344.1</v>
      </c>
      <c r="E47" s="51" t="n">
        <f aca="false">+$B$11+$E$18</f>
        <v>8.48858582513</v>
      </c>
      <c r="F47" s="52" t="n">
        <f aca="false">IF(J47+I47&gt;$F$22,$F$22,J47+I47)</f>
        <v>15000</v>
      </c>
      <c r="G47" s="51" t="n">
        <f aca="false">+B47+$E$17</f>
        <v>6.61358582513</v>
      </c>
      <c r="H47" s="50" t="n">
        <f aca="false">+J47-F47-D47</f>
        <v>343.529999999999</v>
      </c>
      <c r="I47" s="53"/>
      <c r="J47" s="50" t="n">
        <v>24687.63</v>
      </c>
      <c r="K47" s="54" t="n">
        <f aca="false">+C47*D47</f>
        <v>79691.9588085973</v>
      </c>
      <c r="L47" s="11" t="n">
        <f aca="false">+E47*F47</f>
        <v>127328.78737695</v>
      </c>
      <c r="M47" s="55" t="n">
        <f aca="false">+G47*H47</f>
        <v>2271.9651385069</v>
      </c>
      <c r="N47" s="11" t="n">
        <f aca="false">+C47*D47+E47*F47+G47*H47</f>
        <v>209292.711324054</v>
      </c>
    </row>
    <row r="48" customFormat="false" ht="12.75" hidden="false" customHeight="false" outlineLevel="0" collapsed="false">
      <c r="A48" s="38" t="n">
        <f aca="false">+A47+1</f>
        <v>36917</v>
      </c>
      <c r="B48" s="48" t="n">
        <v>7.26</v>
      </c>
      <c r="C48" s="49" t="n">
        <f aca="false">+$B$11+$E$19</f>
        <v>8.52858582513</v>
      </c>
      <c r="D48" s="50" t="n">
        <f aca="false">MIN(0.9*$B$8,J48)-F48</f>
        <v>9344.1</v>
      </c>
      <c r="E48" s="51" t="n">
        <f aca="false">+$B$11+$E$18</f>
        <v>8.48858582513</v>
      </c>
      <c r="F48" s="52" t="n">
        <f aca="false">IF(J48+I48&gt;$F$22,$F$22,J48+I48)</f>
        <v>15000</v>
      </c>
      <c r="G48" s="51" t="n">
        <f aca="false">+B48+$E$17</f>
        <v>7.14858582513</v>
      </c>
      <c r="H48" s="50" t="n">
        <f aca="false">+J48-F48-D48</f>
        <v>343.529999999999</v>
      </c>
      <c r="I48" s="53"/>
      <c r="J48" s="50" t="n">
        <v>24687.63</v>
      </c>
      <c r="K48" s="54" t="n">
        <f aca="false">+C48*D48</f>
        <v>79691.9588085973</v>
      </c>
      <c r="L48" s="11" t="n">
        <f aca="false">+E48*F48</f>
        <v>127328.78737695</v>
      </c>
      <c r="M48" s="55" t="n">
        <f aca="false">+G48*H48</f>
        <v>2455.7536885069</v>
      </c>
      <c r="N48" s="11" t="n">
        <f aca="false">+C48*D48+E48*F48+G48*H48</f>
        <v>209476.499874054</v>
      </c>
    </row>
    <row r="49" customFormat="false" ht="12.75" hidden="false" customHeight="false" outlineLevel="0" collapsed="false">
      <c r="A49" s="38" t="n">
        <f aca="false">+A48+1</f>
        <v>36918</v>
      </c>
      <c r="B49" s="48" t="n">
        <v>6.81</v>
      </c>
      <c r="C49" s="49" t="n">
        <f aca="false">+$B$11+$E$19</f>
        <v>8.52858582513</v>
      </c>
      <c r="D49" s="50" t="n">
        <f aca="false">MIN(0.9*$B$8,J49)-F49</f>
        <v>9163.92</v>
      </c>
      <c r="E49" s="51" t="n">
        <f aca="false">+$B$11+$E$18</f>
        <v>8.48858582513</v>
      </c>
      <c r="F49" s="52" t="n">
        <f aca="false">IF(J49+I49&gt;$F$22,$F$22,J49+I49)</f>
        <v>15000</v>
      </c>
      <c r="G49" s="51" t="n">
        <f aca="false">+B49+$E$17</f>
        <v>6.69858582513</v>
      </c>
      <c r="H49" s="50" t="n">
        <f aca="false">+J49-F49-D49</f>
        <v>0</v>
      </c>
      <c r="I49" s="53"/>
      <c r="J49" s="50" t="n">
        <v>24163.92</v>
      </c>
      <c r="K49" s="54" t="n">
        <f aca="false">+C49*D49</f>
        <v>78155.2782146253</v>
      </c>
      <c r="L49" s="11" t="n">
        <f aca="false">+E49*F49</f>
        <v>127328.78737695</v>
      </c>
      <c r="M49" s="55" t="n">
        <f aca="false">+G49*H49</f>
        <v>0</v>
      </c>
      <c r="N49" s="11" t="n">
        <f aca="false">+C49*D49+E49*F49+G49*H49</f>
        <v>205484.065591575</v>
      </c>
    </row>
    <row r="50" customFormat="false" ht="12.75" hidden="false" customHeight="false" outlineLevel="0" collapsed="false">
      <c r="A50" s="38" t="n">
        <f aca="false">+A49+1</f>
        <v>36919</v>
      </c>
      <c r="B50" s="48" t="n">
        <v>6.81</v>
      </c>
      <c r="C50" s="49" t="n">
        <f aca="false">+$B$11+$E$19</f>
        <v>8.52858582513</v>
      </c>
      <c r="D50" s="50" t="n">
        <f aca="false">MIN(0.9*$B$8,J50)-F50</f>
        <v>9163.92</v>
      </c>
      <c r="E50" s="51" t="n">
        <f aca="false">+$B$11+$E$18</f>
        <v>8.48858582513</v>
      </c>
      <c r="F50" s="52" t="n">
        <f aca="false">IF(J50+I50&gt;$F$22,$F$22,J50+I50)</f>
        <v>15000</v>
      </c>
      <c r="G50" s="51" t="n">
        <f aca="false">+B50+$E$17</f>
        <v>6.69858582513</v>
      </c>
      <c r="H50" s="50" t="n">
        <f aca="false">+J50-F50-D50</f>
        <v>0</v>
      </c>
      <c r="I50" s="53"/>
      <c r="J50" s="50" t="n">
        <v>24163.92</v>
      </c>
      <c r="K50" s="54" t="n">
        <f aca="false">+C50*D50</f>
        <v>78155.2782146253</v>
      </c>
      <c r="L50" s="11" t="n">
        <f aca="false">+E50*F50</f>
        <v>127328.78737695</v>
      </c>
      <c r="M50" s="55" t="n">
        <f aca="false">+G50*H50</f>
        <v>0</v>
      </c>
      <c r="N50" s="11" t="n">
        <f aca="false">+C50*D50+E50*F50+G50*H50</f>
        <v>205484.065591575</v>
      </c>
    </row>
    <row r="51" customFormat="false" ht="12.75" hidden="false" customHeight="false" outlineLevel="0" collapsed="false">
      <c r="A51" s="38" t="n">
        <f aca="false">+A50+1</f>
        <v>36920</v>
      </c>
      <c r="B51" s="48" t="n">
        <v>6.81</v>
      </c>
      <c r="C51" s="49" t="n">
        <f aca="false">+$B$11+$E$19</f>
        <v>8.52858582513</v>
      </c>
      <c r="D51" s="50" t="n">
        <f aca="false">MIN(0.9*$B$8,J51)-F51</f>
        <v>9163.92</v>
      </c>
      <c r="E51" s="51" t="n">
        <f aca="false">+$B$11+$E$18</f>
        <v>8.48858582513</v>
      </c>
      <c r="F51" s="52" t="n">
        <f aca="false">IF(J51+I51&gt;$F$22,$F$22,J51+I51)</f>
        <v>15000</v>
      </c>
      <c r="G51" s="51" t="n">
        <f aca="false">+B51+$E$17</f>
        <v>6.69858582513</v>
      </c>
      <c r="H51" s="50" t="n">
        <f aca="false">+J51-F51-D51</f>
        <v>0</v>
      </c>
      <c r="I51" s="53"/>
      <c r="J51" s="50" t="n">
        <v>24163.92</v>
      </c>
      <c r="K51" s="54" t="n">
        <f aca="false">+C51*D51</f>
        <v>78155.2782146253</v>
      </c>
      <c r="L51" s="11" t="n">
        <f aca="false">+E51*F51</f>
        <v>127328.78737695</v>
      </c>
      <c r="M51" s="55" t="n">
        <f aca="false">+G51*H51</f>
        <v>0</v>
      </c>
      <c r="N51" s="11" t="n">
        <f aca="false">+C51*D51+E51*F51+G51*H51</f>
        <v>205484.065591575</v>
      </c>
    </row>
    <row r="52" customFormat="false" ht="12.75" hidden="false" customHeight="false" outlineLevel="0" collapsed="false">
      <c r="A52" s="38" t="n">
        <f aca="false">+A51+1</f>
        <v>36921</v>
      </c>
      <c r="B52" s="48" t="n">
        <v>6.55</v>
      </c>
      <c r="C52" s="49" t="n">
        <f aca="false">+$B$11+$E$19</f>
        <v>8.52858582513</v>
      </c>
      <c r="D52" s="50" t="n">
        <f aca="false">MIN(0.9*$B$8,J52)-F52</f>
        <v>9344.1</v>
      </c>
      <c r="E52" s="51" t="n">
        <f aca="false">+$B$11+$E$18</f>
        <v>8.48858582513</v>
      </c>
      <c r="F52" s="52" t="n">
        <f aca="false">IF(J52+I52&gt;$F$22,$F$22,J52+I52)</f>
        <v>15000</v>
      </c>
      <c r="G52" s="51" t="n">
        <f aca="false">+B52+$E$17</f>
        <v>6.43858582513</v>
      </c>
      <c r="H52" s="50" t="n">
        <f aca="false">+J52-F52-D52</f>
        <v>799.919999999998</v>
      </c>
      <c r="I52" s="53"/>
      <c r="J52" s="50" t="n">
        <v>25144.02</v>
      </c>
      <c r="K52" s="54" t="n">
        <f aca="false">+C52*D52</f>
        <v>79691.9588085973</v>
      </c>
      <c r="L52" s="11" t="n">
        <f aca="false">+E52*F52</f>
        <v>127328.78737695</v>
      </c>
      <c r="M52" s="55" t="n">
        <f aca="false">+G52*H52</f>
        <v>5150.35357323798</v>
      </c>
      <c r="N52" s="11" t="n">
        <f aca="false">+C52*D52+E52*F52+G52*H52</f>
        <v>212171.099758785</v>
      </c>
    </row>
    <row r="53" customFormat="false" ht="13.5" hidden="false" customHeight="false" outlineLevel="0" collapsed="false">
      <c r="A53" s="38" t="n">
        <f aca="false">+A52+1</f>
        <v>36922</v>
      </c>
      <c r="B53" s="56" t="n">
        <v>5.68</v>
      </c>
      <c r="C53" s="57" t="n">
        <f aca="false">+$B$11+$E$19</f>
        <v>8.52858582513</v>
      </c>
      <c r="D53" s="58" t="n">
        <f aca="false">MIN(0.9*$B$8,J53)-F53</f>
        <v>9344.1</v>
      </c>
      <c r="E53" s="59" t="n">
        <f aca="false">+$B$11+$E$18</f>
        <v>8.48858582513</v>
      </c>
      <c r="F53" s="60" t="n">
        <f aca="false">IF(J53+I53&gt;$F$22,$F$22,J53+I53)</f>
        <v>15000</v>
      </c>
      <c r="G53" s="59" t="n">
        <f aca="false">+B53+$E$17</f>
        <v>5.56858582513</v>
      </c>
      <c r="H53" s="58" t="n">
        <f aca="false">+J53-F53-D53</f>
        <v>799.919999999998</v>
      </c>
      <c r="I53" s="61"/>
      <c r="J53" s="58" t="n">
        <v>25144.02</v>
      </c>
      <c r="K53" s="54" t="n">
        <f aca="false">+C53*D53</f>
        <v>79691.9588085973</v>
      </c>
      <c r="L53" s="11" t="n">
        <f aca="false">+E53*F53</f>
        <v>127328.78737695</v>
      </c>
      <c r="M53" s="55" t="n">
        <f aca="false">+G53*H53</f>
        <v>4454.42317323798</v>
      </c>
      <c r="N53" s="11" t="n">
        <f aca="false">+C53*D53+E53*F53+G53*H53</f>
        <v>211475.169358785</v>
      </c>
    </row>
    <row r="54" customFormat="false" ht="13.5" hidden="false" customHeight="false" outlineLevel="0" collapsed="false">
      <c r="B54" s="62" t="n">
        <f aca="false">SUM(B23:B53)/31</f>
        <v>7.89338709677419</v>
      </c>
      <c r="D54" s="63" t="n">
        <f aca="false">SUM(D23:D53)</f>
        <v>285795.21</v>
      </c>
      <c r="F54" s="64" t="n">
        <f aca="false">SUM(F23:F53)</f>
        <v>465000</v>
      </c>
      <c r="H54" s="64" t="n">
        <f aca="false">SUM(H23:H53)</f>
        <v>52273.9799999999</v>
      </c>
      <c r="I54" s="65"/>
      <c r="J54" s="64" t="n">
        <f aca="false">SUM(J23:J53)</f>
        <v>803069.19</v>
      </c>
      <c r="K54" s="66" t="n">
        <f aca="false">SUM(K23:K53)</f>
        <v>2437428.97689605</v>
      </c>
      <c r="L54" s="67" t="n">
        <f aca="false">SUM(L23:L53)</f>
        <v>3947192.40868545</v>
      </c>
      <c r="M54" s="68" t="n">
        <f aca="false">SUM(M23:M53)</f>
        <v>430865.492051129</v>
      </c>
      <c r="N54" s="69" t="n">
        <f aca="false">SUM(N23:N53)</f>
        <v>6815486.87763263</v>
      </c>
    </row>
    <row r="55" customFormat="false" ht="12.75" hidden="false" customHeight="false" outlineLevel="0" collapsed="false">
      <c r="B55" s="70"/>
    </row>
    <row r="56" customFormat="false" ht="12.75" hidden="false" customHeight="false" outlineLevel="0" collapsed="false">
      <c r="B56" s="70"/>
      <c r="I56" s="71"/>
      <c r="J56" s="0" t="s">
        <v>39</v>
      </c>
      <c r="K56" s="18" t="n">
        <f aca="false">+K54/D54</f>
        <v>8.52858582513</v>
      </c>
      <c r="L56" s="18" t="n">
        <f aca="false">+L54/F54</f>
        <v>8.48858582513</v>
      </c>
      <c r="M56" s="18" t="n">
        <f aca="false">+M54/H54</f>
        <v>8.2424466637346</v>
      </c>
      <c r="N56" s="18" t="n">
        <f aca="false">+N54/(J54+I54)</f>
        <v>8.48679909838483</v>
      </c>
    </row>
  </sheetData>
  <hyperlinks>
    <hyperlink ref="C4" r:id="rId1" display="msprung@ncoc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9"/>
  <sheetViews>
    <sheetView showFormulas="false" showGridLines="true" showRowColHeaders="true" showZeros="true" rightToLeft="false" tabSelected="true" showOutlineSymbols="true" defaultGridColor="true" view="normal" topLeftCell="E16" colorId="64" zoomScale="100" zoomScaleNormal="100" zoomScalePageLayoutView="100" workbookViewId="0">
      <selection pane="topLeft" activeCell="H29" activeCellId="0" sqref="H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16.99"/>
    <col collapsed="false" customWidth="true" hidden="false" outlineLevel="0" max="3" min="3" style="0" width="17.85"/>
    <col collapsed="false" customWidth="true" hidden="false" outlineLevel="0" max="4" min="4" style="0" width="17.28"/>
    <col collapsed="false" customWidth="true" hidden="false" outlineLevel="0" max="5" min="5" style="0" width="17.42"/>
    <col collapsed="false" customWidth="true" hidden="false" outlineLevel="0" max="6" min="6" style="0" width="17.99"/>
    <col collapsed="false" customWidth="true" hidden="false" outlineLevel="0" max="7" min="7" style="0" width="15.56"/>
    <col collapsed="false" customWidth="true" hidden="false" outlineLevel="0" max="8" min="8" style="0" width="10.71"/>
    <col collapsed="false" customWidth="true" hidden="false" outlineLevel="0" max="9" min="9" style="0" width="4.41"/>
    <col collapsed="false" customWidth="true" hidden="false" outlineLevel="0" max="10" min="10" style="74" width="12.42"/>
    <col collapsed="false" customWidth="true" hidden="false" outlineLevel="0" max="11" min="11" style="0" width="19.28"/>
    <col collapsed="false" customWidth="true" hidden="false" outlineLevel="0" max="12" min="12" style="0" width="15.99"/>
    <col collapsed="false" customWidth="true" hidden="false" outlineLevel="0" max="13" min="13" style="0" width="15.28"/>
    <col collapsed="false" customWidth="true" hidden="false" outlineLevel="0" max="14" min="14" style="0" width="19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F1" s="1" t="s">
        <v>3</v>
      </c>
    </row>
    <row r="2" customFormat="false" ht="12.75" hidden="false" customHeight="false" outlineLevel="0" collapsed="false">
      <c r="B2" s="1" t="s">
        <v>4</v>
      </c>
      <c r="C2" s="1" t="s">
        <v>5</v>
      </c>
    </row>
    <row r="3" customFormat="false" ht="12.75" hidden="false" customHeight="false" outlineLevel="0" collapsed="false">
      <c r="B3" s="1" t="s">
        <v>6</v>
      </c>
      <c r="C3" s="1"/>
      <c r="F3" s="1" t="s">
        <v>7</v>
      </c>
      <c r="G3" s="1" t="s">
        <v>8</v>
      </c>
    </row>
    <row r="4" customFormat="false" ht="12.75" hidden="false" customHeight="false" outlineLevel="0" collapsed="false">
      <c r="A4" s="1"/>
      <c r="B4" s="1" t="s">
        <v>9</v>
      </c>
      <c r="C4" s="2" t="s">
        <v>10</v>
      </c>
      <c r="G4" s="1" t="s">
        <v>11</v>
      </c>
      <c r="H4" s="1"/>
      <c r="I4" s="1"/>
      <c r="N4" s="3" t="n">
        <f aca="true">NOW()</f>
        <v>45926.8857295088</v>
      </c>
    </row>
    <row r="5" customFormat="false" ht="12.75" hidden="false" customHeight="false" outlineLevel="0" collapsed="false">
      <c r="A5" s="4" t="s">
        <v>48</v>
      </c>
      <c r="B5" s="1"/>
      <c r="C5" s="1"/>
      <c r="D5" s="1"/>
      <c r="H5" s="1"/>
      <c r="I5" s="1"/>
    </row>
    <row r="6" customFormat="false" ht="12.75" hidden="false" customHeight="false" outlineLevel="0" collapsed="false">
      <c r="A6" s="4"/>
      <c r="B6" s="1"/>
      <c r="C6" s="1"/>
      <c r="H6" s="1"/>
      <c r="I6" s="1"/>
    </row>
    <row r="7" customFormat="false" ht="12.75" hidden="false" customHeight="false" outlineLevel="0" collapsed="false">
      <c r="A7" s="4"/>
      <c r="B7" s="1"/>
      <c r="C7" s="1"/>
      <c r="H7" s="1"/>
      <c r="I7" s="1"/>
    </row>
    <row r="8" customFormat="false" ht="12.75" hidden="false" customHeight="false" outlineLevel="0" collapsed="false">
      <c r="A8" s="5" t="s">
        <v>13</v>
      </c>
      <c r="B8" s="6" t="n">
        <v>22518</v>
      </c>
      <c r="C8" s="7"/>
      <c r="F8" s="1"/>
      <c r="H8" s="1"/>
      <c r="I8" s="1"/>
    </row>
    <row r="9" customFormat="false" ht="12.75" hidden="false" customHeight="false" outlineLevel="0" collapsed="false">
      <c r="A9" s="8" t="s">
        <v>14</v>
      </c>
      <c r="B9" s="8"/>
      <c r="C9" s="8"/>
      <c r="F9" s="1"/>
    </row>
    <row r="10" customFormat="false" ht="12.75" hidden="false" customHeight="false" outlineLevel="0" collapsed="false">
      <c r="A10" s="8" t="s">
        <v>15</v>
      </c>
      <c r="B10" s="9" t="n">
        <v>0.14</v>
      </c>
      <c r="C10" s="8" t="s">
        <v>16</v>
      </c>
    </row>
    <row r="11" customFormat="false" ht="12.75" hidden="false" customHeight="false" outlineLevel="0" collapsed="false">
      <c r="A11" s="8" t="s">
        <v>17</v>
      </c>
      <c r="B11" s="75" t="n">
        <v>2.54</v>
      </c>
      <c r="C11" s="8"/>
    </row>
    <row r="12" customFormat="false" ht="12.75" hidden="false" customHeight="false" outlineLevel="0" collapsed="false">
      <c r="A12" s="10"/>
      <c r="B12" s="11"/>
    </row>
    <row r="13" customFormat="false" ht="12.75" hidden="false" customHeight="false" outlineLevel="0" collapsed="false">
      <c r="A13" s="10"/>
      <c r="B13" s="11"/>
    </row>
    <row r="14" customFormat="false" ht="12.75" hidden="false" customHeight="false" outlineLevel="0" collapsed="false">
      <c r="A14" s="10"/>
      <c r="B14" s="11"/>
    </row>
    <row r="15" customFormat="false" ht="13.5" hidden="false" customHeight="false" outlineLevel="0" collapsed="false">
      <c r="A15" s="10"/>
    </row>
    <row r="16" customFormat="false" ht="25.5" hidden="false" customHeight="false" outlineLevel="0" collapsed="false">
      <c r="A16" s="12"/>
      <c r="B16" s="13"/>
      <c r="C16" s="13" t="s">
        <v>18</v>
      </c>
      <c r="D16" s="76" t="s">
        <v>19</v>
      </c>
      <c r="E16" s="14" t="s">
        <v>20</v>
      </c>
      <c r="F16" s="15"/>
      <c r="G16" s="15"/>
      <c r="H16" s="15"/>
      <c r="I16" s="15"/>
      <c r="J16" s="77"/>
      <c r="K16" s="16"/>
      <c r="L16" s="16"/>
      <c r="M16" s="16"/>
      <c r="N16" s="16"/>
    </row>
    <row r="17" customFormat="false" ht="12.75" hidden="false" customHeight="false" outlineLevel="0" collapsed="false">
      <c r="A17" s="17" t="s">
        <v>21</v>
      </c>
      <c r="B17" s="18" t="s">
        <v>22</v>
      </c>
      <c r="C17" s="18" t="n">
        <v>0.03</v>
      </c>
      <c r="D17" s="78" t="n">
        <v>-0.15225599888</v>
      </c>
      <c r="E17" s="20" t="n">
        <f aca="false">SUM(C17:D17)</f>
        <v>-0.12225599888</v>
      </c>
      <c r="F17" s="18"/>
      <c r="G17" s="18"/>
      <c r="H17" s="18"/>
      <c r="I17" s="21"/>
    </row>
    <row r="18" customFormat="false" ht="12.75" hidden="false" customHeight="false" outlineLevel="0" collapsed="false">
      <c r="A18" s="17"/>
      <c r="B18" s="18" t="s">
        <v>23</v>
      </c>
      <c r="C18" s="18" t="n">
        <v>0</v>
      </c>
      <c r="D18" s="78" t="n">
        <v>-0.15225599888</v>
      </c>
      <c r="E18" s="20" t="n">
        <f aca="false">SUM(C18:D18)</f>
        <v>-0.15225599888</v>
      </c>
      <c r="F18" s="18"/>
      <c r="G18" s="18"/>
      <c r="H18" s="18"/>
      <c r="I18" s="21"/>
    </row>
    <row r="19" customFormat="false" ht="13.5" hidden="false" customHeight="false" outlineLevel="0" collapsed="false">
      <c r="A19" s="22"/>
      <c r="B19" s="23" t="s">
        <v>24</v>
      </c>
      <c r="C19" s="23" t="n">
        <v>0.04</v>
      </c>
      <c r="D19" s="79" t="n">
        <v>-0.15225599888</v>
      </c>
      <c r="E19" s="25" t="n">
        <f aca="false">SUM(C19:D19)</f>
        <v>-0.11225599888</v>
      </c>
      <c r="F19" s="18"/>
      <c r="G19" s="18"/>
      <c r="H19" s="18"/>
      <c r="I19" s="21"/>
    </row>
    <row r="20" customFormat="false" ht="13.5" hidden="false" customHeight="false" outlineLevel="0" collapsed="false"/>
    <row r="21" customFormat="false" ht="38.25" hidden="false" customHeight="false" outlineLevel="0" collapsed="false">
      <c r="A21" s="16"/>
      <c r="B21" s="26"/>
      <c r="C21" s="27" t="s">
        <v>25</v>
      </c>
      <c r="D21" s="28" t="s">
        <v>26</v>
      </c>
      <c r="E21" s="27" t="s">
        <v>23</v>
      </c>
      <c r="F21" s="28" t="s">
        <v>27</v>
      </c>
      <c r="G21" s="27" t="s">
        <v>28</v>
      </c>
      <c r="H21" s="28" t="s">
        <v>29</v>
      </c>
      <c r="I21" s="29"/>
      <c r="J21" s="80" t="s">
        <v>41</v>
      </c>
      <c r="K21" s="26" t="s">
        <v>31</v>
      </c>
      <c r="L21" s="29" t="s">
        <v>32</v>
      </c>
      <c r="M21" s="28" t="s">
        <v>33</v>
      </c>
      <c r="N21" s="30" t="s">
        <v>34</v>
      </c>
    </row>
    <row r="22" customFormat="false" ht="13.5" hidden="false" customHeight="false" outlineLevel="0" collapsed="false">
      <c r="B22" s="31" t="s">
        <v>35</v>
      </c>
      <c r="C22" s="32" t="s">
        <v>36</v>
      </c>
      <c r="D22" s="33"/>
      <c r="E22" s="34" t="s">
        <v>37</v>
      </c>
      <c r="F22" s="35" t="n">
        <v>15000</v>
      </c>
      <c r="G22" s="32" t="s">
        <v>38</v>
      </c>
      <c r="H22" s="33"/>
      <c r="I22" s="36"/>
      <c r="J22" s="81"/>
      <c r="K22" s="31"/>
      <c r="L22" s="36"/>
      <c r="M22" s="35"/>
      <c r="N22" s="37"/>
    </row>
    <row r="23" customFormat="false" ht="12.75" hidden="false" customHeight="false" outlineLevel="0" collapsed="false">
      <c r="A23" s="38" t="n">
        <v>37196</v>
      </c>
      <c r="B23" s="73" t="n">
        <v>2.67</v>
      </c>
      <c r="C23" s="40" t="n">
        <f aca="false">+$B$11+$E$19</f>
        <v>2.42774400112</v>
      </c>
      <c r="D23" s="41" t="n">
        <f aca="false">ROUND(MIN(0.9*$B$8,J23)-F23,0)</f>
        <v>5266</v>
      </c>
      <c r="E23" s="42" t="n">
        <f aca="false">+$B$11+$E$18</f>
        <v>2.38774400112</v>
      </c>
      <c r="F23" s="43" t="n">
        <f aca="false">ROUND(IF(J23+I23&gt;$F$22,$F$22,J23+I23),0)</f>
        <v>15000</v>
      </c>
      <c r="G23" s="42" t="n">
        <f aca="false">+B23+$E$17</f>
        <v>2.54774400112</v>
      </c>
      <c r="H23" s="41" t="n">
        <f aca="false">+J23-F23-D23</f>
        <v>2026.82</v>
      </c>
      <c r="I23" s="44"/>
      <c r="J23" s="63" t="n">
        <v>22292.82</v>
      </c>
      <c r="K23" s="45" t="n">
        <f aca="false">+C23*D23</f>
        <v>12784.4999098979</v>
      </c>
      <c r="L23" s="46" t="n">
        <f aca="false">+E23*F23</f>
        <v>35816.1600168</v>
      </c>
      <c r="M23" s="47" t="n">
        <f aca="false">+G23*H23</f>
        <v>5163.81849635004</v>
      </c>
      <c r="N23" s="11" t="n">
        <f aca="false">+C23*D23+E23*F23+G23*H23</f>
        <v>53764.478423048</v>
      </c>
      <c r="P23" s="82" t="n">
        <f aca="false">ROUND(J23,0)</f>
        <v>22293</v>
      </c>
    </row>
    <row r="24" customFormat="false" ht="12.75" hidden="false" customHeight="false" outlineLevel="0" collapsed="false">
      <c r="A24" s="38" t="n">
        <f aca="false">+A23+1</f>
        <v>37197</v>
      </c>
      <c r="B24" s="73" t="n">
        <v>2.36</v>
      </c>
      <c r="C24" s="49" t="n">
        <f aca="false">+$B$11+$E$19</f>
        <v>2.42774400112</v>
      </c>
      <c r="D24" s="50" t="n">
        <f aca="false">ROUND(MIN(0.9*$B$8,J24)-F24,0)</f>
        <v>5266</v>
      </c>
      <c r="E24" s="51" t="n">
        <f aca="false">+$B$11+$E$18</f>
        <v>2.38774400112</v>
      </c>
      <c r="F24" s="52" t="n">
        <f aca="false">ROUND(IF(J24+I24&gt;$F$22,$F$22,J24+I24),0)</f>
        <v>15000</v>
      </c>
      <c r="G24" s="51" t="n">
        <f aca="false">+B24+$E$17</f>
        <v>2.23774400112</v>
      </c>
      <c r="H24" s="50" t="n">
        <f aca="false">+J24-F24-D24</f>
        <v>2026.82</v>
      </c>
      <c r="I24" s="53"/>
      <c r="J24" s="63" t="n">
        <v>22292.82</v>
      </c>
      <c r="K24" s="54" t="n">
        <f aca="false">+C24*D24</f>
        <v>12784.4999098979</v>
      </c>
      <c r="L24" s="11" t="n">
        <f aca="false">+E24*F24</f>
        <v>35816.1600168</v>
      </c>
      <c r="M24" s="55" t="n">
        <f aca="false">+G24*H24</f>
        <v>4535.50429635004</v>
      </c>
      <c r="N24" s="11" t="n">
        <f aca="false">+C24*D24+E24*F24+G24*H24</f>
        <v>53136.164223048</v>
      </c>
      <c r="P24" s="82" t="n">
        <f aca="false">ROUND(J24,0)</f>
        <v>22293</v>
      </c>
    </row>
    <row r="25" customFormat="false" ht="12.75" hidden="false" customHeight="false" outlineLevel="0" collapsed="false">
      <c r="A25" s="38" t="n">
        <f aca="false">+A24+1</f>
        <v>37198</v>
      </c>
      <c r="B25" s="73" t="n">
        <v>2.015</v>
      </c>
      <c r="C25" s="49" t="n">
        <f aca="false">+$B$11+$E$19</f>
        <v>2.42774400112</v>
      </c>
      <c r="D25" s="50" t="n">
        <f aca="false">ROUND(MIN(0.9*$B$8,J25)-F25,0)</f>
        <v>5266</v>
      </c>
      <c r="E25" s="51" t="n">
        <f aca="false">+$B$11+$E$18</f>
        <v>2.38774400112</v>
      </c>
      <c r="F25" s="52" t="n">
        <f aca="false">ROUND(IF(J25+I25&gt;$F$22,$F$22,J25+I25),0)</f>
        <v>15000</v>
      </c>
      <c r="G25" s="51" t="n">
        <f aca="false">+B25+$E$17</f>
        <v>1.89274400112</v>
      </c>
      <c r="H25" s="50" t="n">
        <f aca="false">+J25-F25-D25</f>
        <v>2271.35</v>
      </c>
      <c r="I25" s="53"/>
      <c r="J25" s="63" t="n">
        <v>22537.35</v>
      </c>
      <c r="K25" s="54" t="n">
        <f aca="false">+C25*D25</f>
        <v>12784.4999098979</v>
      </c>
      <c r="L25" s="11" t="n">
        <f aca="false">+E25*F25</f>
        <v>35816.1600168</v>
      </c>
      <c r="M25" s="55" t="n">
        <f aca="false">+G25*H25</f>
        <v>4299.08408694391</v>
      </c>
      <c r="N25" s="11" t="n">
        <f aca="false">+C25*D25+E25*F25+G25*H25</f>
        <v>52899.7440136418</v>
      </c>
      <c r="P25" s="82" t="n">
        <f aca="false">ROUND(J25,0)</f>
        <v>22537</v>
      </c>
    </row>
    <row r="26" customFormat="false" ht="12.75" hidden="false" customHeight="false" outlineLevel="0" collapsed="false">
      <c r="A26" s="38" t="n">
        <f aca="false">+A25+1</f>
        <v>37199</v>
      </c>
      <c r="B26" s="73" t="n">
        <v>2.015</v>
      </c>
      <c r="C26" s="49" t="n">
        <f aca="false">+$B$11+$E$19</f>
        <v>2.42774400112</v>
      </c>
      <c r="D26" s="50" t="n">
        <f aca="false">ROUND(MIN(0.9*$B$8,J26)-F26,0)</f>
        <v>5266</v>
      </c>
      <c r="E26" s="51" t="n">
        <f aca="false">+$B$11+$E$18</f>
        <v>2.38774400112</v>
      </c>
      <c r="F26" s="52" t="n">
        <f aca="false">ROUND(IF(J26+I26&gt;$F$22,$F$22,J26+I26),0)</f>
        <v>15000</v>
      </c>
      <c r="G26" s="51" t="n">
        <f aca="false">+B26+$E$17</f>
        <v>1.89274400112</v>
      </c>
      <c r="H26" s="50" t="n">
        <f aca="false">+J26-F26-D26</f>
        <v>2271.35</v>
      </c>
      <c r="I26" s="53"/>
      <c r="J26" s="63" t="n">
        <v>22537.35</v>
      </c>
      <c r="K26" s="54" t="n">
        <f aca="false">+C26*D26</f>
        <v>12784.4999098979</v>
      </c>
      <c r="L26" s="11" t="n">
        <f aca="false">+E26*F26</f>
        <v>35816.1600168</v>
      </c>
      <c r="M26" s="55" t="n">
        <f aca="false">+G26*H26</f>
        <v>4299.08408694391</v>
      </c>
      <c r="N26" s="11" t="n">
        <f aca="false">+C26*D26+E26*F26+G26*H26</f>
        <v>52899.7440136418</v>
      </c>
      <c r="P26" s="82" t="n">
        <f aca="false">ROUND(J26,0)</f>
        <v>22537</v>
      </c>
    </row>
    <row r="27" customFormat="false" ht="12.75" hidden="false" customHeight="false" outlineLevel="0" collapsed="false">
      <c r="A27" s="38" t="n">
        <f aca="false">+A26+1</f>
        <v>37200</v>
      </c>
      <c r="B27" s="73" t="n">
        <v>2.015</v>
      </c>
      <c r="C27" s="49" t="n">
        <f aca="false">+$B$11+$E$19</f>
        <v>2.42774400112</v>
      </c>
      <c r="D27" s="50" t="n">
        <f aca="false">ROUND(MIN(0.9*$B$8,J27)-F27,0)</f>
        <v>5266</v>
      </c>
      <c r="E27" s="51" t="n">
        <f aca="false">+$B$11+$E$18</f>
        <v>2.38774400112</v>
      </c>
      <c r="F27" s="52" t="n">
        <f aca="false">ROUND(IF(J27+I27&gt;$F$22,$F$22,J27+I27),0)</f>
        <v>15000</v>
      </c>
      <c r="G27" s="51" t="n">
        <f aca="false">+B27+$E$17</f>
        <v>1.89274400112</v>
      </c>
      <c r="H27" s="50" t="n">
        <f aca="false">+J27-F27-D27</f>
        <v>2271.35</v>
      </c>
      <c r="I27" s="53"/>
      <c r="J27" s="63" t="n">
        <v>22537.35</v>
      </c>
      <c r="K27" s="54" t="n">
        <f aca="false">+C27*D27</f>
        <v>12784.4999098979</v>
      </c>
      <c r="L27" s="11" t="n">
        <f aca="false">+E27*F27</f>
        <v>35816.1600168</v>
      </c>
      <c r="M27" s="55" t="n">
        <f aca="false">+G27*H27</f>
        <v>4299.08408694391</v>
      </c>
      <c r="N27" s="11" t="n">
        <f aca="false">+C27*D27+E27*F27+G27*H27</f>
        <v>52899.7440136418</v>
      </c>
      <c r="P27" s="82" t="n">
        <f aca="false">ROUND(J27,0)</f>
        <v>22537</v>
      </c>
    </row>
    <row r="28" customFormat="false" ht="12.75" hidden="false" customHeight="false" outlineLevel="0" collapsed="false">
      <c r="A28" s="38" t="n">
        <f aca="false">+A27+1</f>
        <v>37201</v>
      </c>
      <c r="B28" s="73" t="n">
        <v>2.16</v>
      </c>
      <c r="C28" s="49" t="n">
        <f aca="false">+$B$11+$E$19</f>
        <v>2.42774400112</v>
      </c>
      <c r="D28" s="50" t="n">
        <f aca="false">ROUND(MIN(0.9*$B$8,J28)-F28,0)</f>
        <v>5266</v>
      </c>
      <c r="E28" s="51" t="n">
        <f aca="false">+$B$11+$E$18</f>
        <v>2.38774400112</v>
      </c>
      <c r="F28" s="52" t="n">
        <f aca="false">ROUND(IF(J28+I28&gt;$F$22,$F$22,J28+I28),0)</f>
        <v>15000</v>
      </c>
      <c r="G28" s="51" t="n">
        <f aca="false">+B28+$E$17</f>
        <v>2.03774400112</v>
      </c>
      <c r="H28" s="50" t="n">
        <f aca="false">+J28-F28-D28</f>
        <v>2271.35</v>
      </c>
      <c r="I28" s="53"/>
      <c r="J28" s="63" t="n">
        <v>22537.35</v>
      </c>
      <c r="K28" s="54" t="n">
        <f aca="false">+C28*D28</f>
        <v>12784.4999098979</v>
      </c>
      <c r="L28" s="11" t="n">
        <f aca="false">+E28*F28</f>
        <v>35816.1600168</v>
      </c>
      <c r="M28" s="55" t="n">
        <f aca="false">+G28*H28</f>
        <v>4628.42983694391</v>
      </c>
      <c r="N28" s="11" t="n">
        <f aca="false">+C28*D28+E28*F28+G28*H28</f>
        <v>53229.0897636418</v>
      </c>
      <c r="P28" s="82" t="n">
        <f aca="false">ROUND(J28,0)</f>
        <v>22537</v>
      </c>
    </row>
    <row r="29" customFormat="false" ht="12.75" hidden="false" customHeight="false" outlineLevel="0" collapsed="false">
      <c r="A29" s="38" t="n">
        <f aca="false">+A28+1</f>
        <v>37202</v>
      </c>
      <c r="B29" s="73" t="n">
        <v>2.135</v>
      </c>
      <c r="C29" s="49" t="n">
        <f aca="false">+$B$11+$E$19</f>
        <v>2.42774400112</v>
      </c>
      <c r="D29" s="50" t="n">
        <f aca="false">ROUND(MIN(0.9*$B$8,J29)-F29,0)</f>
        <v>5266</v>
      </c>
      <c r="E29" s="51" t="n">
        <f aca="false">+$B$11+$E$18</f>
        <v>2.38774400112</v>
      </c>
      <c r="F29" s="52" t="n">
        <f aca="false">ROUND(IF(J29+I29&gt;$F$22,$F$22,J29+I29),0)</f>
        <v>15000</v>
      </c>
      <c r="G29" s="51" t="n">
        <f aca="false">+B29+$E$17</f>
        <v>2.01274400112</v>
      </c>
      <c r="H29" s="50" t="n">
        <f aca="false">+J29-F29-D29</f>
        <v>2271.35</v>
      </c>
      <c r="I29" s="53"/>
      <c r="J29" s="63" t="n">
        <v>22537.35</v>
      </c>
      <c r="K29" s="54" t="n">
        <f aca="false">+C29*D29</f>
        <v>12784.4999098979</v>
      </c>
      <c r="L29" s="11" t="n">
        <f aca="false">+E29*F29</f>
        <v>35816.1600168</v>
      </c>
      <c r="M29" s="55" t="n">
        <f aca="false">+G29*H29</f>
        <v>4571.64608694391</v>
      </c>
      <c r="N29" s="11" t="n">
        <f aca="false">+C29*D29+E29*F29+G29*H29</f>
        <v>53172.3060136418</v>
      </c>
      <c r="P29" s="82" t="n">
        <f aca="false">ROUND(J29,0)</f>
        <v>22537</v>
      </c>
    </row>
    <row r="30" customFormat="false" ht="12.75" hidden="false" customHeight="false" outlineLevel="0" collapsed="false">
      <c r="A30" s="38" t="n">
        <f aca="false">+A29+1</f>
        <v>37203</v>
      </c>
      <c r="B30" s="73" t="n">
        <v>2.13</v>
      </c>
      <c r="C30" s="49" t="n">
        <f aca="false">+$B$11+$E$19</f>
        <v>2.42774400112</v>
      </c>
      <c r="D30" s="50" t="n">
        <f aca="false">ROUND(MIN(0.9*$B$8,J30)-F30,0)</f>
        <v>5266</v>
      </c>
      <c r="E30" s="51" t="n">
        <f aca="false">+$B$11+$E$18</f>
        <v>2.38774400112</v>
      </c>
      <c r="F30" s="52" t="n">
        <f aca="false">ROUND(IF(J30+I30&gt;$F$22,$F$22,J30+I30),0)</f>
        <v>15000</v>
      </c>
      <c r="G30" s="51" t="n">
        <f aca="false">+B30+$E$17</f>
        <v>2.00774400112</v>
      </c>
      <c r="H30" s="50" t="n">
        <f aca="false">+J30-F30-D30</f>
        <v>2271.35</v>
      </c>
      <c r="I30" s="53"/>
      <c r="J30" s="63" t="n">
        <v>22537.35</v>
      </c>
      <c r="K30" s="54" t="n">
        <f aca="false">+C30*D30</f>
        <v>12784.4999098979</v>
      </c>
      <c r="L30" s="11" t="n">
        <f aca="false">+E30*F30</f>
        <v>35816.1600168</v>
      </c>
      <c r="M30" s="55" t="n">
        <f aca="false">+G30*H30</f>
        <v>4560.28933694391</v>
      </c>
      <c r="N30" s="11" t="n">
        <f aca="false">+C30*D30+E30*F30+G30*H30</f>
        <v>53160.9492636418</v>
      </c>
      <c r="P30" s="82" t="n">
        <f aca="false">ROUND(J30,0)</f>
        <v>22537</v>
      </c>
    </row>
    <row r="31" customFormat="false" ht="12.75" hidden="false" customHeight="false" outlineLevel="0" collapsed="false">
      <c r="A31" s="38" t="n">
        <f aca="false">+A30+1</f>
        <v>37204</v>
      </c>
      <c r="B31" s="73" t="n">
        <v>1.935</v>
      </c>
      <c r="C31" s="49" t="n">
        <f aca="false">+$B$11+$E$19</f>
        <v>2.42774400112</v>
      </c>
      <c r="D31" s="50" t="n">
        <f aca="false">ROUND(MIN(0.9*$B$8,J31)-F31,0)</f>
        <v>5266</v>
      </c>
      <c r="E31" s="51" t="n">
        <f aca="false">+$B$11+$E$18</f>
        <v>2.38774400112</v>
      </c>
      <c r="F31" s="52" t="n">
        <f aca="false">ROUND(IF(J31+I31&gt;$F$22,$F$22,J31+I31),0)</f>
        <v>15000</v>
      </c>
      <c r="G31" s="51" t="n">
        <f aca="false">+B31+$E$17</f>
        <v>1.81274400112</v>
      </c>
      <c r="H31" s="50" t="n">
        <f aca="false">+J31-F31-D31</f>
        <v>2271.35</v>
      </c>
      <c r="I31" s="53"/>
      <c r="J31" s="63" t="n">
        <v>22537.35</v>
      </c>
      <c r="K31" s="54" t="n">
        <f aca="false">+C31*D31</f>
        <v>12784.4999098979</v>
      </c>
      <c r="L31" s="11" t="n">
        <f aca="false">+E31*F31</f>
        <v>35816.1600168</v>
      </c>
      <c r="M31" s="55" t="n">
        <f aca="false">+G31*H31</f>
        <v>4117.37608694391</v>
      </c>
      <c r="N31" s="11" t="n">
        <f aca="false">+C31*D31+E31*F31+G31*H31</f>
        <v>52718.0360136418</v>
      </c>
      <c r="P31" s="82" t="n">
        <f aca="false">ROUND(J31,0)</f>
        <v>22537</v>
      </c>
    </row>
    <row r="32" customFormat="false" ht="12.75" hidden="false" customHeight="false" outlineLevel="0" collapsed="false">
      <c r="A32" s="38" t="n">
        <f aca="false">+A31+1</f>
        <v>37205</v>
      </c>
      <c r="B32" s="73" t="n">
        <v>1.7</v>
      </c>
      <c r="C32" s="49" t="n">
        <f aca="false">+$B$11+$E$19</f>
        <v>2.42774400112</v>
      </c>
      <c r="D32" s="50" t="n">
        <f aca="false">ROUND(MIN(0.9*$B$8,J32)-F32,0)</f>
        <v>5266</v>
      </c>
      <c r="E32" s="51" t="n">
        <f aca="false">+$B$11+$E$18</f>
        <v>2.38774400112</v>
      </c>
      <c r="F32" s="52" t="n">
        <f aca="false">ROUND(IF(J32+I32&gt;$F$22,$F$22,J32+I32),0)</f>
        <v>15000</v>
      </c>
      <c r="G32" s="51" t="n">
        <f aca="false">+B32+$E$17</f>
        <v>1.57774400112</v>
      </c>
      <c r="H32" s="50" t="n">
        <f aca="false">+J32-F32-D32</f>
        <v>2516.87</v>
      </c>
      <c r="I32" s="53"/>
      <c r="J32" s="63" t="n">
        <v>22782.87</v>
      </c>
      <c r="K32" s="54" t="n">
        <f aca="false">+C32*D32</f>
        <v>12784.4999098979</v>
      </c>
      <c r="L32" s="11" t="n">
        <f aca="false">+E32*F32</f>
        <v>35816.1600168</v>
      </c>
      <c r="M32" s="55" t="n">
        <f aca="false">+G32*H32</f>
        <v>3970.97654409889</v>
      </c>
      <c r="N32" s="11" t="n">
        <f aca="false">+C32*D32+E32*F32+G32*H32</f>
        <v>52571.6364707968</v>
      </c>
      <c r="P32" s="82" t="n">
        <f aca="false">ROUND(J32,0)</f>
        <v>22783</v>
      </c>
    </row>
    <row r="33" customFormat="false" ht="12.75" hidden="false" customHeight="false" outlineLevel="0" collapsed="false">
      <c r="A33" s="38" t="n">
        <f aca="false">+A32+1</f>
        <v>37206</v>
      </c>
      <c r="B33" s="73" t="n">
        <v>1.7</v>
      </c>
      <c r="C33" s="49" t="n">
        <f aca="false">+$B$11+$E$19</f>
        <v>2.42774400112</v>
      </c>
      <c r="D33" s="50" t="n">
        <f aca="false">ROUND(MIN(0.9*$B$8,J33)-F33,0)</f>
        <v>5266</v>
      </c>
      <c r="E33" s="51" t="n">
        <f aca="false">+$B$11+$E$18</f>
        <v>2.38774400112</v>
      </c>
      <c r="F33" s="52" t="n">
        <f aca="false">ROUND(IF(J33+I33&gt;$F$22,$F$22,J33+I33),0)</f>
        <v>15000</v>
      </c>
      <c r="G33" s="51" t="n">
        <f aca="false">+B33+$E$17</f>
        <v>1.57774400112</v>
      </c>
      <c r="H33" s="50" t="n">
        <f aca="false">+J33-F33-D33</f>
        <v>2516.87</v>
      </c>
      <c r="I33" s="53"/>
      <c r="J33" s="63" t="n">
        <v>22782.87</v>
      </c>
      <c r="K33" s="54" t="n">
        <f aca="false">+C33*D33</f>
        <v>12784.4999098979</v>
      </c>
      <c r="L33" s="11" t="n">
        <f aca="false">+E33*F33</f>
        <v>35816.1600168</v>
      </c>
      <c r="M33" s="55" t="n">
        <f aca="false">+G33*H33</f>
        <v>3970.97654409889</v>
      </c>
      <c r="N33" s="11" t="n">
        <f aca="false">+C33*D33+E33*F33+G33*H33</f>
        <v>52571.6364707968</v>
      </c>
      <c r="P33" s="82" t="n">
        <f aca="false">ROUND(J33,0)</f>
        <v>22783</v>
      </c>
    </row>
    <row r="34" customFormat="false" ht="12.75" hidden="false" customHeight="false" outlineLevel="0" collapsed="false">
      <c r="A34" s="38" t="n">
        <f aca="false">+A33+1</f>
        <v>37207</v>
      </c>
      <c r="B34" s="73" t="n">
        <v>1.7</v>
      </c>
      <c r="C34" s="49" t="n">
        <f aca="false">+$B$11+$E$19</f>
        <v>2.42774400112</v>
      </c>
      <c r="D34" s="50" t="n">
        <f aca="false">ROUND(MIN(0.9*$B$8,J34)-F34,0)</f>
        <v>5266</v>
      </c>
      <c r="E34" s="51" t="n">
        <f aca="false">+$B$11+$E$18</f>
        <v>2.38774400112</v>
      </c>
      <c r="F34" s="52" t="n">
        <f aca="false">ROUND(IF(J34+I34&gt;$F$22,$F$22,J34+I34),0)</f>
        <v>15000</v>
      </c>
      <c r="G34" s="51" t="n">
        <f aca="false">+B34+$E$17</f>
        <v>1.57774400112</v>
      </c>
      <c r="H34" s="50" t="n">
        <f aca="false">+J34-F34-D34</f>
        <v>2516.87</v>
      </c>
      <c r="I34" s="53"/>
      <c r="J34" s="63" t="n">
        <v>22782.87</v>
      </c>
      <c r="K34" s="54" t="n">
        <f aca="false">+C34*D34</f>
        <v>12784.4999098979</v>
      </c>
      <c r="L34" s="11" t="n">
        <f aca="false">+E34*F34</f>
        <v>35816.1600168</v>
      </c>
      <c r="M34" s="55" t="n">
        <f aca="false">+G34*H34</f>
        <v>3970.97654409889</v>
      </c>
      <c r="N34" s="11" t="n">
        <f aca="false">+C34*D34+E34*F34+G34*H34</f>
        <v>52571.6364707968</v>
      </c>
      <c r="P34" s="82" t="n">
        <f aca="false">ROUND(J34,0)</f>
        <v>22783</v>
      </c>
    </row>
    <row r="35" customFormat="false" ht="12.75" hidden="false" customHeight="false" outlineLevel="0" collapsed="false">
      <c r="A35" s="38" t="n">
        <f aca="false">+A34+1</f>
        <v>37208</v>
      </c>
      <c r="B35" s="73" t="n">
        <v>1.52</v>
      </c>
      <c r="C35" s="49" t="n">
        <f aca="false">+$B$11+$E$19</f>
        <v>2.42774400112</v>
      </c>
      <c r="D35" s="50" t="n">
        <f aca="false">ROUND(MIN(0.9*$B$8,J35)-F35,0)</f>
        <v>5266</v>
      </c>
      <c r="E35" s="51" t="n">
        <f aca="false">+$B$11+$E$18</f>
        <v>2.38774400112</v>
      </c>
      <c r="F35" s="52" t="n">
        <f aca="false">ROUND(IF(J35+I35&gt;$F$22,$F$22,J35+I35),0)</f>
        <v>15000</v>
      </c>
      <c r="G35" s="51" t="n">
        <f aca="false">+B35+$E$17</f>
        <v>1.39774400112</v>
      </c>
      <c r="H35" s="50" t="n">
        <f aca="false">+J35-F35-D35</f>
        <v>2516.87</v>
      </c>
      <c r="I35" s="53"/>
      <c r="J35" s="63" t="n">
        <v>22782.87</v>
      </c>
      <c r="K35" s="54" t="n">
        <f aca="false">+C35*D35</f>
        <v>12784.4999098979</v>
      </c>
      <c r="L35" s="11" t="n">
        <f aca="false">+E35*F35</f>
        <v>35816.1600168</v>
      </c>
      <c r="M35" s="55" t="n">
        <f aca="false">+G35*H35</f>
        <v>3517.93994409889</v>
      </c>
      <c r="N35" s="11" t="n">
        <f aca="false">+C35*D35+E35*F35+G35*H35</f>
        <v>52118.5998707968</v>
      </c>
      <c r="P35" s="82" t="n">
        <f aca="false">ROUND(J35,0)</f>
        <v>22783</v>
      </c>
    </row>
    <row r="36" customFormat="false" ht="12.75" hidden="false" customHeight="false" outlineLevel="0" collapsed="false">
      <c r="A36" s="38" t="n">
        <f aca="false">+A35+1</f>
        <v>37209</v>
      </c>
      <c r="B36" s="73" t="n">
        <v>1.595</v>
      </c>
      <c r="C36" s="49" t="n">
        <f aca="false">+$B$11+$E$19</f>
        <v>2.42774400112</v>
      </c>
      <c r="D36" s="50" t="n">
        <f aca="false">ROUND(MIN(0.9*$B$8,J36)-F36,0)</f>
        <v>5266</v>
      </c>
      <c r="E36" s="51" t="n">
        <f aca="false">+$B$11+$E$18</f>
        <v>2.38774400112</v>
      </c>
      <c r="F36" s="52" t="n">
        <f aca="false">ROUND(IF(J36+I36&gt;$F$22,$F$22,J36+I36),0)</f>
        <v>15000</v>
      </c>
      <c r="G36" s="51" t="n">
        <f aca="false">+B36+$E$17</f>
        <v>1.47274400112</v>
      </c>
      <c r="H36" s="50" t="n">
        <f aca="false">+J36-F36-D36</f>
        <v>2516.87</v>
      </c>
      <c r="I36" s="53"/>
      <c r="J36" s="63" t="n">
        <v>22782.87</v>
      </c>
      <c r="K36" s="54" t="n">
        <f aca="false">+C36*D36</f>
        <v>12784.4999098979</v>
      </c>
      <c r="L36" s="11" t="n">
        <f aca="false">+E36*F36</f>
        <v>35816.1600168</v>
      </c>
      <c r="M36" s="55" t="n">
        <f aca="false">+G36*H36</f>
        <v>3706.70519409889</v>
      </c>
      <c r="N36" s="11" t="n">
        <f aca="false">+C36*D36+E36*F36+G36*H36</f>
        <v>52307.3651207968</v>
      </c>
      <c r="P36" s="82" t="n">
        <f aca="false">ROUND(J36,0)</f>
        <v>22783</v>
      </c>
    </row>
    <row r="37" customFormat="false" ht="12.75" hidden="false" customHeight="false" outlineLevel="0" collapsed="false">
      <c r="A37" s="38" t="n">
        <f aca="false">+A36+1</f>
        <v>37210</v>
      </c>
      <c r="B37" s="73" t="n">
        <v>1.84</v>
      </c>
      <c r="C37" s="49" t="n">
        <f aca="false">+$B$11+$E$19</f>
        <v>2.42774400112</v>
      </c>
      <c r="D37" s="50" t="n">
        <f aca="false">ROUND(MIN(0.9*$B$8,J37)-F37,0)</f>
        <v>5266</v>
      </c>
      <c r="E37" s="51" t="n">
        <f aca="false">+$B$11+$E$18</f>
        <v>2.38774400112</v>
      </c>
      <c r="F37" s="52" t="n">
        <f aca="false">ROUND(IF(J37+I37&gt;$F$22,$F$22,J37+I37),0)</f>
        <v>15000</v>
      </c>
      <c r="G37" s="51" t="n">
        <f aca="false">+B37+$E$17</f>
        <v>1.71774400112</v>
      </c>
      <c r="H37" s="50" t="n">
        <f aca="false">+J37-F37-D37</f>
        <v>2516.87</v>
      </c>
      <c r="I37" s="53"/>
      <c r="J37" s="63" t="n">
        <v>22782.87</v>
      </c>
      <c r="K37" s="54" t="n">
        <f aca="false">+C37*D37</f>
        <v>12784.4999098979</v>
      </c>
      <c r="L37" s="11" t="n">
        <f aca="false">+E37*F37</f>
        <v>35816.1600168</v>
      </c>
      <c r="M37" s="55" t="n">
        <f aca="false">+G37*H37</f>
        <v>4323.33834409889</v>
      </c>
      <c r="N37" s="11" t="n">
        <f aca="false">+C37*D37+E37*F37+G37*H37</f>
        <v>52923.9982707968</v>
      </c>
      <c r="P37" s="82" t="n">
        <f aca="false">ROUND(J37,0)</f>
        <v>22783</v>
      </c>
    </row>
    <row r="38" customFormat="false" ht="12.75" hidden="false" customHeight="false" outlineLevel="0" collapsed="false">
      <c r="A38" s="38" t="n">
        <f aca="false">+A37+1</f>
        <v>37211</v>
      </c>
      <c r="B38" s="73" t="n">
        <v>1.435</v>
      </c>
      <c r="C38" s="49" t="n">
        <f aca="false">+$B$11+$E$19</f>
        <v>2.42774400112</v>
      </c>
      <c r="D38" s="50" t="n">
        <f aca="false">ROUND(MIN(0.9*$B$8,J38)-F38,0)</f>
        <v>5266</v>
      </c>
      <c r="E38" s="51" t="n">
        <f aca="false">+$B$11+$E$18</f>
        <v>2.38774400112</v>
      </c>
      <c r="F38" s="52" t="n">
        <f aca="false">ROUND(IF(J38+I38&gt;$F$22,$F$22,J38+I38),0)</f>
        <v>15000</v>
      </c>
      <c r="G38" s="51" t="n">
        <f aca="false">+B38+$E$17</f>
        <v>1.31274400112</v>
      </c>
      <c r="H38" s="50" t="n">
        <f aca="false">+J38-F38-D38</f>
        <v>2516.87</v>
      </c>
      <c r="I38" s="53"/>
      <c r="J38" s="63" t="n">
        <v>22782.87</v>
      </c>
      <c r="K38" s="54" t="n">
        <f aca="false">+C38*D38</f>
        <v>12784.4999098979</v>
      </c>
      <c r="L38" s="11" t="n">
        <f aca="false">+E38*F38</f>
        <v>35816.1600168</v>
      </c>
      <c r="M38" s="55" t="n">
        <f aca="false">+G38*H38</f>
        <v>3304.00599409889</v>
      </c>
      <c r="N38" s="11" t="n">
        <f aca="false">+C38*D38+E38*F38+G38*H38</f>
        <v>51904.6659207968</v>
      </c>
      <c r="P38" s="82" t="n">
        <f aca="false">ROUND(J38,0)</f>
        <v>22783</v>
      </c>
    </row>
    <row r="39" customFormat="false" ht="12.75" hidden="false" customHeight="false" outlineLevel="0" collapsed="false">
      <c r="A39" s="38" t="n">
        <f aca="false">+A38+1</f>
        <v>37212</v>
      </c>
      <c r="B39" s="73" t="n">
        <v>1.135</v>
      </c>
      <c r="C39" s="49" t="n">
        <f aca="false">+$B$11+$E$19</f>
        <v>2.42774400112</v>
      </c>
      <c r="D39" s="50" t="n">
        <f aca="false">ROUND(MIN(0.9*$B$8,J39)-F39,0)</f>
        <v>5266</v>
      </c>
      <c r="E39" s="51" t="n">
        <f aca="false">+$B$11+$E$18</f>
        <v>2.38774400112</v>
      </c>
      <c r="F39" s="52" t="n">
        <f aca="false">ROUND(IF(J39+I39&gt;$F$22,$F$22,J39+I39),0)</f>
        <v>15000</v>
      </c>
      <c r="G39" s="51" t="n">
        <f aca="false">+B39+$E$17</f>
        <v>1.01274400112</v>
      </c>
      <c r="H39" s="50" t="n">
        <f aca="false">+J39-F39-D39</f>
        <v>3097.01</v>
      </c>
      <c r="I39" s="53"/>
      <c r="J39" s="63" t="n">
        <v>23363.01</v>
      </c>
      <c r="K39" s="54" t="n">
        <f aca="false">+C39*D39</f>
        <v>12784.4999098979</v>
      </c>
      <c r="L39" s="11" t="n">
        <f aca="false">+E39*F39</f>
        <v>35816.1600168</v>
      </c>
      <c r="M39" s="55" t="n">
        <f aca="false">+G39*H39</f>
        <v>3136.47829890865</v>
      </c>
      <c r="N39" s="11" t="n">
        <f aca="false">+C39*D39+E39*F39+G39*H39</f>
        <v>51737.1382256066</v>
      </c>
      <c r="P39" s="82" t="n">
        <f aca="false">ROUND(J39,0)</f>
        <v>23363</v>
      </c>
    </row>
    <row r="40" customFormat="false" ht="12.75" hidden="false" customHeight="false" outlineLevel="0" collapsed="false">
      <c r="A40" s="38" t="n">
        <f aca="false">+A39+1</f>
        <v>37213</v>
      </c>
      <c r="B40" s="73" t="n">
        <v>1.135</v>
      </c>
      <c r="C40" s="49" t="n">
        <f aca="false">+$B$11+$E$19</f>
        <v>2.42774400112</v>
      </c>
      <c r="D40" s="50" t="n">
        <f aca="false">ROUND(MIN(0.9*$B$8,J40)-F40,0)</f>
        <v>5266</v>
      </c>
      <c r="E40" s="51" t="n">
        <f aca="false">+$B$11+$E$18</f>
        <v>2.38774400112</v>
      </c>
      <c r="F40" s="52" t="n">
        <f aca="false">ROUND(IF(J40+I40&gt;$F$22,$F$22,J40+I40),0)</f>
        <v>15000</v>
      </c>
      <c r="G40" s="51" t="n">
        <f aca="false">+B40+$E$17</f>
        <v>1.01274400112</v>
      </c>
      <c r="H40" s="50" t="n">
        <f aca="false">+J40-F40-D40</f>
        <v>3097.01</v>
      </c>
      <c r="I40" s="53"/>
      <c r="J40" s="63" t="n">
        <v>23363.01</v>
      </c>
      <c r="K40" s="54" t="n">
        <f aca="false">+C40*D40</f>
        <v>12784.4999098979</v>
      </c>
      <c r="L40" s="11" t="n">
        <f aca="false">+E40*F40</f>
        <v>35816.1600168</v>
      </c>
      <c r="M40" s="55" t="n">
        <f aca="false">+G40*H40</f>
        <v>3136.47829890865</v>
      </c>
      <c r="N40" s="11" t="n">
        <f aca="false">+C40*D40+E40*F40+G40*H40</f>
        <v>51737.1382256066</v>
      </c>
      <c r="P40" s="82" t="n">
        <f aca="false">ROUND(J40,0)</f>
        <v>23363</v>
      </c>
    </row>
    <row r="41" customFormat="false" ht="12.75" hidden="false" customHeight="false" outlineLevel="0" collapsed="false">
      <c r="A41" s="38" t="n">
        <f aca="false">+A40+1</f>
        <v>37214</v>
      </c>
      <c r="B41" s="73" t="n">
        <v>1.135</v>
      </c>
      <c r="C41" s="49" t="n">
        <f aca="false">+$B$11+$E$19</f>
        <v>2.42774400112</v>
      </c>
      <c r="D41" s="50" t="n">
        <f aca="false">ROUND(MIN(0.9*$B$8,J41)-F41,0)</f>
        <v>5266</v>
      </c>
      <c r="E41" s="51" t="n">
        <f aca="false">+$B$11+$E$18</f>
        <v>2.38774400112</v>
      </c>
      <c r="F41" s="52" t="n">
        <f aca="false">ROUND(IF(J41+I41&gt;$F$22,$F$22,J41+I41),0)</f>
        <v>15000</v>
      </c>
      <c r="G41" s="51" t="n">
        <f aca="false">+B41+$E$17</f>
        <v>1.01274400112</v>
      </c>
      <c r="H41" s="50" t="n">
        <f aca="false">+J41-F41-D41</f>
        <v>3097.01</v>
      </c>
      <c r="I41" s="53"/>
      <c r="J41" s="63" t="n">
        <v>23363.01</v>
      </c>
      <c r="K41" s="54" t="n">
        <f aca="false">+C41*D41</f>
        <v>12784.4999098979</v>
      </c>
      <c r="L41" s="11" t="n">
        <f aca="false">+E41*F41</f>
        <v>35816.1600168</v>
      </c>
      <c r="M41" s="55" t="n">
        <f aca="false">+G41*H41</f>
        <v>3136.47829890865</v>
      </c>
      <c r="N41" s="11" t="n">
        <f aca="false">+C41*D41+E41*F41+G41*H41</f>
        <v>51737.1382256066</v>
      </c>
      <c r="P41" s="82" t="n">
        <f aca="false">ROUND(J41,0)</f>
        <v>23363</v>
      </c>
    </row>
    <row r="42" customFormat="false" ht="12.75" hidden="false" customHeight="false" outlineLevel="0" collapsed="false">
      <c r="A42" s="38" t="n">
        <f aca="false">+A41+1</f>
        <v>37215</v>
      </c>
      <c r="B42" s="73" t="n">
        <v>1.535</v>
      </c>
      <c r="C42" s="49" t="n">
        <f aca="false">+$B$11+$E$19</f>
        <v>2.42774400112</v>
      </c>
      <c r="D42" s="50" t="n">
        <f aca="false">ROUND(MIN(0.9*$B$8,J42)-F42,0)</f>
        <v>5266</v>
      </c>
      <c r="E42" s="51" t="n">
        <f aca="false">+$B$11+$E$18</f>
        <v>2.38774400112</v>
      </c>
      <c r="F42" s="52" t="n">
        <f aca="false">ROUND(IF(J42+I42&gt;$F$22,$F$22,J42+I42),0)</f>
        <v>15000</v>
      </c>
      <c r="G42" s="51" t="n">
        <f aca="false">+B42+$E$17</f>
        <v>1.41274400112</v>
      </c>
      <c r="H42" s="50" t="n">
        <f aca="false">+J42-F42-D42</f>
        <v>3097.01</v>
      </c>
      <c r="I42" s="53"/>
      <c r="J42" s="63" t="n">
        <v>23363.01</v>
      </c>
      <c r="K42" s="54" t="n">
        <f aca="false">+C42*D42</f>
        <v>12784.4999098979</v>
      </c>
      <c r="L42" s="11" t="n">
        <f aca="false">+E42*F42</f>
        <v>35816.1600168</v>
      </c>
      <c r="M42" s="55" t="n">
        <f aca="false">+G42*H42</f>
        <v>4375.28229890865</v>
      </c>
      <c r="N42" s="11" t="n">
        <f aca="false">+C42*D42+E42*F42+G42*H42</f>
        <v>52975.9422256066</v>
      </c>
      <c r="P42" s="82" t="n">
        <f aca="false">ROUND(J42,0)</f>
        <v>23363</v>
      </c>
    </row>
    <row r="43" customFormat="false" ht="12.75" hidden="false" customHeight="false" outlineLevel="0" collapsed="false">
      <c r="A43" s="38" t="n">
        <f aca="false">+A42+1</f>
        <v>37216</v>
      </c>
      <c r="B43" s="73" t="n">
        <v>2.205</v>
      </c>
      <c r="C43" s="49" t="n">
        <f aca="false">+$B$11+$E$19</f>
        <v>2.42774400112</v>
      </c>
      <c r="D43" s="50" t="n">
        <f aca="false">ROUND(MIN(0.9*$B$8,J43)-F43,0)</f>
        <v>5266</v>
      </c>
      <c r="E43" s="51" t="n">
        <f aca="false">+$B$11+$E$18</f>
        <v>2.38774400112</v>
      </c>
      <c r="F43" s="52" t="n">
        <f aca="false">ROUND(IF(J43+I43&gt;$F$22,$F$22,J43+I43),0)</f>
        <v>15000</v>
      </c>
      <c r="G43" s="51" t="n">
        <f aca="false">+B43+$E$17</f>
        <v>2.08274400112</v>
      </c>
      <c r="H43" s="50" t="n">
        <f aca="false">+J43-F43-D43</f>
        <v>3097.01</v>
      </c>
      <c r="I43" s="53"/>
      <c r="J43" s="63" t="n">
        <v>23363.01</v>
      </c>
      <c r="K43" s="54" t="n">
        <f aca="false">+C43*D43</f>
        <v>12784.4999098979</v>
      </c>
      <c r="L43" s="11" t="n">
        <f aca="false">+E43*F43</f>
        <v>35816.1600168</v>
      </c>
      <c r="M43" s="55" t="n">
        <f aca="false">+G43*H43</f>
        <v>6450.27899890865</v>
      </c>
      <c r="N43" s="11" t="n">
        <f aca="false">+C43*D43+E43*F43+G43*H43</f>
        <v>55050.9389256066</v>
      </c>
      <c r="P43" s="82" t="n">
        <f aca="false">ROUND(J43,0)</f>
        <v>23363</v>
      </c>
    </row>
    <row r="44" customFormat="false" ht="12.75" hidden="false" customHeight="false" outlineLevel="0" collapsed="false">
      <c r="A44" s="38" t="n">
        <f aca="false">+A43+1</f>
        <v>37217</v>
      </c>
      <c r="B44" s="73" t="n">
        <v>1.43</v>
      </c>
      <c r="C44" s="49" t="n">
        <f aca="false">+$B$11+$E$19</f>
        <v>2.42774400112</v>
      </c>
      <c r="D44" s="50" t="n">
        <f aca="false">ROUND(MIN(0.9*$B$8,J44)-F44,0)</f>
        <v>5266</v>
      </c>
      <c r="E44" s="51" t="n">
        <f aca="false">+$B$11+$E$18</f>
        <v>2.38774400112</v>
      </c>
      <c r="F44" s="52" t="n">
        <f aca="false">ROUND(IF(J44+I44&gt;$F$22,$F$22,J44+I44),0)</f>
        <v>15000</v>
      </c>
      <c r="G44" s="51" t="n">
        <f aca="false">+B44+$E$17</f>
        <v>1.30774400112</v>
      </c>
      <c r="H44" s="50" t="n">
        <f aca="false">+J44-F44-D44</f>
        <v>3097.01</v>
      </c>
      <c r="I44" s="53"/>
      <c r="J44" s="63" t="n">
        <v>23363.01</v>
      </c>
      <c r="K44" s="54" t="n">
        <f aca="false">+C44*D44</f>
        <v>12784.4999098979</v>
      </c>
      <c r="L44" s="11" t="n">
        <f aca="false">+E44*F44</f>
        <v>35816.1600168</v>
      </c>
      <c r="M44" s="55" t="n">
        <f aca="false">+G44*H44</f>
        <v>4050.09624890865</v>
      </c>
      <c r="N44" s="11" t="n">
        <f aca="false">+C44*D44+E44*F44+G44*H44</f>
        <v>52650.7561756066</v>
      </c>
      <c r="P44" s="82" t="n">
        <f aca="false">ROUND(J44,0)</f>
        <v>23363</v>
      </c>
    </row>
    <row r="45" customFormat="false" ht="12.75" hidden="false" customHeight="false" outlineLevel="0" collapsed="false">
      <c r="A45" s="38" t="n">
        <f aca="false">+A44+1</f>
        <v>37218</v>
      </c>
      <c r="B45" s="73" t="n">
        <v>1.43</v>
      </c>
      <c r="C45" s="49" t="n">
        <f aca="false">+$B$11+$E$19</f>
        <v>2.42774400112</v>
      </c>
      <c r="D45" s="50" t="n">
        <f aca="false">ROUND(MIN(0.9*$B$8,J45)-F45,0)</f>
        <v>5266</v>
      </c>
      <c r="E45" s="51" t="n">
        <f aca="false">+$B$11+$E$18</f>
        <v>2.38774400112</v>
      </c>
      <c r="F45" s="52" t="n">
        <f aca="false">ROUND(IF(J45+I45&gt;$F$22,$F$22,J45+I45),0)</f>
        <v>15000</v>
      </c>
      <c r="G45" s="51" t="n">
        <f aca="false">+B45+$E$17</f>
        <v>1.30774400112</v>
      </c>
      <c r="H45" s="50" t="n">
        <f aca="false">+J45-F45-D45</f>
        <v>3097.01</v>
      </c>
      <c r="I45" s="53"/>
      <c r="J45" s="63" t="n">
        <v>23363.01</v>
      </c>
      <c r="K45" s="54" t="n">
        <f aca="false">+C45*D45</f>
        <v>12784.4999098979</v>
      </c>
      <c r="L45" s="11" t="n">
        <f aca="false">+E45*F45</f>
        <v>35816.1600168</v>
      </c>
      <c r="M45" s="55" t="n">
        <f aca="false">+G45*H45</f>
        <v>4050.09624890865</v>
      </c>
      <c r="N45" s="11" t="n">
        <f aca="false">+C45*D45+E45*F45+G45*H45</f>
        <v>52650.7561756066</v>
      </c>
      <c r="P45" s="82" t="n">
        <f aca="false">ROUND(J45,0)</f>
        <v>23363</v>
      </c>
    </row>
    <row r="46" customFormat="false" ht="12.75" hidden="false" customHeight="false" outlineLevel="0" collapsed="false">
      <c r="A46" s="38" t="n">
        <f aca="false">+A45+1</f>
        <v>37219</v>
      </c>
      <c r="B46" s="73" t="n">
        <v>1.43</v>
      </c>
      <c r="C46" s="49" t="n">
        <f aca="false">+$B$11+$E$19</f>
        <v>2.42774400112</v>
      </c>
      <c r="D46" s="50" t="n">
        <f aca="false">ROUND(MIN(0.9*$B$8,J46)-F46,0)</f>
        <v>5266</v>
      </c>
      <c r="E46" s="51" t="n">
        <f aca="false">+$B$11+$E$18</f>
        <v>2.38774400112</v>
      </c>
      <c r="F46" s="52" t="n">
        <f aca="false">ROUND(IF(J46+I46&gt;$F$22,$F$22,J46+I46),0)</f>
        <v>15000</v>
      </c>
      <c r="G46" s="51" t="n">
        <f aca="false">+B46+$E$17</f>
        <v>1.30774400112</v>
      </c>
      <c r="H46" s="50" t="n">
        <f aca="false">+J46-F46-D46</f>
        <v>3097.01</v>
      </c>
      <c r="I46" s="53"/>
      <c r="J46" s="63" t="n">
        <v>23363.01</v>
      </c>
      <c r="K46" s="54" t="n">
        <f aca="false">+C46*D46</f>
        <v>12784.4999098979</v>
      </c>
      <c r="L46" s="11" t="n">
        <f aca="false">+E46*F46</f>
        <v>35816.1600168</v>
      </c>
      <c r="M46" s="55" t="n">
        <f aca="false">+G46*H46</f>
        <v>4050.09624890865</v>
      </c>
      <c r="N46" s="11" t="n">
        <f aca="false">+C46*D46+E46*F46+G46*H46</f>
        <v>52650.7561756066</v>
      </c>
      <c r="P46" s="82" t="n">
        <f aca="false">ROUND(J46,0)</f>
        <v>23363</v>
      </c>
    </row>
    <row r="47" customFormat="false" ht="12.75" hidden="false" customHeight="false" outlineLevel="0" collapsed="false">
      <c r="A47" s="38" t="n">
        <f aca="false">+A46+1</f>
        <v>37220</v>
      </c>
      <c r="B47" s="73" t="n">
        <v>1.43</v>
      </c>
      <c r="C47" s="49" t="n">
        <f aca="false">+$B$11+$E$19</f>
        <v>2.42774400112</v>
      </c>
      <c r="D47" s="50" t="n">
        <f aca="false">ROUND(MIN(0.9*$B$8,J47)-F47,0)</f>
        <v>5266</v>
      </c>
      <c r="E47" s="51" t="n">
        <f aca="false">+$B$11+$E$18</f>
        <v>2.38774400112</v>
      </c>
      <c r="F47" s="52" t="n">
        <f aca="false">ROUND(IF(J47+I47&gt;$F$22,$F$22,J47+I47),0)</f>
        <v>15000</v>
      </c>
      <c r="G47" s="51" t="n">
        <f aca="false">+B47+$E$17</f>
        <v>1.30774400112</v>
      </c>
      <c r="H47" s="50" t="n">
        <f aca="false">+J47-F47-D47</f>
        <v>3097.01</v>
      </c>
      <c r="I47" s="53"/>
      <c r="J47" s="63" t="n">
        <v>23363.01</v>
      </c>
      <c r="K47" s="54" t="n">
        <f aca="false">+C47*D47</f>
        <v>12784.4999098979</v>
      </c>
      <c r="L47" s="11" t="n">
        <f aca="false">+E47*F47</f>
        <v>35816.1600168</v>
      </c>
      <c r="M47" s="55" t="n">
        <f aca="false">+G47*H47</f>
        <v>4050.09624890865</v>
      </c>
      <c r="N47" s="11" t="n">
        <f aca="false">+C47*D47+E47*F47+G47*H47</f>
        <v>52650.7561756066</v>
      </c>
      <c r="P47" s="82" t="n">
        <f aca="false">ROUND(J47,0)</f>
        <v>23363</v>
      </c>
    </row>
    <row r="48" customFormat="false" ht="12.75" hidden="false" customHeight="false" outlineLevel="0" collapsed="false">
      <c r="A48" s="38" t="n">
        <f aca="false">+A47+1</f>
        <v>37221</v>
      </c>
      <c r="B48" s="73" t="n">
        <v>1.43</v>
      </c>
      <c r="C48" s="49" t="n">
        <f aca="false">+$B$11+$E$19</f>
        <v>2.42774400112</v>
      </c>
      <c r="D48" s="50" t="n">
        <f aca="false">ROUND(MIN(0.9*$B$8,J48)-F48,0)</f>
        <v>5266</v>
      </c>
      <c r="E48" s="51" t="n">
        <f aca="false">+$B$11+$E$18</f>
        <v>2.38774400112</v>
      </c>
      <c r="F48" s="52" t="n">
        <f aca="false">ROUND(IF(J48+I48&gt;$F$22,$F$22,J48+I48),0)</f>
        <v>15000</v>
      </c>
      <c r="G48" s="51" t="n">
        <f aca="false">+B48+$E$17</f>
        <v>1.30774400112</v>
      </c>
      <c r="H48" s="50" t="n">
        <f aca="false">+J48-F48-D48</f>
        <v>3097.01</v>
      </c>
      <c r="I48" s="53"/>
      <c r="J48" s="63" t="n">
        <v>23363.01</v>
      </c>
      <c r="K48" s="54" t="n">
        <f aca="false">+C48*D48</f>
        <v>12784.4999098979</v>
      </c>
      <c r="L48" s="11" t="n">
        <f aca="false">+E48*F48</f>
        <v>35816.1600168</v>
      </c>
      <c r="M48" s="55" t="n">
        <f aca="false">+G48*H48</f>
        <v>4050.09624890865</v>
      </c>
      <c r="N48" s="11" t="n">
        <f aca="false">+C48*D48+E48*F48+G48*H48</f>
        <v>52650.7561756066</v>
      </c>
      <c r="P48" s="82" t="n">
        <f aca="false">ROUND(J48,0)</f>
        <v>23363</v>
      </c>
    </row>
    <row r="49" customFormat="false" ht="12.75" hidden="false" customHeight="false" outlineLevel="0" collapsed="false">
      <c r="A49" s="38" t="n">
        <f aca="false">+A48+1</f>
        <v>37222</v>
      </c>
      <c r="B49" s="73" t="n">
        <v>1.88</v>
      </c>
      <c r="C49" s="49" t="n">
        <f aca="false">+$B$11+$E$19</f>
        <v>2.42774400112</v>
      </c>
      <c r="D49" s="50" t="n">
        <f aca="false">ROUND(MIN(0.9*$B$8,J49)-F49,0)</f>
        <v>5266</v>
      </c>
      <c r="E49" s="51" t="n">
        <f aca="false">+$B$11+$E$18</f>
        <v>2.38774400112</v>
      </c>
      <c r="F49" s="52" t="n">
        <f aca="false">ROUND(IF(J49+I49&gt;$F$22,$F$22,J49+I49),0)</f>
        <v>15000</v>
      </c>
      <c r="G49" s="51" t="n">
        <f aca="false">+B49+$E$17</f>
        <v>1.75774400112</v>
      </c>
      <c r="H49" s="50" t="n">
        <f aca="false">+J49-F49-D49</f>
        <v>3097.01</v>
      </c>
      <c r="I49" s="53"/>
      <c r="J49" s="63" t="n">
        <v>23363.01</v>
      </c>
      <c r="K49" s="54" t="n">
        <f aca="false">+C49*D49</f>
        <v>12784.4999098979</v>
      </c>
      <c r="L49" s="11" t="n">
        <f aca="false">+E49*F49</f>
        <v>35816.1600168</v>
      </c>
      <c r="M49" s="55" t="n">
        <f aca="false">+G49*H49</f>
        <v>5443.75074890865</v>
      </c>
      <c r="N49" s="11" t="n">
        <f aca="false">+C49*D49+E49*F49+G49*H49</f>
        <v>54044.4106756066</v>
      </c>
      <c r="P49" s="82" t="n">
        <f aca="false">ROUND(J49,0)</f>
        <v>23363</v>
      </c>
    </row>
    <row r="50" customFormat="false" ht="12.75" hidden="false" customHeight="false" outlineLevel="0" collapsed="false">
      <c r="A50" s="38" t="n">
        <f aca="false">+A49+1</f>
        <v>37223</v>
      </c>
      <c r="B50" s="73" t="n">
        <v>2.16</v>
      </c>
      <c r="C50" s="49" t="n">
        <f aca="false">+$B$11+$E$19</f>
        <v>2.42774400112</v>
      </c>
      <c r="D50" s="50" t="n">
        <f aca="false">ROUND(MIN(0.9*$B$8,J50)-F50,0)</f>
        <v>5266</v>
      </c>
      <c r="E50" s="51" t="n">
        <f aca="false">+$B$11+$E$18</f>
        <v>2.38774400112</v>
      </c>
      <c r="F50" s="52" t="n">
        <f aca="false">ROUND(IF(J50+I50&gt;$F$22,$F$22,J50+I50),0)</f>
        <v>15000</v>
      </c>
      <c r="G50" s="51" t="n">
        <f aca="false">+B50+$E$17</f>
        <v>2.03774400112</v>
      </c>
      <c r="H50" s="50" t="n">
        <f aca="false">+J50-F50-D50</f>
        <v>3097.01</v>
      </c>
      <c r="I50" s="53"/>
      <c r="J50" s="63" t="n">
        <v>23363.01</v>
      </c>
      <c r="K50" s="54" t="n">
        <f aca="false">+C50*D50</f>
        <v>12784.4999098979</v>
      </c>
      <c r="L50" s="11" t="n">
        <f aca="false">+E50*F50</f>
        <v>35816.1600168</v>
      </c>
      <c r="M50" s="55" t="n">
        <f aca="false">+G50*H50</f>
        <v>6310.91354890865</v>
      </c>
      <c r="N50" s="11" t="n">
        <f aca="false">+C50*D50+E50*F50+G50*H50</f>
        <v>54911.5734756066</v>
      </c>
      <c r="P50" s="82" t="n">
        <f aca="false">ROUND(J50,0)</f>
        <v>23363</v>
      </c>
    </row>
    <row r="51" customFormat="false" ht="12.75" hidden="false" customHeight="false" outlineLevel="0" collapsed="false">
      <c r="A51" s="38" t="n">
        <f aca="false">+A50+1</f>
        <v>37224</v>
      </c>
      <c r="B51" s="73" t="n">
        <v>2.38</v>
      </c>
      <c r="C51" s="49" t="n">
        <f aca="false">+$B$11+$E$19</f>
        <v>2.42774400112</v>
      </c>
      <c r="D51" s="50" t="n">
        <f aca="false">ROUND(MIN(0.9*$B$8,J51)-F51,0)</f>
        <v>5266</v>
      </c>
      <c r="E51" s="51" t="n">
        <f aca="false">+$B$11+$E$18</f>
        <v>2.38774400112</v>
      </c>
      <c r="F51" s="52" t="n">
        <f aca="false">ROUND(IF(J51+I51&gt;$F$22,$F$22,J51+I51),0)</f>
        <v>15000</v>
      </c>
      <c r="G51" s="51" t="n">
        <f aca="false">+B51+$E$17</f>
        <v>2.25774400112</v>
      </c>
      <c r="H51" s="50" t="n">
        <f aca="false">+J51-F51-D51</f>
        <v>3456.38</v>
      </c>
      <c r="I51" s="53"/>
      <c r="J51" s="63" t="n">
        <v>23722.38</v>
      </c>
      <c r="K51" s="54" t="n">
        <f aca="false">+C51*D51</f>
        <v>12784.4999098979</v>
      </c>
      <c r="L51" s="11" t="n">
        <f aca="false">+E51*F51</f>
        <v>35816.1600168</v>
      </c>
      <c r="M51" s="55" t="n">
        <f aca="false">+G51*H51</f>
        <v>7803.62121059115</v>
      </c>
      <c r="N51" s="11" t="n">
        <f aca="false">+C51*D51+E51*F51+G51*H51</f>
        <v>56404.2811372891</v>
      </c>
      <c r="P51" s="82" t="n">
        <f aca="false">ROUND(J51,0)</f>
        <v>23722</v>
      </c>
    </row>
    <row r="52" customFormat="false" ht="12.75" hidden="false" customHeight="false" outlineLevel="0" collapsed="false">
      <c r="A52" s="38" t="n">
        <f aca="false">+A51+1</f>
        <v>37225</v>
      </c>
      <c r="B52" s="73" t="n">
        <v>2.025</v>
      </c>
      <c r="C52" s="49" t="n">
        <f aca="false">+$B$11+$E$19</f>
        <v>2.42774400112</v>
      </c>
      <c r="D52" s="50" t="n">
        <f aca="false">ROUND(MIN(0.9*$B$8,J52)-F52,0)</f>
        <v>5266</v>
      </c>
      <c r="E52" s="51" t="n">
        <f aca="false">+$B$11+$E$18</f>
        <v>2.38774400112</v>
      </c>
      <c r="F52" s="52" t="n">
        <f aca="false">ROUND(IF(J52+I52&gt;$F$22,$F$22,J52+I52),0)</f>
        <v>15000</v>
      </c>
      <c r="G52" s="51" t="n">
        <f aca="false">+B52+$E$17</f>
        <v>1.90274400112</v>
      </c>
      <c r="H52" s="50" t="n">
        <f aca="false">+J52-F52-D52</f>
        <v>3456.38</v>
      </c>
      <c r="I52" s="53"/>
      <c r="J52" s="63" t="n">
        <v>23722.38</v>
      </c>
      <c r="K52" s="54" t="n">
        <f aca="false">+C52*D52</f>
        <v>12784.4999098979</v>
      </c>
      <c r="L52" s="11" t="n">
        <f aca="false">+E52*F52</f>
        <v>35816.1600168</v>
      </c>
      <c r="M52" s="55" t="n">
        <f aca="false">+G52*H52</f>
        <v>6576.60631059115</v>
      </c>
      <c r="N52" s="11" t="n">
        <f aca="false">+C52*D52+E52*F52+G52*H52</f>
        <v>55177.2662372891</v>
      </c>
      <c r="P52" s="82" t="n">
        <f aca="false">ROUND(J52,0)</f>
        <v>23722</v>
      </c>
    </row>
    <row r="53" customFormat="false" ht="12.75" hidden="false" customHeight="false" outlineLevel="0" collapsed="false">
      <c r="A53" s="38"/>
      <c r="B53" s="73"/>
      <c r="C53" s="49"/>
      <c r="D53" s="50"/>
      <c r="E53" s="51"/>
      <c r="F53" s="52"/>
      <c r="G53" s="51"/>
      <c r="H53" s="50"/>
      <c r="I53" s="53"/>
      <c r="J53" s="63"/>
      <c r="K53" s="54"/>
      <c r="L53" s="11"/>
      <c r="M53" s="55"/>
      <c r="N53" s="11"/>
    </row>
    <row r="54" customFormat="false" ht="13.5" hidden="false" customHeight="false" outlineLevel="0" collapsed="false">
      <c r="B54" s="62" t="n">
        <f aca="false">SUM(B23:B53)/30</f>
        <v>1.78883333333333</v>
      </c>
      <c r="D54" s="63" t="n">
        <f aca="false">SUM(D23:D53)</f>
        <v>157980</v>
      </c>
      <c r="F54" s="64" t="n">
        <f aca="false">SUM(F23:F53)</f>
        <v>450000</v>
      </c>
      <c r="H54" s="63" t="n">
        <f aca="false">SUM(H23:H53)</f>
        <v>81648.06</v>
      </c>
      <c r="I54" s="65"/>
      <c r="J54" s="83" t="n">
        <f aca="false">SUM(J23:J53)</f>
        <v>689628.06</v>
      </c>
      <c r="K54" s="66" t="n">
        <f aca="false">SUM(K23:K53)</f>
        <v>383534.997296938</v>
      </c>
      <c r="L54" s="67" t="n">
        <f aca="false">SUM(L23:L53)</f>
        <v>1074484.800504</v>
      </c>
      <c r="M54" s="68" t="n">
        <f aca="false">SUM(M23:M53)</f>
        <v>133859.604768086</v>
      </c>
      <c r="N54" s="69" t="n">
        <f aca="false">SUM(N23:N53)</f>
        <v>1591879.40256902</v>
      </c>
    </row>
    <row r="55" customFormat="false" ht="12.75" hidden="false" customHeight="false" outlineLevel="0" collapsed="false">
      <c r="B55" s="70"/>
    </row>
    <row r="56" customFormat="false" ht="12.75" hidden="false" customHeight="false" outlineLevel="0" collapsed="false">
      <c r="A56" s="38"/>
      <c r="B56" s="84"/>
      <c r="I56" s="71"/>
      <c r="J56" s="74" t="s">
        <v>39</v>
      </c>
      <c r="K56" s="18" t="n">
        <f aca="false">+K54/D54</f>
        <v>2.42774400112</v>
      </c>
      <c r="L56" s="18" t="n">
        <f aca="false">+L54/F54</f>
        <v>2.38774400112</v>
      </c>
      <c r="M56" s="18" t="n">
        <f aca="false">+M54/H54</f>
        <v>1.63947073290028</v>
      </c>
      <c r="N56" s="18" t="n">
        <f aca="false">+N54/(J54+I54)</f>
        <v>2.3083158805473</v>
      </c>
    </row>
    <row r="57" customFormat="false" ht="12.75" hidden="false" customHeight="false" outlineLevel="0" collapsed="false">
      <c r="A57" s="38"/>
      <c r="B57" s="84"/>
    </row>
    <row r="58" customFormat="false" ht="12.75" hidden="false" customHeight="false" outlineLevel="0" collapsed="false">
      <c r="A58" s="38"/>
      <c r="B58" s="84"/>
    </row>
    <row r="59" customFormat="false" ht="12.75" hidden="false" customHeight="false" outlineLevel="0" collapsed="false">
      <c r="A59" s="38"/>
      <c r="B59" s="84"/>
    </row>
    <row r="60" customFormat="false" ht="12.75" hidden="false" customHeight="false" outlineLevel="0" collapsed="false">
      <c r="A60" s="38"/>
      <c r="B60" s="84"/>
    </row>
    <row r="61" customFormat="false" ht="12.75" hidden="false" customHeight="false" outlineLevel="0" collapsed="false">
      <c r="A61" s="38"/>
      <c r="B61" s="84"/>
    </row>
    <row r="62" customFormat="false" ht="12.75" hidden="false" customHeight="false" outlineLevel="0" collapsed="false">
      <c r="A62" s="38"/>
      <c r="B62" s="84"/>
    </row>
    <row r="63" customFormat="false" ht="12.75" hidden="false" customHeight="false" outlineLevel="0" collapsed="false">
      <c r="A63" s="38"/>
      <c r="B63" s="84"/>
    </row>
    <row r="64" customFormat="false" ht="12.75" hidden="false" customHeight="false" outlineLevel="0" collapsed="false">
      <c r="A64" s="38"/>
      <c r="B64" s="84"/>
    </row>
    <row r="65" customFormat="false" ht="12.75" hidden="false" customHeight="false" outlineLevel="0" collapsed="false">
      <c r="A65" s="38"/>
      <c r="B65" s="84"/>
    </row>
    <row r="66" customFormat="false" ht="12.75" hidden="false" customHeight="false" outlineLevel="0" collapsed="false">
      <c r="A66" s="38"/>
      <c r="B66" s="84"/>
    </row>
    <row r="67" customFormat="false" ht="12.75" hidden="false" customHeight="false" outlineLevel="0" collapsed="false">
      <c r="A67" s="38"/>
      <c r="B67" s="84"/>
    </row>
    <row r="68" customFormat="false" ht="12.75" hidden="false" customHeight="false" outlineLevel="0" collapsed="false">
      <c r="A68" s="38"/>
      <c r="B68" s="84"/>
    </row>
    <row r="69" customFormat="false" ht="12.75" hidden="false" customHeight="false" outlineLevel="0" collapsed="false">
      <c r="A69" s="38"/>
      <c r="B69" s="84"/>
    </row>
  </sheetData>
  <hyperlinks>
    <hyperlink ref="C4" r:id="rId1" display="msprung@ncoc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6"/>
  <sheetViews>
    <sheetView showFormulas="false" showGridLines="true" showRowColHeaders="true" showZeros="true" rightToLeft="false" tabSelected="false" showOutlineSymbols="true" defaultGridColor="true" view="normal" topLeftCell="C29" colorId="64" zoomScale="100" zoomScaleNormal="100" zoomScalePageLayoutView="100" workbookViewId="0">
      <selection pane="topLeft" activeCell="C29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16.99"/>
    <col collapsed="false" customWidth="true" hidden="false" outlineLevel="0" max="3" min="3" style="0" width="17.85"/>
    <col collapsed="false" customWidth="true" hidden="false" outlineLevel="0" max="4" min="4" style="0" width="17.28"/>
    <col collapsed="false" customWidth="true" hidden="false" outlineLevel="0" max="5" min="5" style="0" width="17.42"/>
    <col collapsed="false" customWidth="true" hidden="false" outlineLevel="0" max="6" min="6" style="0" width="17.99"/>
    <col collapsed="false" customWidth="true" hidden="false" outlineLevel="0" max="7" min="7" style="0" width="15.56"/>
    <col collapsed="false" customWidth="true" hidden="false" outlineLevel="0" max="8" min="8" style="0" width="10.71"/>
    <col collapsed="false" customWidth="true" hidden="false" outlineLevel="0" max="9" min="9" style="0" width="4.41"/>
    <col collapsed="false" customWidth="true" hidden="false" outlineLevel="0" max="10" min="10" style="0" width="12.42"/>
    <col collapsed="false" customWidth="true" hidden="false" outlineLevel="0" max="11" min="11" style="0" width="19.28"/>
    <col collapsed="false" customWidth="true" hidden="false" outlineLevel="0" max="12" min="12" style="0" width="15.99"/>
    <col collapsed="false" customWidth="true" hidden="false" outlineLevel="0" max="13" min="13" style="0" width="15.28"/>
    <col collapsed="false" customWidth="true" hidden="false" outlineLevel="0" max="14" min="14" style="0" width="19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F1" s="1" t="s">
        <v>3</v>
      </c>
    </row>
    <row r="2" customFormat="false" ht="12.75" hidden="false" customHeight="false" outlineLevel="0" collapsed="false">
      <c r="B2" s="1" t="s">
        <v>4</v>
      </c>
      <c r="C2" s="1" t="s">
        <v>5</v>
      </c>
    </row>
    <row r="3" customFormat="false" ht="12.75" hidden="false" customHeight="false" outlineLevel="0" collapsed="false">
      <c r="B3" s="1" t="s">
        <v>6</v>
      </c>
      <c r="C3" s="1"/>
      <c r="F3" s="1" t="s">
        <v>7</v>
      </c>
      <c r="G3" s="1" t="s">
        <v>8</v>
      </c>
    </row>
    <row r="4" customFormat="false" ht="12.75" hidden="false" customHeight="false" outlineLevel="0" collapsed="false">
      <c r="A4" s="1"/>
      <c r="B4" s="1" t="s">
        <v>9</v>
      </c>
      <c r="C4" s="2" t="s">
        <v>10</v>
      </c>
      <c r="G4" s="1" t="s">
        <v>11</v>
      </c>
      <c r="H4" s="1"/>
      <c r="I4" s="1"/>
      <c r="N4" s="3" t="n">
        <f aca="true">NOW()</f>
        <v>45926.8857292719</v>
      </c>
    </row>
    <row r="5" customFormat="false" ht="12.75" hidden="false" customHeight="false" outlineLevel="0" collapsed="false">
      <c r="A5" s="4" t="s">
        <v>40</v>
      </c>
      <c r="B5" s="1"/>
      <c r="C5" s="1"/>
      <c r="D5" s="1"/>
      <c r="H5" s="1"/>
      <c r="I5" s="1"/>
    </row>
    <row r="6" customFormat="false" ht="12.75" hidden="false" customHeight="false" outlineLevel="0" collapsed="false">
      <c r="A6" s="4"/>
      <c r="B6" s="1"/>
      <c r="C6" s="1"/>
      <c r="H6" s="1"/>
      <c r="I6" s="1"/>
    </row>
    <row r="7" customFormat="false" ht="12.75" hidden="false" customHeight="false" outlineLevel="0" collapsed="false">
      <c r="A7" s="4"/>
      <c r="B7" s="1"/>
      <c r="C7" s="1"/>
      <c r="H7" s="1"/>
      <c r="I7" s="1"/>
    </row>
    <row r="8" customFormat="false" ht="12.75" hidden="false" customHeight="false" outlineLevel="0" collapsed="false">
      <c r="A8" s="5" t="s">
        <v>13</v>
      </c>
      <c r="B8" s="6" t="n">
        <v>27203</v>
      </c>
      <c r="C8" s="7"/>
      <c r="F8" s="1"/>
      <c r="H8" s="1"/>
      <c r="I8" s="1"/>
    </row>
    <row r="9" customFormat="false" ht="12.75" hidden="false" customHeight="false" outlineLevel="0" collapsed="false">
      <c r="A9" s="8" t="s">
        <v>14</v>
      </c>
      <c r="B9" s="8"/>
      <c r="C9" s="8"/>
      <c r="F9" s="1"/>
    </row>
    <row r="10" customFormat="false" ht="12.75" hidden="false" customHeight="false" outlineLevel="0" collapsed="false">
      <c r="A10" s="8" t="s">
        <v>15</v>
      </c>
      <c r="B10" s="9" t="n">
        <v>0.14</v>
      </c>
      <c r="C10" s="8" t="s">
        <v>16</v>
      </c>
    </row>
    <row r="11" customFormat="false" ht="12.75" hidden="false" customHeight="false" outlineLevel="0" collapsed="false">
      <c r="A11" s="8" t="s">
        <v>17</v>
      </c>
      <c r="B11" s="9" t="n">
        <v>4.72</v>
      </c>
      <c r="C11" s="8"/>
    </row>
    <row r="12" customFormat="false" ht="12.75" hidden="false" customHeight="false" outlineLevel="0" collapsed="false">
      <c r="A12" s="10"/>
      <c r="B12" s="11"/>
    </row>
    <row r="13" customFormat="false" ht="12.75" hidden="false" customHeight="false" outlineLevel="0" collapsed="false">
      <c r="A13" s="10"/>
      <c r="B13" s="11"/>
    </row>
    <row r="14" customFormat="false" ht="12.75" hidden="false" customHeight="false" outlineLevel="0" collapsed="false">
      <c r="A14" s="10"/>
      <c r="B14" s="11"/>
    </row>
    <row r="15" customFormat="false" ht="13.5" hidden="false" customHeight="false" outlineLevel="0" collapsed="false">
      <c r="A15" s="10"/>
    </row>
    <row r="16" customFormat="false" ht="25.5" hidden="false" customHeight="false" outlineLevel="0" collapsed="false">
      <c r="A16" s="12"/>
      <c r="B16" s="13"/>
      <c r="C16" s="13" t="s">
        <v>18</v>
      </c>
      <c r="D16" s="13" t="s">
        <v>19</v>
      </c>
      <c r="E16" s="14" t="s">
        <v>20</v>
      </c>
      <c r="F16" s="15"/>
      <c r="G16" s="15"/>
      <c r="H16" s="15"/>
      <c r="I16" s="15"/>
      <c r="J16" s="16"/>
      <c r="K16" s="16"/>
      <c r="L16" s="16"/>
      <c r="M16" s="16"/>
      <c r="N16" s="16"/>
    </row>
    <row r="17" customFormat="false" ht="12.75" hidden="false" customHeight="false" outlineLevel="0" collapsed="false">
      <c r="A17" s="17" t="s">
        <v>21</v>
      </c>
      <c r="B17" s="18" t="s">
        <v>22</v>
      </c>
      <c r="C17" s="18" t="n">
        <v>0.03</v>
      </c>
      <c r="D17" s="19" t="n">
        <v>-0.141414119</v>
      </c>
      <c r="E17" s="20" t="n">
        <f aca="false">SUM(C17:D17)</f>
        <v>-0.111414119</v>
      </c>
      <c r="F17" s="18"/>
      <c r="G17" s="18"/>
      <c r="H17" s="18"/>
      <c r="I17" s="21"/>
    </row>
    <row r="18" customFormat="false" ht="12.75" hidden="false" customHeight="false" outlineLevel="0" collapsed="false">
      <c r="A18" s="17"/>
      <c r="B18" s="18" t="s">
        <v>23</v>
      </c>
      <c r="C18" s="18" t="n">
        <v>0</v>
      </c>
      <c r="D18" s="19" t="n">
        <v>-0.141414119</v>
      </c>
      <c r="E18" s="20" t="n">
        <f aca="false">SUM(C18:D18)</f>
        <v>-0.141414119</v>
      </c>
      <c r="F18" s="18"/>
      <c r="G18" s="18"/>
      <c r="H18" s="18"/>
      <c r="I18" s="21"/>
    </row>
    <row r="19" customFormat="false" ht="13.5" hidden="false" customHeight="false" outlineLevel="0" collapsed="false">
      <c r="A19" s="22"/>
      <c r="B19" s="23" t="s">
        <v>24</v>
      </c>
      <c r="C19" s="23" t="n">
        <v>0.04</v>
      </c>
      <c r="D19" s="24" t="n">
        <v>-0.141414119</v>
      </c>
      <c r="E19" s="25" t="n">
        <f aca="false">SUM(C19:D19)</f>
        <v>-0.101414119</v>
      </c>
      <c r="F19" s="18"/>
      <c r="G19" s="18"/>
      <c r="H19" s="18"/>
      <c r="I19" s="21"/>
    </row>
    <row r="20" customFormat="false" ht="13.5" hidden="false" customHeight="false" outlineLevel="0" collapsed="false"/>
    <row r="21" customFormat="false" ht="38.25" hidden="false" customHeight="false" outlineLevel="0" collapsed="false">
      <c r="A21" s="16"/>
      <c r="B21" s="26"/>
      <c r="C21" s="27" t="s">
        <v>25</v>
      </c>
      <c r="D21" s="28" t="s">
        <v>26</v>
      </c>
      <c r="E21" s="27" t="s">
        <v>23</v>
      </c>
      <c r="F21" s="28" t="s">
        <v>27</v>
      </c>
      <c r="G21" s="27" t="s">
        <v>28</v>
      </c>
      <c r="H21" s="28" t="s">
        <v>29</v>
      </c>
      <c r="I21" s="29"/>
      <c r="J21" s="29" t="s">
        <v>30</v>
      </c>
      <c r="K21" s="26" t="s">
        <v>31</v>
      </c>
      <c r="L21" s="29" t="s">
        <v>32</v>
      </c>
      <c r="M21" s="28" t="s">
        <v>33</v>
      </c>
      <c r="N21" s="30" t="s">
        <v>34</v>
      </c>
    </row>
    <row r="22" customFormat="false" ht="13.5" hidden="false" customHeight="false" outlineLevel="0" collapsed="false">
      <c r="B22" s="31" t="s">
        <v>35</v>
      </c>
      <c r="C22" s="32" t="s">
        <v>36</v>
      </c>
      <c r="D22" s="33"/>
      <c r="E22" s="34" t="s">
        <v>37</v>
      </c>
      <c r="F22" s="35" t="n">
        <v>15000</v>
      </c>
      <c r="G22" s="32" t="s">
        <v>38</v>
      </c>
      <c r="H22" s="33"/>
      <c r="I22" s="36"/>
      <c r="J22" s="36"/>
      <c r="K22" s="31"/>
      <c r="L22" s="36"/>
      <c r="M22" s="35"/>
      <c r="N22" s="37"/>
    </row>
    <row r="23" customFormat="false" ht="12.75" hidden="false" customHeight="false" outlineLevel="0" collapsed="false">
      <c r="A23" s="38" t="n">
        <v>36951</v>
      </c>
      <c r="B23" s="39" t="n">
        <v>5.065</v>
      </c>
      <c r="C23" s="40" t="n">
        <f aca="false">+$B$11+$E$19</f>
        <v>4.618585881</v>
      </c>
      <c r="D23" s="41" t="n">
        <f aca="false">MIN(0.9*$B$8,J23)-F23</f>
        <v>9482.7</v>
      </c>
      <c r="E23" s="42" t="n">
        <f aca="false">+$B$11+$E$18</f>
        <v>4.578585881</v>
      </c>
      <c r="F23" s="43" t="n">
        <f aca="false">IF(J23+I23&gt;$F$22,$F$22,J23+I23)</f>
        <v>15000</v>
      </c>
      <c r="G23" s="42" t="n">
        <f aca="false">+B23+$E$17</f>
        <v>4.953585881</v>
      </c>
      <c r="H23" s="41" t="n">
        <f aca="false">+J23-F23-D23</f>
        <v>2448.27</v>
      </c>
      <c r="I23" s="44"/>
      <c r="J23" s="63" t="n">
        <v>26930.97</v>
      </c>
      <c r="K23" s="45" t="n">
        <f aca="false">+C23*D23</f>
        <v>43796.6643337587</v>
      </c>
      <c r="L23" s="46" t="n">
        <f aca="false">+E23*F23</f>
        <v>68678.788215</v>
      </c>
      <c r="M23" s="47" t="n">
        <f aca="false">+G23*H23</f>
        <v>12127.7157048759</v>
      </c>
      <c r="N23" s="11" t="n">
        <f aca="false">+C23*D23+E23*F23+G23*H23</f>
        <v>124603.168253635</v>
      </c>
    </row>
    <row r="24" customFormat="false" ht="12.75" hidden="false" customHeight="false" outlineLevel="0" collapsed="false">
      <c r="A24" s="38" t="n">
        <f aca="false">+A23+1</f>
        <v>36952</v>
      </c>
      <c r="B24" s="48" t="n">
        <v>5.045</v>
      </c>
      <c r="C24" s="49" t="n">
        <f aca="false">+$B$11+$E$19</f>
        <v>4.618585881</v>
      </c>
      <c r="D24" s="50" t="n">
        <f aca="false">MIN(0.9*$B$8,J24)-F24</f>
        <v>9482.7</v>
      </c>
      <c r="E24" s="51" t="n">
        <f aca="false">+$B$11+$E$18</f>
        <v>4.578585881</v>
      </c>
      <c r="F24" s="52" t="n">
        <f aca="false">IF(J24+I24&gt;$F$22,$F$22,J24+I24)</f>
        <v>15000</v>
      </c>
      <c r="G24" s="51" t="n">
        <f aca="false">+B24+$E$17</f>
        <v>4.933585881</v>
      </c>
      <c r="H24" s="50" t="n">
        <f aca="false">+J24-F24-D24</f>
        <v>2874.96</v>
      </c>
      <c r="I24" s="53"/>
      <c r="J24" s="63" t="n">
        <v>27357.66</v>
      </c>
      <c r="K24" s="54" t="n">
        <f aca="false">+C24*D24</f>
        <v>43796.6643337587</v>
      </c>
      <c r="L24" s="11" t="n">
        <f aca="false">+E24*F24</f>
        <v>68678.788215</v>
      </c>
      <c r="M24" s="55" t="n">
        <f aca="false">+G24*H24</f>
        <v>14183.8620644398</v>
      </c>
      <c r="N24" s="11" t="n">
        <f aca="false">+C24*D24+E24*F24+G24*H24</f>
        <v>126659.314613198</v>
      </c>
    </row>
    <row r="25" customFormat="false" ht="12.75" hidden="false" customHeight="false" outlineLevel="0" collapsed="false">
      <c r="A25" s="38" t="n">
        <f aca="false">+A24+1</f>
        <v>36953</v>
      </c>
      <c r="B25" s="48" t="n">
        <v>4.875</v>
      </c>
      <c r="C25" s="49" t="n">
        <f aca="false">+$B$11+$E$19</f>
        <v>4.618585881</v>
      </c>
      <c r="D25" s="50" t="n">
        <f aca="false">MIN(0.9*$B$8,J25)-F25</f>
        <v>9482.7</v>
      </c>
      <c r="E25" s="51" t="n">
        <f aca="false">+$B$11+$E$18</f>
        <v>4.578585881</v>
      </c>
      <c r="F25" s="52" t="n">
        <f aca="false">IF(J25+I25&gt;$F$22,$F$22,J25+I25)</f>
        <v>15000</v>
      </c>
      <c r="G25" s="51" t="n">
        <f aca="false">+B25+$E$17</f>
        <v>4.763585881</v>
      </c>
      <c r="H25" s="50" t="n">
        <f aca="false">+J25-F25-D25</f>
        <v>2874.96</v>
      </c>
      <c r="I25" s="53"/>
      <c r="J25" s="63" t="n">
        <v>27357.66</v>
      </c>
      <c r="K25" s="54" t="n">
        <f aca="false">+C25*D25</f>
        <v>43796.6643337587</v>
      </c>
      <c r="L25" s="11" t="n">
        <f aca="false">+E25*F25</f>
        <v>68678.788215</v>
      </c>
      <c r="M25" s="55" t="n">
        <f aca="false">+G25*H25</f>
        <v>13695.1188644398</v>
      </c>
      <c r="N25" s="11" t="n">
        <f aca="false">+C25*D25+E25*F25+G25*H25</f>
        <v>126170.571413198</v>
      </c>
    </row>
    <row r="26" customFormat="false" ht="12.75" hidden="false" customHeight="false" outlineLevel="0" collapsed="false">
      <c r="A26" s="38" t="n">
        <f aca="false">+A25+1</f>
        <v>36954</v>
      </c>
      <c r="B26" s="48" t="n">
        <v>4.875</v>
      </c>
      <c r="C26" s="49" t="n">
        <f aca="false">+$B$11+$E$19</f>
        <v>4.618585881</v>
      </c>
      <c r="D26" s="50" t="n">
        <f aca="false">MIN(0.9*$B$8,J26)-F26</f>
        <v>9482.7</v>
      </c>
      <c r="E26" s="51" t="n">
        <f aca="false">+$B$11+$E$18</f>
        <v>4.578585881</v>
      </c>
      <c r="F26" s="52" t="n">
        <f aca="false">IF(J26+I26&gt;$F$22,$F$22,J26+I26)</f>
        <v>15000</v>
      </c>
      <c r="G26" s="51" t="n">
        <f aca="false">+B26+$E$17</f>
        <v>4.763585881</v>
      </c>
      <c r="H26" s="50" t="n">
        <f aca="false">+J26-F26-D26</f>
        <v>2874.96</v>
      </c>
      <c r="I26" s="53"/>
      <c r="J26" s="63" t="n">
        <v>27357.66</v>
      </c>
      <c r="K26" s="54" t="n">
        <f aca="false">+C26*D26</f>
        <v>43796.6643337587</v>
      </c>
      <c r="L26" s="11" t="n">
        <f aca="false">+E26*F26</f>
        <v>68678.788215</v>
      </c>
      <c r="M26" s="55" t="n">
        <f aca="false">+G26*H26</f>
        <v>13695.1188644398</v>
      </c>
      <c r="N26" s="11" t="n">
        <f aca="false">+C26*D26+E26*F26+G26*H26</f>
        <v>126170.571413198</v>
      </c>
    </row>
    <row r="27" customFormat="false" ht="12.75" hidden="false" customHeight="false" outlineLevel="0" collapsed="false">
      <c r="A27" s="38" t="n">
        <f aca="false">+A26+1</f>
        <v>36955</v>
      </c>
      <c r="B27" s="48" t="n">
        <v>4.875</v>
      </c>
      <c r="C27" s="49" t="n">
        <f aca="false">+$B$11+$E$19</f>
        <v>4.618585881</v>
      </c>
      <c r="D27" s="50" t="n">
        <f aca="false">MIN(0.9*$B$8,J27)-F27</f>
        <v>9482.7</v>
      </c>
      <c r="E27" s="51" t="n">
        <f aca="false">+$B$11+$E$18</f>
        <v>4.578585881</v>
      </c>
      <c r="F27" s="52" t="n">
        <f aca="false">IF(J27+I27&gt;$F$22,$F$22,J27+I27)</f>
        <v>15000</v>
      </c>
      <c r="G27" s="51" t="n">
        <f aca="false">+B27+$E$17</f>
        <v>4.763585881</v>
      </c>
      <c r="H27" s="50" t="n">
        <f aca="false">+J27-F27-D27</f>
        <v>2874.96</v>
      </c>
      <c r="I27" s="53"/>
      <c r="J27" s="63" t="n">
        <v>27357.66</v>
      </c>
      <c r="K27" s="54" t="n">
        <f aca="false">+C27*D27</f>
        <v>43796.6643337587</v>
      </c>
      <c r="L27" s="11" t="n">
        <f aca="false">+E27*F27</f>
        <v>68678.788215</v>
      </c>
      <c r="M27" s="55" t="n">
        <f aca="false">+G27*H27</f>
        <v>13695.1188644398</v>
      </c>
      <c r="N27" s="11" t="n">
        <f aca="false">+C27*D27+E27*F27+G27*H27</f>
        <v>126170.571413198</v>
      </c>
    </row>
    <row r="28" customFormat="false" ht="12.75" hidden="false" customHeight="false" outlineLevel="0" collapsed="false">
      <c r="A28" s="38" t="n">
        <f aca="false">+A27+1</f>
        <v>36956</v>
      </c>
      <c r="B28" s="48" t="n">
        <v>5.025</v>
      </c>
      <c r="C28" s="49" t="n">
        <f aca="false">+$B$11+$E$19</f>
        <v>4.618585881</v>
      </c>
      <c r="D28" s="50" t="n">
        <f aca="false">MIN(0.9*$B$8,J28)-F28</f>
        <v>9482.7</v>
      </c>
      <c r="E28" s="51" t="n">
        <f aca="false">+$B$11+$E$18</f>
        <v>4.578585881</v>
      </c>
      <c r="F28" s="52" t="n">
        <f aca="false">IF(J28+I28&gt;$F$22,$F$22,J28+I28)</f>
        <v>15000</v>
      </c>
      <c r="G28" s="51" t="n">
        <f aca="false">+B28+$E$17</f>
        <v>4.913585881</v>
      </c>
      <c r="H28" s="50" t="n">
        <f aca="false">+J28-F28-D28</f>
        <v>2874.96</v>
      </c>
      <c r="I28" s="53"/>
      <c r="J28" s="63" t="n">
        <v>27357.66</v>
      </c>
      <c r="K28" s="54" t="n">
        <f aca="false">+C28*D28</f>
        <v>43796.6643337587</v>
      </c>
      <c r="L28" s="11" t="n">
        <f aca="false">+E28*F28</f>
        <v>68678.788215</v>
      </c>
      <c r="M28" s="55" t="n">
        <f aca="false">+G28*H28</f>
        <v>14126.3628644398</v>
      </c>
      <c r="N28" s="11" t="n">
        <f aca="false">+C28*D28+E28*F28+G28*H28</f>
        <v>126601.815413198</v>
      </c>
    </row>
    <row r="29" customFormat="false" ht="12.75" hidden="false" customHeight="false" outlineLevel="0" collapsed="false">
      <c r="A29" s="38" t="n">
        <f aca="false">+A28+1</f>
        <v>36957</v>
      </c>
      <c r="B29" s="48" t="n">
        <v>4.98</v>
      </c>
      <c r="C29" s="49" t="n">
        <f aca="false">+$B$11+$E$19</f>
        <v>4.618585881</v>
      </c>
      <c r="D29" s="50" t="n">
        <f aca="false">MIN(0.9*$B$8,J29)-F29</f>
        <v>9482.7</v>
      </c>
      <c r="E29" s="51" t="n">
        <f aca="false">+$B$11+$E$18</f>
        <v>4.578585881</v>
      </c>
      <c r="F29" s="52" t="n">
        <f aca="false">IF(J29+I29&gt;$F$22,$F$22,J29+I29)</f>
        <v>15000</v>
      </c>
      <c r="G29" s="51" t="n">
        <f aca="false">+B29+$E$17</f>
        <v>4.868585881</v>
      </c>
      <c r="H29" s="50" t="n">
        <f aca="false">+J29-F29-D29</f>
        <v>2874.96</v>
      </c>
      <c r="I29" s="53"/>
      <c r="J29" s="63" t="n">
        <v>27357.66</v>
      </c>
      <c r="K29" s="54" t="n">
        <f aca="false">+C29*D29</f>
        <v>43796.6643337587</v>
      </c>
      <c r="L29" s="11" t="n">
        <f aca="false">+E29*F29</f>
        <v>68678.788215</v>
      </c>
      <c r="M29" s="55" t="n">
        <f aca="false">+G29*H29</f>
        <v>13996.9896644398</v>
      </c>
      <c r="N29" s="11" t="n">
        <f aca="false">+C29*D29+E29*F29+G29*H29</f>
        <v>126472.442213198</v>
      </c>
    </row>
    <row r="30" customFormat="false" ht="12.75" hidden="false" customHeight="false" outlineLevel="0" collapsed="false">
      <c r="A30" s="38" t="n">
        <f aca="false">+A29+1</f>
        <v>36958</v>
      </c>
      <c r="B30" s="48" t="n">
        <v>4.925</v>
      </c>
      <c r="C30" s="49" t="n">
        <f aca="false">+$B$11+$E$19</f>
        <v>4.618585881</v>
      </c>
      <c r="D30" s="50" t="n">
        <f aca="false">MIN(0.9*$B$8,J30)-F30</f>
        <v>9482.7</v>
      </c>
      <c r="E30" s="51" t="n">
        <f aca="false">+$B$11+$E$18</f>
        <v>4.578585881</v>
      </c>
      <c r="F30" s="52" t="n">
        <f aca="false">IF(J30+I30&gt;$F$22,$F$22,J30+I30)</f>
        <v>15000</v>
      </c>
      <c r="G30" s="51" t="n">
        <f aca="false">+B30+$E$17</f>
        <v>4.813585881</v>
      </c>
      <c r="H30" s="50" t="n">
        <f aca="false">+J30-F30-D30</f>
        <v>2874.96</v>
      </c>
      <c r="I30" s="53"/>
      <c r="J30" s="63" t="n">
        <v>27357.66</v>
      </c>
      <c r="K30" s="54" t="n">
        <f aca="false">+C30*D30</f>
        <v>43796.6643337587</v>
      </c>
      <c r="L30" s="11" t="n">
        <f aca="false">+E30*F30</f>
        <v>68678.788215</v>
      </c>
      <c r="M30" s="55" t="n">
        <f aca="false">+G30*H30</f>
        <v>13838.8668644398</v>
      </c>
      <c r="N30" s="11" t="n">
        <f aca="false">+C30*D30+E30*F30+G30*H30</f>
        <v>126314.319413198</v>
      </c>
    </row>
    <row r="31" customFormat="false" ht="12.75" hidden="false" customHeight="false" outlineLevel="0" collapsed="false">
      <c r="A31" s="38" t="n">
        <f aca="false">+A30+1</f>
        <v>36959</v>
      </c>
      <c r="B31" s="48" t="n">
        <v>4.925</v>
      </c>
      <c r="C31" s="49" t="n">
        <f aca="false">+$B$11+$E$19</f>
        <v>4.618585881</v>
      </c>
      <c r="D31" s="50" t="n">
        <f aca="false">MIN(0.9*$B$8,J31)-F31</f>
        <v>9482.7</v>
      </c>
      <c r="E31" s="51" t="n">
        <f aca="false">+$B$11+$E$18</f>
        <v>4.578585881</v>
      </c>
      <c r="F31" s="52" t="n">
        <f aca="false">IF(J31+I31&gt;$F$22,$F$22,J31+I31)</f>
        <v>15000</v>
      </c>
      <c r="G31" s="51" t="n">
        <f aca="false">+B31+$E$17</f>
        <v>4.813585881</v>
      </c>
      <c r="H31" s="50" t="n">
        <f aca="false">+J31-F31-D31</f>
        <v>2260.17</v>
      </c>
      <c r="I31" s="53"/>
      <c r="J31" s="63" t="n">
        <v>26742.87</v>
      </c>
      <c r="K31" s="54" t="n">
        <f aca="false">+C31*D31</f>
        <v>43796.6643337587</v>
      </c>
      <c r="L31" s="11" t="n">
        <f aca="false">+E31*F31</f>
        <v>68678.788215</v>
      </c>
      <c r="M31" s="55" t="n">
        <f aca="false">+G31*H31</f>
        <v>10879.5224006598</v>
      </c>
      <c r="N31" s="11" t="n">
        <f aca="false">+C31*D31+E31*F31+G31*H31</f>
        <v>123354.974949418</v>
      </c>
    </row>
    <row r="32" customFormat="false" ht="12.75" hidden="false" customHeight="false" outlineLevel="0" collapsed="false">
      <c r="A32" s="38" t="n">
        <f aca="false">+A31+1</f>
        <v>36960</v>
      </c>
      <c r="B32" s="48" t="n">
        <v>4.795</v>
      </c>
      <c r="C32" s="49" t="n">
        <f aca="false">+$B$11+$E$19</f>
        <v>4.618585881</v>
      </c>
      <c r="D32" s="50" t="n">
        <f aca="false">MIN(0.9*$B$8,J32)-F32</f>
        <v>9482.7</v>
      </c>
      <c r="E32" s="51" t="n">
        <f aca="false">+$B$11+$E$18</f>
        <v>4.578585881</v>
      </c>
      <c r="F32" s="52" t="n">
        <f aca="false">IF(J32+I32&gt;$F$22,$F$22,J32+I32)</f>
        <v>15000</v>
      </c>
      <c r="G32" s="51" t="n">
        <f aca="false">+B32+$E$17</f>
        <v>4.683585881</v>
      </c>
      <c r="H32" s="50" t="n">
        <f aca="false">+J32-F32-D32</f>
        <v>2260.17</v>
      </c>
      <c r="I32" s="53"/>
      <c r="J32" s="63" t="n">
        <v>26742.87</v>
      </c>
      <c r="K32" s="54" t="n">
        <f aca="false">+C32*D32</f>
        <v>43796.6643337587</v>
      </c>
      <c r="L32" s="11" t="n">
        <f aca="false">+E32*F32</f>
        <v>68678.788215</v>
      </c>
      <c r="M32" s="55" t="n">
        <f aca="false">+G32*H32</f>
        <v>10585.7003006598</v>
      </c>
      <c r="N32" s="11" t="n">
        <f aca="false">+C32*D32+E32*F32+G32*H32</f>
        <v>123061.152849418</v>
      </c>
    </row>
    <row r="33" customFormat="false" ht="12.75" hidden="false" customHeight="false" outlineLevel="0" collapsed="false">
      <c r="A33" s="38" t="n">
        <f aca="false">+A32+1</f>
        <v>36961</v>
      </c>
      <c r="B33" s="48" t="n">
        <v>4.795</v>
      </c>
      <c r="C33" s="49" t="n">
        <f aca="false">+$B$11+$E$19</f>
        <v>4.618585881</v>
      </c>
      <c r="D33" s="50" t="n">
        <f aca="false">MIN(0.9*$B$8,J33)-F33</f>
        <v>9482.7</v>
      </c>
      <c r="E33" s="51" t="n">
        <f aca="false">+$B$11+$E$18</f>
        <v>4.578585881</v>
      </c>
      <c r="F33" s="52" t="n">
        <f aca="false">IF(J33+I33&gt;$F$22,$F$22,J33+I33)</f>
        <v>15000</v>
      </c>
      <c r="G33" s="51" t="n">
        <f aca="false">+B33+$E$17</f>
        <v>4.683585881</v>
      </c>
      <c r="H33" s="50" t="n">
        <f aca="false">+J33-F33-D33</f>
        <v>2260.17</v>
      </c>
      <c r="I33" s="53"/>
      <c r="J33" s="63" t="n">
        <v>26742.87</v>
      </c>
      <c r="K33" s="54" t="n">
        <f aca="false">+C33*D33</f>
        <v>43796.6643337587</v>
      </c>
      <c r="L33" s="11" t="n">
        <f aca="false">+E33*F33</f>
        <v>68678.788215</v>
      </c>
      <c r="M33" s="55" t="n">
        <f aca="false">+G33*H33</f>
        <v>10585.7003006598</v>
      </c>
      <c r="N33" s="11" t="n">
        <f aca="false">+C33*D33+E33*F33+G33*H33</f>
        <v>123061.152849418</v>
      </c>
    </row>
    <row r="34" customFormat="false" ht="12.75" hidden="false" customHeight="false" outlineLevel="0" collapsed="false">
      <c r="A34" s="38" t="n">
        <f aca="false">+A33+1</f>
        <v>36962</v>
      </c>
      <c r="B34" s="48" t="n">
        <v>4.795</v>
      </c>
      <c r="C34" s="49" t="n">
        <f aca="false">+$B$11+$E$19</f>
        <v>4.618585881</v>
      </c>
      <c r="D34" s="50" t="n">
        <f aca="false">MIN(0.9*$B$8,J34)-F34</f>
        <v>9482.7</v>
      </c>
      <c r="E34" s="51" t="n">
        <f aca="false">+$B$11+$E$18</f>
        <v>4.578585881</v>
      </c>
      <c r="F34" s="52" t="n">
        <f aca="false">IF(J34+I34&gt;$F$22,$F$22,J34+I34)</f>
        <v>15000</v>
      </c>
      <c r="G34" s="51" t="n">
        <f aca="false">+B34+$E$17</f>
        <v>4.683585881</v>
      </c>
      <c r="H34" s="50" t="n">
        <f aca="false">+J34-F34-D34</f>
        <v>2260.17</v>
      </c>
      <c r="I34" s="53"/>
      <c r="J34" s="63" t="n">
        <v>26742.87</v>
      </c>
      <c r="K34" s="54" t="n">
        <f aca="false">+C34*D34</f>
        <v>43796.6643337587</v>
      </c>
      <c r="L34" s="11" t="n">
        <f aca="false">+E34*F34</f>
        <v>68678.788215</v>
      </c>
      <c r="M34" s="55" t="n">
        <f aca="false">+G34*H34</f>
        <v>10585.7003006598</v>
      </c>
      <c r="N34" s="11" t="n">
        <f aca="false">+C34*D34+E34*F34+G34*H34</f>
        <v>123061.152849418</v>
      </c>
    </row>
    <row r="35" customFormat="false" ht="12.75" hidden="false" customHeight="false" outlineLevel="0" collapsed="false">
      <c r="A35" s="38" t="n">
        <f aca="false">+A34+1</f>
        <v>36963</v>
      </c>
      <c r="B35" s="48" t="n">
        <v>4.62</v>
      </c>
      <c r="C35" s="49" t="n">
        <f aca="false">+$B$11+$E$19</f>
        <v>4.618585881</v>
      </c>
      <c r="D35" s="50" t="n">
        <f aca="false">MIN(0.9*$B$8,J35)-F35</f>
        <v>9482.7</v>
      </c>
      <c r="E35" s="51" t="n">
        <f aca="false">+$B$11+$E$18</f>
        <v>4.578585881</v>
      </c>
      <c r="F35" s="52" t="n">
        <f aca="false">IF(J35+I35&gt;$F$22,$F$22,J35+I35)</f>
        <v>15000</v>
      </c>
      <c r="G35" s="51" t="n">
        <f aca="false">+B35+$E$17</f>
        <v>4.508585881</v>
      </c>
      <c r="H35" s="50" t="n">
        <f aca="false">+J35-F35-D35</f>
        <v>2260.17</v>
      </c>
      <c r="I35" s="53"/>
      <c r="J35" s="63" t="n">
        <v>26742.87</v>
      </c>
      <c r="K35" s="54" t="n">
        <f aca="false">+C35*D35</f>
        <v>43796.6643337587</v>
      </c>
      <c r="L35" s="11" t="n">
        <f aca="false">+E35*F35</f>
        <v>68678.788215</v>
      </c>
      <c r="M35" s="55" t="n">
        <f aca="false">+G35*H35</f>
        <v>10190.1705506598</v>
      </c>
      <c r="N35" s="11" t="n">
        <f aca="false">+C35*D35+E35*F35+G35*H35</f>
        <v>122665.623099418</v>
      </c>
    </row>
    <row r="36" customFormat="false" ht="12.75" hidden="false" customHeight="false" outlineLevel="0" collapsed="false">
      <c r="A36" s="38" t="n">
        <f aca="false">+A35+1</f>
        <v>36964</v>
      </c>
      <c r="B36" s="48" t="n">
        <v>4.8</v>
      </c>
      <c r="C36" s="49" t="n">
        <f aca="false">+$B$11+$E$19</f>
        <v>4.618585881</v>
      </c>
      <c r="D36" s="50" t="n">
        <f aca="false">MIN(0.9*$B$8,J36)-F36</f>
        <v>9482.7</v>
      </c>
      <c r="E36" s="51" t="n">
        <f aca="false">+$B$11+$E$18</f>
        <v>4.578585881</v>
      </c>
      <c r="F36" s="52" t="n">
        <f aca="false">IF(J36+I36&gt;$F$22,$F$22,J36+I36)</f>
        <v>15000</v>
      </c>
      <c r="G36" s="51" t="n">
        <f aca="false">+B36+$E$17</f>
        <v>4.688585881</v>
      </c>
      <c r="H36" s="50" t="n">
        <f aca="false">+J36-F36-D36</f>
        <v>1455.3</v>
      </c>
      <c r="I36" s="53"/>
      <c r="J36" s="63" t="n">
        <v>25938</v>
      </c>
      <c r="K36" s="54" t="n">
        <f aca="false">+C36*D36</f>
        <v>43796.6643337587</v>
      </c>
      <c r="L36" s="11" t="n">
        <f aca="false">+E36*F36</f>
        <v>68678.788215</v>
      </c>
      <c r="M36" s="55" t="n">
        <f aca="false">+G36*H36</f>
        <v>6823.2990326193</v>
      </c>
      <c r="N36" s="11" t="n">
        <f aca="false">+C36*D36+E36*F36+G36*H36</f>
        <v>119298.751581378</v>
      </c>
    </row>
    <row r="37" customFormat="false" ht="12.75" hidden="false" customHeight="false" outlineLevel="0" collapsed="false">
      <c r="A37" s="38" t="n">
        <f aca="false">+A36+1</f>
        <v>36965</v>
      </c>
      <c r="B37" s="48" t="n">
        <v>4.745</v>
      </c>
      <c r="C37" s="49" t="n">
        <f aca="false">+$B$11+$E$19</f>
        <v>4.618585881</v>
      </c>
      <c r="D37" s="50" t="n">
        <f aca="false">MIN(0.9*$B$8,J37)-F37</f>
        <v>9482.7</v>
      </c>
      <c r="E37" s="51" t="n">
        <f aca="false">+$B$11+$E$18</f>
        <v>4.578585881</v>
      </c>
      <c r="F37" s="52" t="n">
        <f aca="false">IF(J37+I37&gt;$F$22,$F$22,J37+I37)</f>
        <v>15000</v>
      </c>
      <c r="G37" s="51" t="n">
        <f aca="false">+B37+$E$17</f>
        <v>4.633585881</v>
      </c>
      <c r="H37" s="50" t="n">
        <f aca="false">+J37-F37-D37</f>
        <v>1455.3</v>
      </c>
      <c r="I37" s="53"/>
      <c r="J37" s="63" t="n">
        <v>25938</v>
      </c>
      <c r="K37" s="54" t="n">
        <f aca="false">+C37*D37</f>
        <v>43796.6643337587</v>
      </c>
      <c r="L37" s="11" t="n">
        <f aca="false">+E37*F37</f>
        <v>68678.788215</v>
      </c>
      <c r="M37" s="55" t="n">
        <f aca="false">+G37*H37</f>
        <v>6743.2575326193</v>
      </c>
      <c r="N37" s="11" t="n">
        <f aca="false">+C37*D37+E37*F37+G37*H37</f>
        <v>119218.710081378</v>
      </c>
    </row>
    <row r="38" customFormat="false" ht="12.75" hidden="false" customHeight="false" outlineLevel="0" collapsed="false">
      <c r="A38" s="38" t="n">
        <f aca="false">+A37+1</f>
        <v>36966</v>
      </c>
      <c r="B38" s="48" t="n">
        <v>4.675</v>
      </c>
      <c r="C38" s="49" t="n">
        <f aca="false">+$B$11+$E$19</f>
        <v>4.618585881</v>
      </c>
      <c r="D38" s="50" t="n">
        <f aca="false">MIN(0.9*$B$8,J38)-F38</f>
        <v>9482.7</v>
      </c>
      <c r="E38" s="51" t="n">
        <f aca="false">+$B$11+$E$18</f>
        <v>4.578585881</v>
      </c>
      <c r="F38" s="52" t="n">
        <f aca="false">IF(J38+I38&gt;$F$22,$F$22,J38+I38)</f>
        <v>15000</v>
      </c>
      <c r="G38" s="51" t="n">
        <f aca="false">+B38+$E$17</f>
        <v>4.563585881</v>
      </c>
      <c r="H38" s="50" t="n">
        <f aca="false">+J38-F38-D38</f>
        <v>2445.3</v>
      </c>
      <c r="I38" s="53"/>
      <c r="J38" s="63" t="n">
        <v>26928</v>
      </c>
      <c r="K38" s="54" t="n">
        <f aca="false">+C38*D38</f>
        <v>43796.6643337587</v>
      </c>
      <c r="L38" s="11" t="n">
        <f aca="false">+E38*F38</f>
        <v>68678.788215</v>
      </c>
      <c r="M38" s="55" t="n">
        <f aca="false">+G38*H38</f>
        <v>11159.3365548093</v>
      </c>
      <c r="N38" s="11" t="n">
        <f aca="false">+C38*D38+E38*F38+G38*H38</f>
        <v>123634.789103568</v>
      </c>
    </row>
    <row r="39" customFormat="false" ht="12.75" hidden="false" customHeight="false" outlineLevel="0" collapsed="false">
      <c r="A39" s="38" t="n">
        <f aca="false">+A38+1</f>
        <v>36967</v>
      </c>
      <c r="B39" s="48" t="n">
        <v>4.67</v>
      </c>
      <c r="C39" s="49" t="n">
        <f aca="false">+$B$11+$E$19</f>
        <v>4.618585881</v>
      </c>
      <c r="D39" s="50" t="n">
        <f aca="false">MIN(0.9*$B$8,J39)-F39</f>
        <v>9482.7</v>
      </c>
      <c r="E39" s="51" t="n">
        <f aca="false">+$B$11+$E$18</f>
        <v>4.578585881</v>
      </c>
      <c r="F39" s="52" t="n">
        <f aca="false">IF(J39+I39&gt;$F$22,$F$22,J39+I39)</f>
        <v>15000</v>
      </c>
      <c r="G39" s="51" t="n">
        <f aca="false">+B39+$E$17</f>
        <v>4.558585881</v>
      </c>
      <c r="H39" s="50" t="n">
        <f aca="false">+J39-F39-D39</f>
        <v>2445.3</v>
      </c>
      <c r="I39" s="53"/>
      <c r="J39" s="63" t="n">
        <v>26928</v>
      </c>
      <c r="K39" s="54" t="n">
        <f aca="false">+C39*D39</f>
        <v>43796.6643337587</v>
      </c>
      <c r="L39" s="11" t="n">
        <f aca="false">+E39*F39</f>
        <v>68678.788215</v>
      </c>
      <c r="M39" s="55" t="n">
        <f aca="false">+G39*H39</f>
        <v>11147.1100548093</v>
      </c>
      <c r="N39" s="11" t="n">
        <f aca="false">+C39*D39+E39*F39+G39*H39</f>
        <v>123622.562603568</v>
      </c>
    </row>
    <row r="40" customFormat="false" ht="12.75" hidden="false" customHeight="false" outlineLevel="0" collapsed="false">
      <c r="A40" s="38" t="n">
        <f aca="false">+A39+1</f>
        <v>36968</v>
      </c>
      <c r="B40" s="48" t="n">
        <v>4.67</v>
      </c>
      <c r="C40" s="49" t="n">
        <f aca="false">+$B$11+$E$19</f>
        <v>4.618585881</v>
      </c>
      <c r="D40" s="50" t="n">
        <f aca="false">MIN(0.9*$B$8,J40)-F40</f>
        <v>9482.7</v>
      </c>
      <c r="E40" s="51" t="n">
        <f aca="false">+$B$11+$E$18</f>
        <v>4.578585881</v>
      </c>
      <c r="F40" s="52" t="n">
        <f aca="false">IF(J40+I40&gt;$F$22,$F$22,J40+I40)</f>
        <v>15000</v>
      </c>
      <c r="G40" s="51" t="n">
        <f aca="false">+B40+$E$17</f>
        <v>4.558585881</v>
      </c>
      <c r="H40" s="50" t="n">
        <f aca="false">+J40-F40-D40</f>
        <v>2445.3</v>
      </c>
      <c r="I40" s="53"/>
      <c r="J40" s="63" t="n">
        <v>26928</v>
      </c>
      <c r="K40" s="54" t="n">
        <f aca="false">+C40*D40</f>
        <v>43796.6643337587</v>
      </c>
      <c r="L40" s="11" t="n">
        <f aca="false">+E40*F40</f>
        <v>68678.788215</v>
      </c>
      <c r="M40" s="55" t="n">
        <f aca="false">+G40*H40</f>
        <v>11147.1100548093</v>
      </c>
      <c r="N40" s="11" t="n">
        <f aca="false">+C40*D40+E40*F40+G40*H40</f>
        <v>123622.562603568</v>
      </c>
    </row>
    <row r="41" customFormat="false" ht="12.75" hidden="false" customHeight="false" outlineLevel="0" collapsed="false">
      <c r="A41" s="38" t="n">
        <f aca="false">+A40+1</f>
        <v>36969</v>
      </c>
      <c r="B41" s="48" t="n">
        <v>4.67</v>
      </c>
      <c r="C41" s="49" t="n">
        <f aca="false">+$B$11+$E$19</f>
        <v>4.618585881</v>
      </c>
      <c r="D41" s="50" t="n">
        <f aca="false">MIN(0.9*$B$8,J41)-F41</f>
        <v>9482.7</v>
      </c>
      <c r="E41" s="51" t="n">
        <f aca="false">+$B$11+$E$18</f>
        <v>4.578585881</v>
      </c>
      <c r="F41" s="52" t="n">
        <f aca="false">IF(J41+I41&gt;$F$22,$F$22,J41+I41)</f>
        <v>15000</v>
      </c>
      <c r="G41" s="51" t="n">
        <f aca="false">+B41+$E$17</f>
        <v>4.558585881</v>
      </c>
      <c r="H41" s="50" t="n">
        <f aca="false">+J41-F41-D41</f>
        <v>2445.3</v>
      </c>
      <c r="I41" s="53"/>
      <c r="J41" s="63" t="n">
        <v>26928</v>
      </c>
      <c r="K41" s="54" t="n">
        <f aca="false">+C41*D41</f>
        <v>43796.6643337587</v>
      </c>
      <c r="L41" s="11" t="n">
        <f aca="false">+E41*F41</f>
        <v>68678.788215</v>
      </c>
      <c r="M41" s="55" t="n">
        <f aca="false">+G41*H41</f>
        <v>11147.1100548093</v>
      </c>
      <c r="N41" s="11" t="n">
        <f aca="false">+C41*D41+E41*F41+G41*H41</f>
        <v>123622.562603568</v>
      </c>
    </row>
    <row r="42" customFormat="false" ht="12.75" hidden="false" customHeight="false" outlineLevel="0" collapsed="false">
      <c r="A42" s="38" t="n">
        <f aca="false">+A41+1</f>
        <v>36970</v>
      </c>
      <c r="B42" s="48" t="n">
        <v>4.72</v>
      </c>
      <c r="C42" s="49" t="n">
        <f aca="false">+$B$11+$E$19</f>
        <v>4.618585881</v>
      </c>
      <c r="D42" s="50" t="n">
        <f aca="false">MIN(0.9*$B$8,J42)-F42</f>
        <v>9482.7</v>
      </c>
      <c r="E42" s="51" t="n">
        <f aca="false">+$B$11+$E$18</f>
        <v>4.578585881</v>
      </c>
      <c r="F42" s="52" t="n">
        <f aca="false">IF(J42+I42&gt;$F$22,$F$22,J42+I42)</f>
        <v>15000</v>
      </c>
      <c r="G42" s="51" t="n">
        <f aca="false">+B42+$E$17</f>
        <v>4.608585881</v>
      </c>
      <c r="H42" s="50" t="n">
        <f aca="false">+J42-F42-D42</f>
        <v>2445.3</v>
      </c>
      <c r="I42" s="53"/>
      <c r="J42" s="63" t="n">
        <v>26928</v>
      </c>
      <c r="K42" s="54" t="n">
        <f aca="false">+C42*D42</f>
        <v>43796.6643337587</v>
      </c>
      <c r="L42" s="11" t="n">
        <f aca="false">+E42*F42</f>
        <v>68678.788215</v>
      </c>
      <c r="M42" s="55" t="n">
        <f aca="false">+G42*H42</f>
        <v>11269.3750548093</v>
      </c>
      <c r="N42" s="11" t="n">
        <f aca="false">+C42*D42+E42*F42+G42*H42</f>
        <v>123744.827603568</v>
      </c>
    </row>
    <row r="43" customFormat="false" ht="12.75" hidden="false" customHeight="false" outlineLevel="0" collapsed="false">
      <c r="A43" s="38" t="n">
        <f aca="false">+A42+1</f>
        <v>36971</v>
      </c>
      <c r="B43" s="48" t="n">
        <v>4.57</v>
      </c>
      <c r="C43" s="49" t="n">
        <f aca="false">+$B$11+$E$19</f>
        <v>4.618585881</v>
      </c>
      <c r="D43" s="50" t="n">
        <f aca="false">MIN(0.9*$B$8,J43)-F43</f>
        <v>9482.7</v>
      </c>
      <c r="E43" s="51" t="n">
        <f aca="false">+$B$11+$E$18</f>
        <v>4.578585881</v>
      </c>
      <c r="F43" s="52" t="n">
        <f aca="false">IF(J43+I43&gt;$F$22,$F$22,J43+I43)</f>
        <v>15000</v>
      </c>
      <c r="G43" s="51" t="n">
        <f aca="false">+B43+$E$17</f>
        <v>4.458585881</v>
      </c>
      <c r="H43" s="50" t="n">
        <f aca="false">+J43-F43-D43</f>
        <v>2445.3</v>
      </c>
      <c r="I43" s="53"/>
      <c r="J43" s="63" t="n">
        <v>26928</v>
      </c>
      <c r="K43" s="54" t="n">
        <f aca="false">+C43*D43</f>
        <v>43796.6643337587</v>
      </c>
      <c r="L43" s="11" t="n">
        <f aca="false">+E43*F43</f>
        <v>68678.788215</v>
      </c>
      <c r="M43" s="55" t="n">
        <f aca="false">+G43*H43</f>
        <v>10902.5800548093</v>
      </c>
      <c r="N43" s="11" t="n">
        <f aca="false">+C43*D43+E43*F43+G43*H43</f>
        <v>123378.032603568</v>
      </c>
    </row>
    <row r="44" customFormat="false" ht="12.75" hidden="false" customHeight="false" outlineLevel="0" collapsed="false">
      <c r="A44" s="38" t="n">
        <f aca="false">+A43+1</f>
        <v>36972</v>
      </c>
      <c r="B44" s="48" t="n">
        <v>4.645</v>
      </c>
      <c r="C44" s="49" t="n">
        <f aca="false">+$B$11+$E$19</f>
        <v>4.618585881</v>
      </c>
      <c r="D44" s="50" t="n">
        <f aca="false">MIN(0.9*$B$8,J44)-F44</f>
        <v>9482.7</v>
      </c>
      <c r="E44" s="51" t="n">
        <f aca="false">+$B$11+$E$18</f>
        <v>4.578585881</v>
      </c>
      <c r="F44" s="52" t="n">
        <f aca="false">IF(J44+I44&gt;$F$22,$F$22,J44+I44)</f>
        <v>15000</v>
      </c>
      <c r="G44" s="51" t="n">
        <f aca="false">+B44+$E$17</f>
        <v>4.533585881</v>
      </c>
      <c r="H44" s="50" t="n">
        <f aca="false">+J44-F44-D44</f>
        <v>2445.3</v>
      </c>
      <c r="I44" s="53"/>
      <c r="J44" s="63" t="n">
        <v>26928</v>
      </c>
      <c r="K44" s="54" t="n">
        <f aca="false">+C44*D44</f>
        <v>43796.6643337587</v>
      </c>
      <c r="L44" s="11" t="n">
        <f aca="false">+E44*F44</f>
        <v>68678.788215</v>
      </c>
      <c r="M44" s="55" t="n">
        <f aca="false">+G44*H44</f>
        <v>11085.9775548093</v>
      </c>
      <c r="N44" s="11" t="n">
        <f aca="false">+C44*D44+E44*F44+G44*H44</f>
        <v>123561.430103568</v>
      </c>
    </row>
    <row r="45" customFormat="false" ht="12.75" hidden="false" customHeight="false" outlineLevel="0" collapsed="false">
      <c r="A45" s="38" t="n">
        <f aca="false">+A44+1</f>
        <v>36973</v>
      </c>
      <c r="B45" s="48" t="n">
        <v>4.65</v>
      </c>
      <c r="C45" s="49" t="n">
        <f aca="false">+$B$11+$E$19</f>
        <v>4.618585881</v>
      </c>
      <c r="D45" s="50" t="n">
        <f aca="false">MIN(0.9*$B$8,J45)-F45</f>
        <v>9482.7</v>
      </c>
      <c r="E45" s="51" t="n">
        <f aca="false">+$B$11+$E$18</f>
        <v>4.578585881</v>
      </c>
      <c r="F45" s="52" t="n">
        <f aca="false">IF(J45+I45&gt;$F$22,$F$22,J45+I45)</f>
        <v>15000</v>
      </c>
      <c r="G45" s="51" t="n">
        <f aca="false">+B45+$E$17</f>
        <v>4.538585881</v>
      </c>
      <c r="H45" s="50" t="n">
        <f aca="false">+J45-F45-D45</f>
        <v>2445.3</v>
      </c>
      <c r="I45" s="53"/>
      <c r="J45" s="63" t="n">
        <v>26928</v>
      </c>
      <c r="K45" s="54" t="n">
        <f aca="false">+C45*D45</f>
        <v>43796.6643337587</v>
      </c>
      <c r="L45" s="11" t="n">
        <f aca="false">+E45*F45</f>
        <v>68678.788215</v>
      </c>
      <c r="M45" s="55" t="n">
        <f aca="false">+G45*H45</f>
        <v>11098.2040548093</v>
      </c>
      <c r="N45" s="11" t="n">
        <f aca="false">+C45*D45+E45*F45+G45*H45</f>
        <v>123573.656603568</v>
      </c>
    </row>
    <row r="46" customFormat="false" ht="12.75" hidden="false" customHeight="false" outlineLevel="0" collapsed="false">
      <c r="A46" s="38" t="n">
        <f aca="false">+A45+1</f>
        <v>36974</v>
      </c>
      <c r="B46" s="48" t="n">
        <v>4.775</v>
      </c>
      <c r="C46" s="49" t="n">
        <f aca="false">+$B$11+$E$19</f>
        <v>4.618585881</v>
      </c>
      <c r="D46" s="50" t="n">
        <f aca="false">MIN(0.9*$B$8,J46)-F46</f>
        <v>9482.7</v>
      </c>
      <c r="E46" s="51" t="n">
        <f aca="false">+$B$11+$E$18</f>
        <v>4.578585881</v>
      </c>
      <c r="F46" s="52" t="n">
        <f aca="false">IF(J46+I46&gt;$F$22,$F$22,J46+I46)</f>
        <v>15000</v>
      </c>
      <c r="G46" s="51" t="n">
        <f aca="false">+B46+$E$17</f>
        <v>4.663585881</v>
      </c>
      <c r="H46" s="50" t="n">
        <f aca="false">+J46-F46-D46</f>
        <v>2445.3</v>
      </c>
      <c r="I46" s="53"/>
      <c r="J46" s="63" t="n">
        <v>26928</v>
      </c>
      <c r="K46" s="54" t="n">
        <f aca="false">+C46*D46</f>
        <v>43796.6643337587</v>
      </c>
      <c r="L46" s="11" t="n">
        <f aca="false">+E46*F46</f>
        <v>68678.788215</v>
      </c>
      <c r="M46" s="55" t="n">
        <f aca="false">+G46*H46</f>
        <v>11403.8665548093</v>
      </c>
      <c r="N46" s="11" t="n">
        <f aca="false">+C46*D46+E46*F46+G46*H46</f>
        <v>123879.319103568</v>
      </c>
    </row>
    <row r="47" customFormat="false" ht="12.75" hidden="false" customHeight="false" outlineLevel="0" collapsed="false">
      <c r="A47" s="38" t="n">
        <f aca="false">+A46+1</f>
        <v>36975</v>
      </c>
      <c r="B47" s="48" t="n">
        <v>4.775</v>
      </c>
      <c r="C47" s="49" t="n">
        <f aca="false">+$B$11+$E$19</f>
        <v>4.618585881</v>
      </c>
      <c r="D47" s="50" t="n">
        <f aca="false">MIN(0.9*$B$8,J47)-F47</f>
        <v>9482.7</v>
      </c>
      <c r="E47" s="51" t="n">
        <f aca="false">+$B$11+$E$18</f>
        <v>4.578585881</v>
      </c>
      <c r="F47" s="52" t="n">
        <f aca="false">IF(J47+I47&gt;$F$22,$F$22,J47+I47)</f>
        <v>15000</v>
      </c>
      <c r="G47" s="51" t="n">
        <f aca="false">+B47+$E$17</f>
        <v>4.663585881</v>
      </c>
      <c r="H47" s="50" t="n">
        <f aca="false">+J47-F47-D47</f>
        <v>2445.3</v>
      </c>
      <c r="I47" s="53"/>
      <c r="J47" s="63" t="n">
        <v>26928</v>
      </c>
      <c r="K47" s="54" t="n">
        <f aca="false">+C47*D47</f>
        <v>43796.6643337587</v>
      </c>
      <c r="L47" s="11" t="n">
        <f aca="false">+E47*F47</f>
        <v>68678.788215</v>
      </c>
      <c r="M47" s="55" t="n">
        <f aca="false">+G47*H47</f>
        <v>11403.8665548093</v>
      </c>
      <c r="N47" s="11" t="n">
        <f aca="false">+C47*D47+E47*F47+G47*H47</f>
        <v>123879.319103568</v>
      </c>
    </row>
    <row r="48" customFormat="false" ht="12.75" hidden="false" customHeight="false" outlineLevel="0" collapsed="false">
      <c r="A48" s="38" t="n">
        <f aca="false">+A47+1</f>
        <v>36976</v>
      </c>
      <c r="B48" s="48" t="n">
        <v>4.775</v>
      </c>
      <c r="C48" s="49" t="n">
        <f aca="false">+$B$11+$E$19</f>
        <v>4.618585881</v>
      </c>
      <c r="D48" s="50" t="n">
        <f aca="false">MIN(0.9*$B$8,J48)-F48</f>
        <v>9482.7</v>
      </c>
      <c r="E48" s="51" t="n">
        <f aca="false">+$B$11+$E$18</f>
        <v>4.578585881</v>
      </c>
      <c r="F48" s="52" t="n">
        <f aca="false">IF(J48+I48&gt;$F$22,$F$22,J48+I48)</f>
        <v>15000</v>
      </c>
      <c r="G48" s="51" t="n">
        <f aca="false">+B48+$E$17</f>
        <v>4.663585881</v>
      </c>
      <c r="H48" s="50" t="n">
        <f aca="false">+J48-F48-D48</f>
        <v>2445.3</v>
      </c>
      <c r="I48" s="53"/>
      <c r="J48" s="63" t="n">
        <v>26928</v>
      </c>
      <c r="K48" s="54" t="n">
        <f aca="false">+C48*D48</f>
        <v>43796.6643337587</v>
      </c>
      <c r="L48" s="11" t="n">
        <f aca="false">+E48*F48</f>
        <v>68678.788215</v>
      </c>
      <c r="M48" s="55" t="n">
        <f aca="false">+G48*H48</f>
        <v>11403.8665548093</v>
      </c>
      <c r="N48" s="11" t="n">
        <f aca="false">+C48*D48+E48*F48+G48*H48</f>
        <v>123879.319103568</v>
      </c>
    </row>
    <row r="49" customFormat="false" ht="12.75" hidden="false" customHeight="false" outlineLevel="0" collapsed="false">
      <c r="A49" s="38" t="n">
        <f aca="false">+A48+1</f>
        <v>36977</v>
      </c>
      <c r="B49" s="48" t="n">
        <v>4.695</v>
      </c>
      <c r="C49" s="49" t="n">
        <f aca="false">+$B$11+$E$19</f>
        <v>4.618585881</v>
      </c>
      <c r="D49" s="50" t="n">
        <f aca="false">MIN(0.9*$B$8,J49)-F49</f>
        <v>9482.7</v>
      </c>
      <c r="E49" s="51" t="n">
        <f aca="false">+$B$11+$E$18</f>
        <v>4.578585881</v>
      </c>
      <c r="F49" s="52" t="n">
        <f aca="false">IF(J49+I49&gt;$F$22,$F$22,J49+I49)</f>
        <v>15000</v>
      </c>
      <c r="G49" s="51" t="n">
        <f aca="false">+B49+$E$17</f>
        <v>4.583585881</v>
      </c>
      <c r="H49" s="50" t="n">
        <f aca="false">+J49-F49-D49</f>
        <v>1339.47</v>
      </c>
      <c r="I49" s="53"/>
      <c r="J49" s="63" t="n">
        <v>25822.17</v>
      </c>
      <c r="K49" s="54" t="n">
        <f aca="false">+C49*D49</f>
        <v>43796.6643337587</v>
      </c>
      <c r="L49" s="11" t="n">
        <f aca="false">+E49*F49</f>
        <v>68678.788215</v>
      </c>
      <c r="M49" s="55" t="n">
        <f aca="false">+G49*H49</f>
        <v>6139.57578002306</v>
      </c>
      <c r="N49" s="11" t="n">
        <f aca="false">+C49*D49+E49*F49+G49*H49</f>
        <v>118615.028328782</v>
      </c>
    </row>
    <row r="50" customFormat="false" ht="12.75" hidden="false" customHeight="false" outlineLevel="0" collapsed="false">
      <c r="A50" s="38" t="n">
        <f aca="false">+A49+1</f>
        <v>36978</v>
      </c>
      <c r="B50" s="48" t="n">
        <v>4.6</v>
      </c>
      <c r="C50" s="49" t="n">
        <f aca="false">+$B$11+$E$19</f>
        <v>4.618585881</v>
      </c>
      <c r="D50" s="50" t="n">
        <f aca="false">MIN(0.9*$B$8,J50)-F50</f>
        <v>9482.7</v>
      </c>
      <c r="E50" s="51" t="n">
        <f aca="false">+$B$11+$E$18</f>
        <v>4.578585881</v>
      </c>
      <c r="F50" s="52" t="n">
        <f aca="false">IF(J50+I50&gt;$F$22,$F$22,J50+I50)</f>
        <v>15000</v>
      </c>
      <c r="G50" s="51" t="n">
        <f aca="false">+B50+$E$17</f>
        <v>4.488585881</v>
      </c>
      <c r="H50" s="50" t="n">
        <f aca="false">+J50-F50-D50</f>
        <v>990.989999999998</v>
      </c>
      <c r="I50" s="53"/>
      <c r="J50" s="63" t="n">
        <v>25473.69</v>
      </c>
      <c r="K50" s="54" t="n">
        <f aca="false">+C50*D50</f>
        <v>43796.6643337587</v>
      </c>
      <c r="L50" s="11" t="n">
        <f aca="false">+E50*F50</f>
        <v>68678.788215</v>
      </c>
      <c r="M50" s="55" t="n">
        <f aca="false">+G50*H50</f>
        <v>4448.14372221218</v>
      </c>
      <c r="N50" s="11" t="n">
        <f aca="false">+C50*D50+E50*F50+G50*H50</f>
        <v>116923.596270971</v>
      </c>
    </row>
    <row r="51" customFormat="false" ht="12.75" hidden="false" customHeight="false" outlineLevel="0" collapsed="false">
      <c r="A51" s="38" t="n">
        <f aca="false">+A50+1</f>
        <v>36979</v>
      </c>
      <c r="B51" s="48" t="n">
        <v>4.7</v>
      </c>
      <c r="C51" s="49" t="n">
        <f aca="false">+$B$11+$E$19</f>
        <v>4.618585881</v>
      </c>
      <c r="D51" s="50" t="n">
        <f aca="false">MIN(0.9*$B$8,J51)-F51</f>
        <v>9482.7</v>
      </c>
      <c r="E51" s="51" t="n">
        <f aca="false">+$B$11+$E$18</f>
        <v>4.578585881</v>
      </c>
      <c r="F51" s="52" t="n">
        <f aca="false">IF(J51+I51&gt;$F$22,$F$22,J51+I51)</f>
        <v>15000</v>
      </c>
      <c r="G51" s="51" t="n">
        <f aca="false">+B51+$E$17</f>
        <v>4.588585881</v>
      </c>
      <c r="H51" s="50" t="n">
        <f aca="false">+J51-F51-D51</f>
        <v>990.989999999998</v>
      </c>
      <c r="I51" s="53"/>
      <c r="J51" s="63" t="n">
        <v>25473.69</v>
      </c>
      <c r="K51" s="54" t="n">
        <f aca="false">+C51*D51</f>
        <v>43796.6643337587</v>
      </c>
      <c r="L51" s="11" t="n">
        <f aca="false">+E51*F51</f>
        <v>68678.788215</v>
      </c>
      <c r="M51" s="55" t="n">
        <f aca="false">+G51*H51</f>
        <v>4547.24272221218</v>
      </c>
      <c r="N51" s="11" t="n">
        <f aca="false">+C51*D51+E51*F51+G51*H51</f>
        <v>117022.695270971</v>
      </c>
    </row>
    <row r="52" customFormat="false" ht="12.75" hidden="false" customHeight="false" outlineLevel="0" collapsed="false">
      <c r="A52" s="38" t="n">
        <f aca="false">+A51+1</f>
        <v>36980</v>
      </c>
      <c r="B52" s="48" t="n">
        <v>4.475</v>
      </c>
      <c r="C52" s="49" t="n">
        <f aca="false">+$B$11+$E$19</f>
        <v>4.618585881</v>
      </c>
      <c r="D52" s="50" t="n">
        <f aca="false">MIN(0.9*$B$8,J52)-F52</f>
        <v>9482.7</v>
      </c>
      <c r="E52" s="51" t="n">
        <f aca="false">+$B$11+$E$18</f>
        <v>4.578585881</v>
      </c>
      <c r="F52" s="52" t="n">
        <f aca="false">IF(J52+I52&gt;$F$22,$F$22,J52+I52)</f>
        <v>15000</v>
      </c>
      <c r="G52" s="51" t="n">
        <f aca="false">+B52+$E$17</f>
        <v>4.363585881</v>
      </c>
      <c r="H52" s="50" t="n">
        <f aca="false">+J52-F52-D52</f>
        <v>990.989999999998</v>
      </c>
      <c r="I52" s="53"/>
      <c r="J52" s="63" t="n">
        <v>25473.69</v>
      </c>
      <c r="K52" s="54" t="n">
        <f aca="false">+C52*D52</f>
        <v>43796.6643337587</v>
      </c>
      <c r="L52" s="11" t="n">
        <f aca="false">+E52*F52</f>
        <v>68678.788215</v>
      </c>
      <c r="M52" s="55" t="n">
        <f aca="false">+G52*H52</f>
        <v>4324.26997221218</v>
      </c>
      <c r="N52" s="11" t="n">
        <f aca="false">+C52*D52+E52*F52+G52*H52</f>
        <v>116799.722520971</v>
      </c>
    </row>
    <row r="53" customFormat="false" ht="13.5" hidden="false" customHeight="false" outlineLevel="0" collapsed="false">
      <c r="A53" s="38" t="n">
        <f aca="false">+A52+1</f>
        <v>36981</v>
      </c>
      <c r="B53" s="56" t="n">
        <v>4.57</v>
      </c>
      <c r="C53" s="49" t="n">
        <f aca="false">+$B$11+$E$19</f>
        <v>4.618585881</v>
      </c>
      <c r="D53" s="50" t="n">
        <f aca="false">MIN(0.9*$B$8,J53)-F53</f>
        <v>9482.7</v>
      </c>
      <c r="E53" s="51" t="n">
        <f aca="false">+$B$11+$E$18</f>
        <v>4.578585881</v>
      </c>
      <c r="F53" s="52" t="n">
        <f aca="false">IF(J53+I53&gt;$F$22,$F$22,J53+I53)</f>
        <v>15000</v>
      </c>
      <c r="G53" s="51" t="n">
        <f aca="false">+B53+$E$17</f>
        <v>4.458585881</v>
      </c>
      <c r="H53" s="50" t="n">
        <f aca="false">+J53-F53-D53</f>
        <v>990.989999999998</v>
      </c>
      <c r="I53" s="61"/>
      <c r="J53" s="72" t="n">
        <v>25473.69</v>
      </c>
      <c r="K53" s="54" t="n">
        <f aca="false">+C53*D53</f>
        <v>43796.6643337587</v>
      </c>
      <c r="L53" s="11" t="n">
        <f aca="false">+E53*F53</f>
        <v>68678.788215</v>
      </c>
      <c r="M53" s="55" t="n">
        <f aca="false">+G53*H53</f>
        <v>4418.41402221218</v>
      </c>
      <c r="N53" s="11" t="n">
        <f aca="false">+C53*D53+E53*F53+G53*H53</f>
        <v>116893.866570971</v>
      </c>
    </row>
    <row r="54" customFormat="false" ht="13.5" hidden="false" customHeight="false" outlineLevel="0" collapsed="false">
      <c r="B54" s="62" t="n">
        <f aca="false">SUM(B23:B53)/31</f>
        <v>4.76693548387097</v>
      </c>
      <c r="D54" s="63" t="n">
        <f aca="false">SUM(D23:D53)</f>
        <v>293963.7</v>
      </c>
      <c r="F54" s="64" t="n">
        <f aca="false">SUM(F23:F53)</f>
        <v>465000</v>
      </c>
      <c r="H54" s="64" t="n">
        <f aca="false">SUM(H23:H53)</f>
        <v>68986.17</v>
      </c>
      <c r="I54" s="65"/>
      <c r="J54" s="64" t="n">
        <f aca="false">SUM(J23:J53)</f>
        <v>827949.87</v>
      </c>
      <c r="K54" s="66" t="n">
        <f aca="false">SUM(K23:K53)</f>
        <v>1357696.59434652</v>
      </c>
      <c r="L54" s="67" t="n">
        <f aca="false">SUM(L23:L53)</f>
        <v>2129042.434665</v>
      </c>
      <c r="M54" s="68" t="n">
        <f aca="false">SUM(M23:M53)</f>
        <v>322798.553496266</v>
      </c>
      <c r="N54" s="69" t="n">
        <f aca="false">SUM(N23:N53)</f>
        <v>3809537.58250779</v>
      </c>
    </row>
    <row r="55" customFormat="false" ht="12.75" hidden="false" customHeight="false" outlineLevel="0" collapsed="false">
      <c r="B55" s="70"/>
    </row>
    <row r="56" customFormat="false" ht="12.75" hidden="false" customHeight="false" outlineLevel="0" collapsed="false">
      <c r="B56" s="70"/>
      <c r="I56" s="71"/>
      <c r="J56" s="0" t="s">
        <v>39</v>
      </c>
      <c r="K56" s="18" t="n">
        <f aca="false">+K54/D54</f>
        <v>4.618585881</v>
      </c>
      <c r="L56" s="18" t="n">
        <f aca="false">+L54/F54</f>
        <v>4.578585881</v>
      </c>
      <c r="M56" s="18" t="n">
        <f aca="false">+M54/H54</f>
        <v>4.67917777572325</v>
      </c>
      <c r="N56" s="18" t="n">
        <f aca="false">+N54/(J54+I54)</f>
        <v>4.60116937092796</v>
      </c>
    </row>
  </sheetData>
  <hyperlinks>
    <hyperlink ref="C4" r:id="rId1" display="msprung@ncoc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6"/>
  <sheetViews>
    <sheetView showFormulas="false" showGridLines="true" showRowColHeaders="true" showZeros="true" rightToLeft="false" tabSelected="false" showOutlineSymbols="true" defaultGridColor="true" view="normal" topLeftCell="G29" colorId="64" zoomScale="100" zoomScaleNormal="100" zoomScalePageLayoutView="100" workbookViewId="0">
      <selection pane="topLeft" activeCell="G29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16.99"/>
    <col collapsed="false" customWidth="true" hidden="false" outlineLevel="0" max="3" min="3" style="0" width="17.85"/>
    <col collapsed="false" customWidth="true" hidden="false" outlineLevel="0" max="4" min="4" style="0" width="17.28"/>
    <col collapsed="false" customWidth="true" hidden="false" outlineLevel="0" max="5" min="5" style="0" width="17.42"/>
    <col collapsed="false" customWidth="true" hidden="false" outlineLevel="0" max="6" min="6" style="0" width="17.99"/>
    <col collapsed="false" customWidth="true" hidden="false" outlineLevel="0" max="7" min="7" style="0" width="15.56"/>
    <col collapsed="false" customWidth="true" hidden="false" outlineLevel="0" max="8" min="8" style="0" width="10.71"/>
    <col collapsed="false" customWidth="true" hidden="false" outlineLevel="0" max="9" min="9" style="0" width="4.41"/>
    <col collapsed="false" customWidth="true" hidden="false" outlineLevel="0" max="10" min="10" style="0" width="12.42"/>
    <col collapsed="false" customWidth="true" hidden="false" outlineLevel="0" max="11" min="11" style="0" width="19.28"/>
    <col collapsed="false" customWidth="true" hidden="false" outlineLevel="0" max="12" min="12" style="0" width="15.99"/>
    <col collapsed="false" customWidth="true" hidden="false" outlineLevel="0" max="13" min="13" style="0" width="15.28"/>
    <col collapsed="false" customWidth="true" hidden="false" outlineLevel="0" max="14" min="14" style="0" width="19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F1" s="1" t="s">
        <v>3</v>
      </c>
    </row>
    <row r="2" customFormat="false" ht="12.75" hidden="false" customHeight="false" outlineLevel="0" collapsed="false">
      <c r="B2" s="1" t="s">
        <v>4</v>
      </c>
      <c r="C2" s="1" t="s">
        <v>5</v>
      </c>
    </row>
    <row r="3" customFormat="false" ht="12.75" hidden="false" customHeight="false" outlineLevel="0" collapsed="false">
      <c r="B3" s="1" t="s">
        <v>6</v>
      </c>
      <c r="C3" s="1"/>
      <c r="F3" s="1" t="s">
        <v>7</v>
      </c>
      <c r="G3" s="1" t="s">
        <v>8</v>
      </c>
    </row>
    <row r="4" customFormat="false" ht="12.75" hidden="false" customHeight="false" outlineLevel="0" collapsed="false">
      <c r="A4" s="1"/>
      <c r="B4" s="1" t="s">
        <v>9</v>
      </c>
      <c r="C4" s="2" t="s">
        <v>10</v>
      </c>
      <c r="G4" s="1" t="s">
        <v>11</v>
      </c>
      <c r="H4" s="1"/>
      <c r="I4" s="1"/>
      <c r="N4" s="3" t="n">
        <f aca="true">NOW()</f>
        <v>45926.8857292986</v>
      </c>
    </row>
    <row r="5" customFormat="false" ht="12.75" hidden="false" customHeight="false" outlineLevel="0" collapsed="false">
      <c r="A5" s="4" t="s">
        <v>40</v>
      </c>
      <c r="B5" s="1"/>
      <c r="C5" s="1"/>
      <c r="D5" s="1"/>
      <c r="H5" s="1"/>
      <c r="I5" s="1"/>
    </row>
    <row r="6" customFormat="false" ht="12.75" hidden="false" customHeight="false" outlineLevel="0" collapsed="false">
      <c r="A6" s="4"/>
      <c r="B6" s="1"/>
      <c r="C6" s="1"/>
      <c r="H6" s="1"/>
      <c r="I6" s="1"/>
    </row>
    <row r="7" customFormat="false" ht="12.75" hidden="false" customHeight="false" outlineLevel="0" collapsed="false">
      <c r="A7" s="4"/>
      <c r="B7" s="1"/>
      <c r="C7" s="1"/>
      <c r="H7" s="1"/>
      <c r="I7" s="1"/>
    </row>
    <row r="8" customFormat="false" ht="12.75" hidden="false" customHeight="false" outlineLevel="0" collapsed="false">
      <c r="A8" s="5" t="s">
        <v>13</v>
      </c>
      <c r="B8" s="6" t="n">
        <v>27203</v>
      </c>
      <c r="C8" s="7"/>
      <c r="F8" s="1"/>
      <c r="H8" s="1"/>
      <c r="I8" s="1"/>
    </row>
    <row r="9" customFormat="false" ht="12.75" hidden="false" customHeight="false" outlineLevel="0" collapsed="false">
      <c r="A9" s="8" t="s">
        <v>14</v>
      </c>
      <c r="B9" s="8"/>
      <c r="C9" s="8"/>
      <c r="F9" s="1"/>
    </row>
    <row r="10" customFormat="false" ht="12.75" hidden="false" customHeight="false" outlineLevel="0" collapsed="false">
      <c r="A10" s="8" t="s">
        <v>15</v>
      </c>
      <c r="B10" s="9" t="n">
        <v>0.14</v>
      </c>
      <c r="C10" s="8" t="s">
        <v>16</v>
      </c>
    </row>
    <row r="11" customFormat="false" ht="12.75" hidden="false" customHeight="false" outlineLevel="0" collapsed="false">
      <c r="A11" s="8" t="s">
        <v>17</v>
      </c>
      <c r="B11" s="9" t="n">
        <v>4.72</v>
      </c>
      <c r="C11" s="8"/>
    </row>
    <row r="12" customFormat="false" ht="12.75" hidden="false" customHeight="false" outlineLevel="0" collapsed="false">
      <c r="A12" s="10"/>
      <c r="B12" s="11"/>
    </row>
    <row r="13" customFormat="false" ht="12.75" hidden="false" customHeight="false" outlineLevel="0" collapsed="false">
      <c r="A13" s="10"/>
      <c r="B13" s="11"/>
    </row>
    <row r="14" customFormat="false" ht="12.75" hidden="false" customHeight="false" outlineLevel="0" collapsed="false">
      <c r="A14" s="10"/>
      <c r="B14" s="11"/>
    </row>
    <row r="15" customFormat="false" ht="13.5" hidden="false" customHeight="false" outlineLevel="0" collapsed="false">
      <c r="A15" s="10"/>
    </row>
    <row r="16" customFormat="false" ht="25.5" hidden="false" customHeight="false" outlineLevel="0" collapsed="false">
      <c r="A16" s="12"/>
      <c r="B16" s="13"/>
      <c r="C16" s="13" t="s">
        <v>18</v>
      </c>
      <c r="D16" s="13" t="s">
        <v>19</v>
      </c>
      <c r="E16" s="14" t="s">
        <v>20</v>
      </c>
      <c r="F16" s="15"/>
      <c r="G16" s="15"/>
      <c r="H16" s="15"/>
      <c r="I16" s="15"/>
      <c r="J16" s="16"/>
      <c r="K16" s="16"/>
      <c r="L16" s="16"/>
      <c r="M16" s="16"/>
      <c r="N16" s="16"/>
    </row>
    <row r="17" customFormat="false" ht="12.75" hidden="false" customHeight="false" outlineLevel="0" collapsed="false">
      <c r="A17" s="17" t="s">
        <v>21</v>
      </c>
      <c r="B17" s="18" t="s">
        <v>22</v>
      </c>
      <c r="C17" s="18" t="n">
        <v>0.03</v>
      </c>
      <c r="D17" s="19" t="n">
        <v>-0.141414119</v>
      </c>
      <c r="E17" s="20" t="n">
        <f aca="false">SUM(C17:D17)</f>
        <v>-0.111414119</v>
      </c>
      <c r="F17" s="18"/>
      <c r="G17" s="18"/>
      <c r="H17" s="18"/>
      <c r="I17" s="21"/>
    </row>
    <row r="18" customFormat="false" ht="12.75" hidden="false" customHeight="false" outlineLevel="0" collapsed="false">
      <c r="A18" s="17"/>
      <c r="B18" s="18" t="s">
        <v>23</v>
      </c>
      <c r="C18" s="18" t="n">
        <v>0</v>
      </c>
      <c r="D18" s="19" t="n">
        <v>-0.141414119</v>
      </c>
      <c r="E18" s="20" t="n">
        <f aca="false">SUM(C18:D18)</f>
        <v>-0.141414119</v>
      </c>
      <c r="F18" s="18"/>
      <c r="G18" s="18"/>
      <c r="H18" s="18"/>
      <c r="I18" s="21"/>
    </row>
    <row r="19" customFormat="false" ht="13.5" hidden="false" customHeight="false" outlineLevel="0" collapsed="false">
      <c r="A19" s="22"/>
      <c r="B19" s="23" t="s">
        <v>24</v>
      </c>
      <c r="C19" s="23" t="n">
        <v>0.04</v>
      </c>
      <c r="D19" s="24" t="n">
        <v>-0.141414119</v>
      </c>
      <c r="E19" s="25" t="n">
        <f aca="false">SUM(C19:D19)</f>
        <v>-0.101414119</v>
      </c>
      <c r="F19" s="18"/>
      <c r="G19" s="18"/>
      <c r="H19" s="18"/>
      <c r="I19" s="21"/>
    </row>
    <row r="20" customFormat="false" ht="13.5" hidden="false" customHeight="false" outlineLevel="0" collapsed="false"/>
    <row r="21" customFormat="false" ht="38.25" hidden="false" customHeight="false" outlineLevel="0" collapsed="false">
      <c r="A21" s="16"/>
      <c r="B21" s="26"/>
      <c r="C21" s="27" t="s">
        <v>25</v>
      </c>
      <c r="D21" s="28" t="s">
        <v>26</v>
      </c>
      <c r="E21" s="27" t="s">
        <v>23</v>
      </c>
      <c r="F21" s="28" t="s">
        <v>27</v>
      </c>
      <c r="G21" s="27" t="s">
        <v>28</v>
      </c>
      <c r="H21" s="28" t="s">
        <v>29</v>
      </c>
      <c r="I21" s="29"/>
      <c r="J21" s="29" t="s">
        <v>30</v>
      </c>
      <c r="K21" s="26" t="s">
        <v>31</v>
      </c>
      <c r="L21" s="29" t="s">
        <v>32</v>
      </c>
      <c r="M21" s="28" t="s">
        <v>33</v>
      </c>
      <c r="N21" s="30" t="s">
        <v>34</v>
      </c>
    </row>
    <row r="22" customFormat="false" ht="13.5" hidden="false" customHeight="false" outlineLevel="0" collapsed="false">
      <c r="B22" s="31" t="s">
        <v>35</v>
      </c>
      <c r="C22" s="32" t="s">
        <v>36</v>
      </c>
      <c r="D22" s="33"/>
      <c r="E22" s="34" t="s">
        <v>37</v>
      </c>
      <c r="F22" s="35" t="n">
        <v>15000</v>
      </c>
      <c r="G22" s="32" t="s">
        <v>38</v>
      </c>
      <c r="H22" s="33"/>
      <c r="I22" s="36"/>
      <c r="J22" s="36"/>
      <c r="K22" s="31"/>
      <c r="L22" s="36"/>
      <c r="M22" s="35"/>
      <c r="N22" s="37"/>
    </row>
    <row r="23" customFormat="false" ht="12.75" hidden="false" customHeight="false" outlineLevel="0" collapsed="false">
      <c r="A23" s="38" t="n">
        <v>36951</v>
      </c>
      <c r="B23" s="39" t="n">
        <v>5.065</v>
      </c>
      <c r="C23" s="40" t="n">
        <f aca="false">+$B$11+$E$19</f>
        <v>4.618585881</v>
      </c>
      <c r="D23" s="41" t="n">
        <f aca="false">MIN(0.9*$B$8,J23)-F23</f>
        <v>9482.7</v>
      </c>
      <c r="E23" s="42" t="n">
        <f aca="false">+$B$11+$E$18</f>
        <v>4.578585881</v>
      </c>
      <c r="F23" s="43" t="n">
        <f aca="false">IF(J23+I23&gt;$F$22,$F$22,J23+I23)</f>
        <v>15000</v>
      </c>
      <c r="G23" s="42" t="n">
        <f aca="false">+B23+$E$17</f>
        <v>4.953585881</v>
      </c>
      <c r="H23" s="41" t="n">
        <f aca="false">+J23-F23-D23</f>
        <v>2448.27</v>
      </c>
      <c r="I23" s="44"/>
      <c r="J23" s="63" t="n">
        <v>26930.97</v>
      </c>
      <c r="K23" s="45" t="n">
        <f aca="false">+C23*D23</f>
        <v>43796.6643337587</v>
      </c>
      <c r="L23" s="46" t="n">
        <f aca="false">+E23*F23</f>
        <v>68678.788215</v>
      </c>
      <c r="M23" s="47" t="n">
        <f aca="false">+G23*H23</f>
        <v>12127.7157048759</v>
      </c>
      <c r="N23" s="11" t="n">
        <f aca="false">+C23*D23+E23*F23+G23*H23</f>
        <v>124603.168253635</v>
      </c>
    </row>
    <row r="24" customFormat="false" ht="12.75" hidden="false" customHeight="false" outlineLevel="0" collapsed="false">
      <c r="A24" s="38" t="n">
        <f aca="false">+A23+1</f>
        <v>36952</v>
      </c>
      <c r="B24" s="48" t="n">
        <v>5.045</v>
      </c>
      <c r="C24" s="49" t="n">
        <f aca="false">+$B$11+$E$19</f>
        <v>4.618585881</v>
      </c>
      <c r="D24" s="50" t="n">
        <f aca="false">MIN(0.9*$B$8,J24)-F24</f>
        <v>9482.7</v>
      </c>
      <c r="E24" s="51" t="n">
        <f aca="false">+$B$11+$E$18</f>
        <v>4.578585881</v>
      </c>
      <c r="F24" s="52" t="n">
        <f aca="false">IF(J24+I24&gt;$F$22,$F$22,J24+I24)</f>
        <v>15000</v>
      </c>
      <c r="G24" s="51" t="n">
        <f aca="false">+B24+$E$17</f>
        <v>4.933585881</v>
      </c>
      <c r="H24" s="50" t="n">
        <f aca="false">+J24-F24-D24</f>
        <v>2874.96</v>
      </c>
      <c r="I24" s="53"/>
      <c r="J24" s="63" t="n">
        <v>27357.66</v>
      </c>
      <c r="K24" s="54" t="n">
        <f aca="false">+C24*D24</f>
        <v>43796.6643337587</v>
      </c>
      <c r="L24" s="11" t="n">
        <f aca="false">+E24*F24</f>
        <v>68678.788215</v>
      </c>
      <c r="M24" s="55" t="n">
        <f aca="false">+G24*H24</f>
        <v>14183.8620644398</v>
      </c>
      <c r="N24" s="11" t="n">
        <f aca="false">+C24*D24+E24*F24+G24*H24</f>
        <v>126659.314613198</v>
      </c>
    </row>
    <row r="25" customFormat="false" ht="12.75" hidden="false" customHeight="false" outlineLevel="0" collapsed="false">
      <c r="A25" s="38" t="n">
        <f aca="false">+A24+1</f>
        <v>36953</v>
      </c>
      <c r="B25" s="48" t="n">
        <v>4.875</v>
      </c>
      <c r="C25" s="49" t="n">
        <f aca="false">+$B$11+$E$19</f>
        <v>4.618585881</v>
      </c>
      <c r="D25" s="50" t="n">
        <f aca="false">MIN(0.9*$B$8,J25)-F25</f>
        <v>9482.7</v>
      </c>
      <c r="E25" s="51" t="n">
        <f aca="false">+$B$11+$E$18</f>
        <v>4.578585881</v>
      </c>
      <c r="F25" s="52" t="n">
        <f aca="false">IF(J25+I25&gt;$F$22,$F$22,J25+I25)</f>
        <v>15000</v>
      </c>
      <c r="G25" s="51" t="n">
        <f aca="false">+B25+$E$17</f>
        <v>4.763585881</v>
      </c>
      <c r="H25" s="50" t="n">
        <f aca="false">+J25-F25-D25</f>
        <v>2874.96</v>
      </c>
      <c r="I25" s="53"/>
      <c r="J25" s="63" t="n">
        <v>27357.66</v>
      </c>
      <c r="K25" s="54" t="n">
        <f aca="false">+C25*D25</f>
        <v>43796.6643337587</v>
      </c>
      <c r="L25" s="11" t="n">
        <f aca="false">+E25*F25</f>
        <v>68678.788215</v>
      </c>
      <c r="M25" s="55" t="n">
        <f aca="false">+G25*H25</f>
        <v>13695.1188644398</v>
      </c>
      <c r="N25" s="11" t="n">
        <f aca="false">+C25*D25+E25*F25+G25*H25</f>
        <v>126170.571413198</v>
      </c>
    </row>
    <row r="26" customFormat="false" ht="12.75" hidden="false" customHeight="false" outlineLevel="0" collapsed="false">
      <c r="A26" s="38" t="n">
        <f aca="false">+A25+1</f>
        <v>36954</v>
      </c>
      <c r="B26" s="48" t="n">
        <v>4.875</v>
      </c>
      <c r="C26" s="49" t="n">
        <f aca="false">+$B$11+$E$19</f>
        <v>4.618585881</v>
      </c>
      <c r="D26" s="50" t="n">
        <f aca="false">MIN(0.9*$B$8,J26)-F26</f>
        <v>9482.7</v>
      </c>
      <c r="E26" s="51" t="n">
        <f aca="false">+$B$11+$E$18</f>
        <v>4.578585881</v>
      </c>
      <c r="F26" s="52" t="n">
        <f aca="false">IF(J26+I26&gt;$F$22,$F$22,J26+I26)</f>
        <v>15000</v>
      </c>
      <c r="G26" s="51" t="n">
        <f aca="false">+B26+$E$17</f>
        <v>4.763585881</v>
      </c>
      <c r="H26" s="50" t="n">
        <f aca="false">+J26-F26-D26</f>
        <v>2874.96</v>
      </c>
      <c r="I26" s="53"/>
      <c r="J26" s="63" t="n">
        <v>27357.66</v>
      </c>
      <c r="K26" s="54" t="n">
        <f aca="false">+C26*D26</f>
        <v>43796.6643337587</v>
      </c>
      <c r="L26" s="11" t="n">
        <f aca="false">+E26*F26</f>
        <v>68678.788215</v>
      </c>
      <c r="M26" s="55" t="n">
        <f aca="false">+G26*H26</f>
        <v>13695.1188644398</v>
      </c>
      <c r="N26" s="11" t="n">
        <f aca="false">+C26*D26+E26*F26+G26*H26</f>
        <v>126170.571413198</v>
      </c>
    </row>
    <row r="27" customFormat="false" ht="12.75" hidden="false" customHeight="false" outlineLevel="0" collapsed="false">
      <c r="A27" s="38" t="n">
        <f aca="false">+A26+1</f>
        <v>36955</v>
      </c>
      <c r="B27" s="48" t="n">
        <v>4.875</v>
      </c>
      <c r="C27" s="49" t="n">
        <f aca="false">+$B$11+$E$19</f>
        <v>4.618585881</v>
      </c>
      <c r="D27" s="50" t="n">
        <f aca="false">MIN(0.9*$B$8,J27)-F27</f>
        <v>9482.7</v>
      </c>
      <c r="E27" s="51" t="n">
        <f aca="false">+$B$11+$E$18</f>
        <v>4.578585881</v>
      </c>
      <c r="F27" s="52" t="n">
        <f aca="false">IF(J27+I27&gt;$F$22,$F$22,J27+I27)</f>
        <v>15000</v>
      </c>
      <c r="G27" s="51" t="n">
        <f aca="false">+B27+$E$17</f>
        <v>4.763585881</v>
      </c>
      <c r="H27" s="50" t="n">
        <f aca="false">+J27-F27-D27</f>
        <v>2874.96</v>
      </c>
      <c r="I27" s="53"/>
      <c r="J27" s="63" t="n">
        <v>27357.66</v>
      </c>
      <c r="K27" s="54" t="n">
        <f aca="false">+C27*D27</f>
        <v>43796.6643337587</v>
      </c>
      <c r="L27" s="11" t="n">
        <f aca="false">+E27*F27</f>
        <v>68678.788215</v>
      </c>
      <c r="M27" s="55" t="n">
        <f aca="false">+G27*H27</f>
        <v>13695.1188644398</v>
      </c>
      <c r="N27" s="11" t="n">
        <f aca="false">+C27*D27+E27*F27+G27*H27</f>
        <v>126170.571413198</v>
      </c>
    </row>
    <row r="28" customFormat="false" ht="12.75" hidden="false" customHeight="false" outlineLevel="0" collapsed="false">
      <c r="A28" s="38" t="n">
        <f aca="false">+A27+1</f>
        <v>36956</v>
      </c>
      <c r="B28" s="48" t="n">
        <v>5.025</v>
      </c>
      <c r="C28" s="49" t="n">
        <f aca="false">+$B$11+$E$19</f>
        <v>4.618585881</v>
      </c>
      <c r="D28" s="50" t="n">
        <f aca="false">MIN(0.9*$B$8,J28)-F28</f>
        <v>9482.7</v>
      </c>
      <c r="E28" s="51" t="n">
        <f aca="false">+$B$11+$E$18</f>
        <v>4.578585881</v>
      </c>
      <c r="F28" s="52" t="n">
        <f aca="false">IF(J28+I28&gt;$F$22,$F$22,J28+I28)</f>
        <v>15000</v>
      </c>
      <c r="G28" s="51" t="n">
        <f aca="false">+B28+$E$17</f>
        <v>4.913585881</v>
      </c>
      <c r="H28" s="50" t="n">
        <f aca="false">+J28-F28-D28</f>
        <v>2874.96</v>
      </c>
      <c r="I28" s="53"/>
      <c r="J28" s="63" t="n">
        <v>27357.66</v>
      </c>
      <c r="K28" s="54" t="n">
        <f aca="false">+C28*D28</f>
        <v>43796.6643337587</v>
      </c>
      <c r="L28" s="11" t="n">
        <f aca="false">+E28*F28</f>
        <v>68678.788215</v>
      </c>
      <c r="M28" s="55" t="n">
        <f aca="false">+G28*H28</f>
        <v>14126.3628644398</v>
      </c>
      <c r="N28" s="11" t="n">
        <f aca="false">+C28*D28+E28*F28+G28*H28</f>
        <v>126601.815413198</v>
      </c>
    </row>
    <row r="29" customFormat="false" ht="12.75" hidden="false" customHeight="false" outlineLevel="0" collapsed="false">
      <c r="A29" s="38" t="n">
        <f aca="false">+A28+1</f>
        <v>36957</v>
      </c>
      <c r="B29" s="48" t="n">
        <v>4.98</v>
      </c>
      <c r="C29" s="49" t="n">
        <f aca="false">+$B$11+$E$19</f>
        <v>4.618585881</v>
      </c>
      <c r="D29" s="50" t="n">
        <f aca="false">MIN(0.9*$B$8,J29)-F29</f>
        <v>9482.7</v>
      </c>
      <c r="E29" s="51" t="n">
        <f aca="false">+$B$11+$E$18</f>
        <v>4.578585881</v>
      </c>
      <c r="F29" s="52" t="n">
        <f aca="false">IF(J29+I29&gt;$F$22,$F$22,J29+I29)</f>
        <v>15000</v>
      </c>
      <c r="G29" s="51" t="n">
        <f aca="false">+B29+$E$17</f>
        <v>4.868585881</v>
      </c>
      <c r="H29" s="50" t="n">
        <f aca="false">+J29-F29-D29</f>
        <v>2874.96</v>
      </c>
      <c r="I29" s="53"/>
      <c r="J29" s="63" t="n">
        <v>27357.66</v>
      </c>
      <c r="K29" s="54" t="n">
        <f aca="false">+C29*D29</f>
        <v>43796.6643337587</v>
      </c>
      <c r="L29" s="11" t="n">
        <f aca="false">+E29*F29</f>
        <v>68678.788215</v>
      </c>
      <c r="M29" s="55" t="n">
        <f aca="false">+G29*H29</f>
        <v>13996.9896644398</v>
      </c>
      <c r="N29" s="11" t="n">
        <f aca="false">+C29*D29+E29*F29+G29*H29</f>
        <v>126472.442213198</v>
      </c>
    </row>
    <row r="30" customFormat="false" ht="12.75" hidden="false" customHeight="false" outlineLevel="0" collapsed="false">
      <c r="A30" s="38" t="n">
        <f aca="false">+A29+1</f>
        <v>36958</v>
      </c>
      <c r="B30" s="48" t="n">
        <v>4.925</v>
      </c>
      <c r="C30" s="49" t="n">
        <f aca="false">+$B$11+$E$19</f>
        <v>4.618585881</v>
      </c>
      <c r="D30" s="50" t="n">
        <f aca="false">MIN(0.9*$B$8,J30)-F30</f>
        <v>9482.7</v>
      </c>
      <c r="E30" s="51" t="n">
        <f aca="false">+$B$11+$E$18</f>
        <v>4.578585881</v>
      </c>
      <c r="F30" s="52" t="n">
        <f aca="false">IF(J30+I30&gt;$F$22,$F$22,J30+I30)</f>
        <v>15000</v>
      </c>
      <c r="G30" s="51" t="n">
        <f aca="false">+B30+$E$17</f>
        <v>4.813585881</v>
      </c>
      <c r="H30" s="50" t="n">
        <f aca="false">+J30-F30-D30</f>
        <v>2874.96</v>
      </c>
      <c r="I30" s="53"/>
      <c r="J30" s="63" t="n">
        <v>27357.66</v>
      </c>
      <c r="K30" s="54" t="n">
        <f aca="false">+C30*D30</f>
        <v>43796.6643337587</v>
      </c>
      <c r="L30" s="11" t="n">
        <f aca="false">+E30*F30</f>
        <v>68678.788215</v>
      </c>
      <c r="M30" s="55" t="n">
        <f aca="false">+G30*H30</f>
        <v>13838.8668644398</v>
      </c>
      <c r="N30" s="11" t="n">
        <f aca="false">+C30*D30+E30*F30+G30*H30</f>
        <v>126314.319413198</v>
      </c>
    </row>
    <row r="31" customFormat="false" ht="12.75" hidden="false" customHeight="false" outlineLevel="0" collapsed="false">
      <c r="A31" s="38" t="n">
        <f aca="false">+A30+1</f>
        <v>36959</v>
      </c>
      <c r="B31" s="48" t="n">
        <v>4.925</v>
      </c>
      <c r="C31" s="49" t="n">
        <f aca="false">+$B$11+$E$19</f>
        <v>4.618585881</v>
      </c>
      <c r="D31" s="50" t="n">
        <f aca="false">MIN(0.9*$B$8,J31)-F31</f>
        <v>9482.7</v>
      </c>
      <c r="E31" s="51" t="n">
        <f aca="false">+$B$11+$E$18</f>
        <v>4.578585881</v>
      </c>
      <c r="F31" s="52" t="n">
        <f aca="false">IF(J31+I31&gt;$F$22,$F$22,J31+I31)</f>
        <v>15000</v>
      </c>
      <c r="G31" s="51" t="n">
        <f aca="false">+B31+$E$17</f>
        <v>4.813585881</v>
      </c>
      <c r="H31" s="50" t="n">
        <f aca="false">+J31-F31-D31</f>
        <v>2260.17</v>
      </c>
      <c r="I31" s="53"/>
      <c r="J31" s="63" t="n">
        <v>26742.87</v>
      </c>
      <c r="K31" s="54" t="n">
        <f aca="false">+C31*D31</f>
        <v>43796.6643337587</v>
      </c>
      <c r="L31" s="11" t="n">
        <f aca="false">+E31*F31</f>
        <v>68678.788215</v>
      </c>
      <c r="M31" s="55" t="n">
        <f aca="false">+G31*H31</f>
        <v>10879.5224006598</v>
      </c>
      <c r="N31" s="11" t="n">
        <f aca="false">+C31*D31+E31*F31+G31*H31</f>
        <v>123354.974949418</v>
      </c>
    </row>
    <row r="32" customFormat="false" ht="12.75" hidden="false" customHeight="false" outlineLevel="0" collapsed="false">
      <c r="A32" s="38" t="n">
        <f aca="false">+A31+1</f>
        <v>36960</v>
      </c>
      <c r="B32" s="48" t="n">
        <v>4.795</v>
      </c>
      <c r="C32" s="49" t="n">
        <f aca="false">+$B$11+$E$19</f>
        <v>4.618585881</v>
      </c>
      <c r="D32" s="50" t="n">
        <f aca="false">MIN(0.9*$B$8,J32)-F32</f>
        <v>9482.7</v>
      </c>
      <c r="E32" s="51" t="n">
        <f aca="false">+$B$11+$E$18</f>
        <v>4.578585881</v>
      </c>
      <c r="F32" s="52" t="n">
        <f aca="false">IF(J32+I32&gt;$F$22,$F$22,J32+I32)</f>
        <v>15000</v>
      </c>
      <c r="G32" s="51" t="n">
        <f aca="false">+B32+$E$17</f>
        <v>4.683585881</v>
      </c>
      <c r="H32" s="50" t="n">
        <f aca="false">+J32-F32-D32</f>
        <v>2260.17</v>
      </c>
      <c r="I32" s="53"/>
      <c r="J32" s="63" t="n">
        <v>26742.87</v>
      </c>
      <c r="K32" s="54" t="n">
        <f aca="false">+C32*D32</f>
        <v>43796.6643337587</v>
      </c>
      <c r="L32" s="11" t="n">
        <f aca="false">+E32*F32</f>
        <v>68678.788215</v>
      </c>
      <c r="M32" s="55" t="n">
        <f aca="false">+G32*H32</f>
        <v>10585.7003006598</v>
      </c>
      <c r="N32" s="11" t="n">
        <f aca="false">+C32*D32+E32*F32+G32*H32</f>
        <v>123061.152849418</v>
      </c>
    </row>
    <row r="33" customFormat="false" ht="12.75" hidden="false" customHeight="false" outlineLevel="0" collapsed="false">
      <c r="A33" s="38" t="n">
        <f aca="false">+A32+1</f>
        <v>36961</v>
      </c>
      <c r="B33" s="48" t="n">
        <v>4.795</v>
      </c>
      <c r="C33" s="49" t="n">
        <f aca="false">+$B$11+$E$19</f>
        <v>4.618585881</v>
      </c>
      <c r="D33" s="50" t="n">
        <f aca="false">MIN(0.9*$B$8,J33)-F33</f>
        <v>9482.7</v>
      </c>
      <c r="E33" s="51" t="n">
        <f aca="false">+$B$11+$E$18</f>
        <v>4.578585881</v>
      </c>
      <c r="F33" s="52" t="n">
        <f aca="false">IF(J33+I33&gt;$F$22,$F$22,J33+I33)</f>
        <v>15000</v>
      </c>
      <c r="G33" s="51" t="n">
        <f aca="false">+B33+$E$17</f>
        <v>4.683585881</v>
      </c>
      <c r="H33" s="50" t="n">
        <f aca="false">+J33-F33-D33</f>
        <v>2260.17</v>
      </c>
      <c r="I33" s="53"/>
      <c r="J33" s="63" t="n">
        <v>26742.87</v>
      </c>
      <c r="K33" s="54" t="n">
        <f aca="false">+C33*D33</f>
        <v>43796.6643337587</v>
      </c>
      <c r="L33" s="11" t="n">
        <f aca="false">+E33*F33</f>
        <v>68678.788215</v>
      </c>
      <c r="M33" s="55" t="n">
        <f aca="false">+G33*H33</f>
        <v>10585.7003006598</v>
      </c>
      <c r="N33" s="11" t="n">
        <f aca="false">+C33*D33+E33*F33+G33*H33</f>
        <v>123061.152849418</v>
      </c>
    </row>
    <row r="34" customFormat="false" ht="12.75" hidden="false" customHeight="false" outlineLevel="0" collapsed="false">
      <c r="A34" s="38" t="n">
        <f aca="false">+A33+1</f>
        <v>36962</v>
      </c>
      <c r="B34" s="48" t="n">
        <v>4.795</v>
      </c>
      <c r="C34" s="49" t="n">
        <f aca="false">+$B$11+$E$19</f>
        <v>4.618585881</v>
      </c>
      <c r="D34" s="50" t="n">
        <f aca="false">MIN(0.9*$B$8,J34)-F34</f>
        <v>9482.7</v>
      </c>
      <c r="E34" s="51" t="n">
        <f aca="false">+$B$11+$E$18</f>
        <v>4.578585881</v>
      </c>
      <c r="F34" s="52" t="n">
        <f aca="false">IF(J34+I34&gt;$F$22,$F$22,J34+I34)</f>
        <v>15000</v>
      </c>
      <c r="G34" s="51" t="n">
        <f aca="false">+B34+$E$17</f>
        <v>4.683585881</v>
      </c>
      <c r="H34" s="50" t="n">
        <f aca="false">+J34-F34-D34</f>
        <v>2260.17</v>
      </c>
      <c r="I34" s="53"/>
      <c r="J34" s="63" t="n">
        <v>26742.87</v>
      </c>
      <c r="K34" s="54" t="n">
        <f aca="false">+C34*D34</f>
        <v>43796.6643337587</v>
      </c>
      <c r="L34" s="11" t="n">
        <f aca="false">+E34*F34</f>
        <v>68678.788215</v>
      </c>
      <c r="M34" s="55" t="n">
        <f aca="false">+G34*H34</f>
        <v>10585.7003006598</v>
      </c>
      <c r="N34" s="11" t="n">
        <f aca="false">+C34*D34+E34*F34+G34*H34</f>
        <v>123061.152849418</v>
      </c>
    </row>
    <row r="35" customFormat="false" ht="12.75" hidden="false" customHeight="false" outlineLevel="0" collapsed="false">
      <c r="A35" s="38" t="n">
        <f aca="false">+A34+1</f>
        <v>36963</v>
      </c>
      <c r="B35" s="48" t="n">
        <v>4.62</v>
      </c>
      <c r="C35" s="49" t="n">
        <f aca="false">+$B$11+$E$19</f>
        <v>4.618585881</v>
      </c>
      <c r="D35" s="50" t="n">
        <f aca="false">MIN(0.9*$B$8,J35)-F35</f>
        <v>9482.7</v>
      </c>
      <c r="E35" s="51" t="n">
        <f aca="false">+$B$11+$E$18</f>
        <v>4.578585881</v>
      </c>
      <c r="F35" s="52" t="n">
        <f aca="false">IF(J35+I35&gt;$F$22,$F$22,J35+I35)</f>
        <v>15000</v>
      </c>
      <c r="G35" s="51" t="n">
        <f aca="false">+B35+$E$17</f>
        <v>4.508585881</v>
      </c>
      <c r="H35" s="50" t="n">
        <f aca="false">+J35-F35-D35</f>
        <v>2260.17</v>
      </c>
      <c r="I35" s="53"/>
      <c r="J35" s="63" t="n">
        <v>26742.87</v>
      </c>
      <c r="K35" s="54" t="n">
        <f aca="false">+C35*D35</f>
        <v>43796.6643337587</v>
      </c>
      <c r="L35" s="11" t="n">
        <f aca="false">+E35*F35</f>
        <v>68678.788215</v>
      </c>
      <c r="M35" s="55" t="n">
        <f aca="false">+G35*H35</f>
        <v>10190.1705506598</v>
      </c>
      <c r="N35" s="11" t="n">
        <f aca="false">+C35*D35+E35*F35+G35*H35</f>
        <v>122665.623099418</v>
      </c>
    </row>
    <row r="36" customFormat="false" ht="12.75" hidden="false" customHeight="false" outlineLevel="0" collapsed="false">
      <c r="A36" s="38" t="n">
        <f aca="false">+A35+1</f>
        <v>36964</v>
      </c>
      <c r="B36" s="48" t="n">
        <v>4.8</v>
      </c>
      <c r="C36" s="49" t="n">
        <f aca="false">+$B$11+$E$19</f>
        <v>4.618585881</v>
      </c>
      <c r="D36" s="50" t="n">
        <f aca="false">MIN(0.9*$B$8,J36)-F36</f>
        <v>9482.7</v>
      </c>
      <c r="E36" s="51" t="n">
        <f aca="false">+$B$11+$E$18</f>
        <v>4.578585881</v>
      </c>
      <c r="F36" s="52" t="n">
        <f aca="false">IF(J36+I36&gt;$F$22,$F$22,J36+I36)</f>
        <v>15000</v>
      </c>
      <c r="G36" s="51" t="n">
        <f aca="false">+B36+$E$17</f>
        <v>4.688585881</v>
      </c>
      <c r="H36" s="50" t="n">
        <f aca="false">+J36-F36-D36</f>
        <v>1455.3</v>
      </c>
      <c r="I36" s="53"/>
      <c r="J36" s="63" t="n">
        <v>25938</v>
      </c>
      <c r="K36" s="54" t="n">
        <f aca="false">+C36*D36</f>
        <v>43796.6643337587</v>
      </c>
      <c r="L36" s="11" t="n">
        <f aca="false">+E36*F36</f>
        <v>68678.788215</v>
      </c>
      <c r="M36" s="55" t="n">
        <f aca="false">+G36*H36</f>
        <v>6823.2990326193</v>
      </c>
      <c r="N36" s="11" t="n">
        <f aca="false">+C36*D36+E36*F36+G36*H36</f>
        <v>119298.751581378</v>
      </c>
    </row>
    <row r="37" customFormat="false" ht="12.75" hidden="false" customHeight="false" outlineLevel="0" collapsed="false">
      <c r="A37" s="38" t="n">
        <f aca="false">+A36+1</f>
        <v>36965</v>
      </c>
      <c r="B37" s="48" t="n">
        <v>4.745</v>
      </c>
      <c r="C37" s="49" t="n">
        <f aca="false">+$B$11+$E$19</f>
        <v>4.618585881</v>
      </c>
      <c r="D37" s="50" t="n">
        <f aca="false">MIN(0.9*$B$8,J37)-F37</f>
        <v>9482.7</v>
      </c>
      <c r="E37" s="51" t="n">
        <f aca="false">+$B$11+$E$18</f>
        <v>4.578585881</v>
      </c>
      <c r="F37" s="52" t="n">
        <f aca="false">IF(J37+I37&gt;$F$22,$F$22,J37+I37)</f>
        <v>15000</v>
      </c>
      <c r="G37" s="51" t="n">
        <f aca="false">+B37+$E$17</f>
        <v>4.633585881</v>
      </c>
      <c r="H37" s="50" t="n">
        <f aca="false">+J37-F37-D37</f>
        <v>1455.3</v>
      </c>
      <c r="I37" s="53"/>
      <c r="J37" s="63" t="n">
        <v>25938</v>
      </c>
      <c r="K37" s="54" t="n">
        <f aca="false">+C37*D37</f>
        <v>43796.6643337587</v>
      </c>
      <c r="L37" s="11" t="n">
        <f aca="false">+E37*F37</f>
        <v>68678.788215</v>
      </c>
      <c r="M37" s="55" t="n">
        <f aca="false">+G37*H37</f>
        <v>6743.2575326193</v>
      </c>
      <c r="N37" s="11" t="n">
        <f aca="false">+C37*D37+E37*F37+G37*H37</f>
        <v>119218.710081378</v>
      </c>
    </row>
    <row r="38" customFormat="false" ht="12.75" hidden="false" customHeight="false" outlineLevel="0" collapsed="false">
      <c r="A38" s="38" t="n">
        <f aca="false">+A37+1</f>
        <v>36966</v>
      </c>
      <c r="B38" s="48" t="n">
        <v>4.675</v>
      </c>
      <c r="C38" s="49" t="n">
        <f aca="false">+$B$11+$E$19</f>
        <v>4.618585881</v>
      </c>
      <c r="D38" s="50" t="n">
        <f aca="false">MIN(0.9*$B$8,J38)-F38</f>
        <v>9482.7</v>
      </c>
      <c r="E38" s="51" t="n">
        <f aca="false">+$B$11+$E$18</f>
        <v>4.578585881</v>
      </c>
      <c r="F38" s="52" t="n">
        <f aca="false">IF(J38+I38&gt;$F$22,$F$22,J38+I38)</f>
        <v>15000</v>
      </c>
      <c r="G38" s="51" t="n">
        <f aca="false">+B38+$E$17</f>
        <v>4.563585881</v>
      </c>
      <c r="H38" s="50" t="n">
        <f aca="false">+J38-F38-D38</f>
        <v>2445.3</v>
      </c>
      <c r="I38" s="53"/>
      <c r="J38" s="63" t="n">
        <v>26928</v>
      </c>
      <c r="K38" s="54" t="n">
        <f aca="false">+C38*D38</f>
        <v>43796.6643337587</v>
      </c>
      <c r="L38" s="11" t="n">
        <f aca="false">+E38*F38</f>
        <v>68678.788215</v>
      </c>
      <c r="M38" s="55" t="n">
        <f aca="false">+G38*H38</f>
        <v>11159.3365548093</v>
      </c>
      <c r="N38" s="11" t="n">
        <f aca="false">+C38*D38+E38*F38+G38*H38</f>
        <v>123634.789103568</v>
      </c>
    </row>
    <row r="39" customFormat="false" ht="12.75" hidden="false" customHeight="false" outlineLevel="0" collapsed="false">
      <c r="A39" s="38" t="n">
        <f aca="false">+A38+1</f>
        <v>36967</v>
      </c>
      <c r="B39" s="48" t="n">
        <v>4.67</v>
      </c>
      <c r="C39" s="49" t="n">
        <f aca="false">+$B$11+$E$19</f>
        <v>4.618585881</v>
      </c>
      <c r="D39" s="50" t="n">
        <f aca="false">MIN(0.9*$B$8,J39)-F39</f>
        <v>9482.7</v>
      </c>
      <c r="E39" s="51" t="n">
        <f aca="false">+$B$11+$E$18</f>
        <v>4.578585881</v>
      </c>
      <c r="F39" s="52" t="n">
        <f aca="false">IF(J39+I39&gt;$F$22,$F$22,J39+I39)</f>
        <v>15000</v>
      </c>
      <c r="G39" s="51" t="n">
        <f aca="false">+B39+$E$17</f>
        <v>4.558585881</v>
      </c>
      <c r="H39" s="50" t="n">
        <f aca="false">+J39-F39-D39</f>
        <v>2445.3</v>
      </c>
      <c r="I39" s="53"/>
      <c r="J39" s="63" t="n">
        <v>26928</v>
      </c>
      <c r="K39" s="54" t="n">
        <f aca="false">+C39*D39</f>
        <v>43796.6643337587</v>
      </c>
      <c r="L39" s="11" t="n">
        <f aca="false">+E39*F39</f>
        <v>68678.788215</v>
      </c>
      <c r="M39" s="55" t="n">
        <f aca="false">+G39*H39</f>
        <v>11147.1100548093</v>
      </c>
      <c r="N39" s="11" t="n">
        <f aca="false">+C39*D39+E39*F39+G39*H39</f>
        <v>123622.562603568</v>
      </c>
    </row>
    <row r="40" customFormat="false" ht="12.75" hidden="false" customHeight="false" outlineLevel="0" collapsed="false">
      <c r="A40" s="38" t="n">
        <f aca="false">+A39+1</f>
        <v>36968</v>
      </c>
      <c r="B40" s="48" t="n">
        <v>4.67</v>
      </c>
      <c r="C40" s="49" t="n">
        <f aca="false">+$B$11+$E$19</f>
        <v>4.618585881</v>
      </c>
      <c r="D40" s="50" t="n">
        <f aca="false">MIN(0.9*$B$8,J40)-F40</f>
        <v>9482.7</v>
      </c>
      <c r="E40" s="51" t="n">
        <f aca="false">+$B$11+$E$18</f>
        <v>4.578585881</v>
      </c>
      <c r="F40" s="52" t="n">
        <f aca="false">IF(J40+I40&gt;$F$22,$F$22,J40+I40)</f>
        <v>15000</v>
      </c>
      <c r="G40" s="51" t="n">
        <f aca="false">+B40+$E$17</f>
        <v>4.558585881</v>
      </c>
      <c r="H40" s="50" t="n">
        <f aca="false">+J40-F40-D40</f>
        <v>2445.3</v>
      </c>
      <c r="I40" s="53"/>
      <c r="J40" s="63" t="n">
        <v>26928</v>
      </c>
      <c r="K40" s="54" t="n">
        <f aca="false">+C40*D40</f>
        <v>43796.6643337587</v>
      </c>
      <c r="L40" s="11" t="n">
        <f aca="false">+E40*F40</f>
        <v>68678.788215</v>
      </c>
      <c r="M40" s="55" t="n">
        <f aca="false">+G40*H40</f>
        <v>11147.1100548093</v>
      </c>
      <c r="N40" s="11" t="n">
        <f aca="false">+C40*D40+E40*F40+G40*H40</f>
        <v>123622.562603568</v>
      </c>
    </row>
    <row r="41" customFormat="false" ht="12.75" hidden="false" customHeight="false" outlineLevel="0" collapsed="false">
      <c r="A41" s="38" t="n">
        <f aca="false">+A40+1</f>
        <v>36969</v>
      </c>
      <c r="B41" s="48" t="n">
        <v>4.67</v>
      </c>
      <c r="C41" s="49" t="n">
        <f aca="false">+$B$11+$E$19</f>
        <v>4.618585881</v>
      </c>
      <c r="D41" s="50" t="n">
        <f aca="false">MIN(0.9*$B$8,J41)-F41</f>
        <v>9482.7</v>
      </c>
      <c r="E41" s="51" t="n">
        <f aca="false">+$B$11+$E$18</f>
        <v>4.578585881</v>
      </c>
      <c r="F41" s="52" t="n">
        <f aca="false">IF(J41+I41&gt;$F$22,$F$22,J41+I41)</f>
        <v>15000</v>
      </c>
      <c r="G41" s="51" t="n">
        <f aca="false">+B41+$E$17</f>
        <v>4.558585881</v>
      </c>
      <c r="H41" s="50" t="n">
        <f aca="false">+J41-F41-D41</f>
        <v>2445.3</v>
      </c>
      <c r="I41" s="53"/>
      <c r="J41" s="63" t="n">
        <v>26928</v>
      </c>
      <c r="K41" s="54" t="n">
        <f aca="false">+C41*D41</f>
        <v>43796.6643337587</v>
      </c>
      <c r="L41" s="11" t="n">
        <f aca="false">+E41*F41</f>
        <v>68678.788215</v>
      </c>
      <c r="M41" s="55" t="n">
        <f aca="false">+G41*H41</f>
        <v>11147.1100548093</v>
      </c>
      <c r="N41" s="11" t="n">
        <f aca="false">+C41*D41+E41*F41+G41*H41</f>
        <v>123622.562603568</v>
      </c>
    </row>
    <row r="42" customFormat="false" ht="12.75" hidden="false" customHeight="false" outlineLevel="0" collapsed="false">
      <c r="A42" s="38" t="n">
        <f aca="false">+A41+1</f>
        <v>36970</v>
      </c>
      <c r="B42" s="48" t="n">
        <v>4.72</v>
      </c>
      <c r="C42" s="49" t="n">
        <f aca="false">+$B$11+$E$19</f>
        <v>4.618585881</v>
      </c>
      <c r="D42" s="50" t="n">
        <f aca="false">MIN(0.9*$B$8,J42)-F42</f>
        <v>9482.7</v>
      </c>
      <c r="E42" s="51" t="n">
        <f aca="false">+$B$11+$E$18</f>
        <v>4.578585881</v>
      </c>
      <c r="F42" s="52" t="n">
        <f aca="false">IF(J42+I42&gt;$F$22,$F$22,J42+I42)</f>
        <v>15000</v>
      </c>
      <c r="G42" s="51" t="n">
        <f aca="false">+B42+$E$17</f>
        <v>4.608585881</v>
      </c>
      <c r="H42" s="50" t="n">
        <f aca="false">+J42-F42-D42</f>
        <v>2445.3</v>
      </c>
      <c r="I42" s="53"/>
      <c r="J42" s="63" t="n">
        <v>26928</v>
      </c>
      <c r="K42" s="54" t="n">
        <f aca="false">+C42*D42</f>
        <v>43796.6643337587</v>
      </c>
      <c r="L42" s="11" t="n">
        <f aca="false">+E42*F42</f>
        <v>68678.788215</v>
      </c>
      <c r="M42" s="55" t="n">
        <f aca="false">+G42*H42</f>
        <v>11269.3750548093</v>
      </c>
      <c r="N42" s="11" t="n">
        <f aca="false">+C42*D42+E42*F42+G42*H42</f>
        <v>123744.827603568</v>
      </c>
    </row>
    <row r="43" customFormat="false" ht="12.75" hidden="false" customHeight="false" outlineLevel="0" collapsed="false">
      <c r="A43" s="38" t="n">
        <f aca="false">+A42+1</f>
        <v>36971</v>
      </c>
      <c r="B43" s="48" t="n">
        <v>4.57</v>
      </c>
      <c r="C43" s="49" t="n">
        <f aca="false">+$B$11+$E$19</f>
        <v>4.618585881</v>
      </c>
      <c r="D43" s="50" t="n">
        <f aca="false">MIN(0.9*$B$8,J43)-F43</f>
        <v>9482.7</v>
      </c>
      <c r="E43" s="51" t="n">
        <f aca="false">+$B$11+$E$18</f>
        <v>4.578585881</v>
      </c>
      <c r="F43" s="52" t="n">
        <f aca="false">IF(J43+I43&gt;$F$22,$F$22,J43+I43)</f>
        <v>15000</v>
      </c>
      <c r="G43" s="51" t="n">
        <f aca="false">+B43+$E$17</f>
        <v>4.458585881</v>
      </c>
      <c r="H43" s="50" t="n">
        <f aca="false">+J43-F43-D43</f>
        <v>2445.3</v>
      </c>
      <c r="I43" s="53"/>
      <c r="J43" s="63" t="n">
        <v>26928</v>
      </c>
      <c r="K43" s="54" t="n">
        <f aca="false">+C43*D43</f>
        <v>43796.6643337587</v>
      </c>
      <c r="L43" s="11" t="n">
        <f aca="false">+E43*F43</f>
        <v>68678.788215</v>
      </c>
      <c r="M43" s="55" t="n">
        <f aca="false">+G43*H43</f>
        <v>10902.5800548093</v>
      </c>
      <c r="N43" s="11" t="n">
        <f aca="false">+C43*D43+E43*F43+G43*H43</f>
        <v>123378.032603568</v>
      </c>
    </row>
    <row r="44" customFormat="false" ht="12.75" hidden="false" customHeight="false" outlineLevel="0" collapsed="false">
      <c r="A44" s="38" t="n">
        <f aca="false">+A43+1</f>
        <v>36972</v>
      </c>
      <c r="B44" s="48" t="n">
        <v>4.645</v>
      </c>
      <c r="C44" s="49" t="n">
        <f aca="false">+$B$11+$E$19</f>
        <v>4.618585881</v>
      </c>
      <c r="D44" s="50" t="n">
        <f aca="false">MIN(0.9*$B$8,J44)-F44</f>
        <v>9482.7</v>
      </c>
      <c r="E44" s="51" t="n">
        <f aca="false">+$B$11+$E$18</f>
        <v>4.578585881</v>
      </c>
      <c r="F44" s="52" t="n">
        <f aca="false">IF(J44+I44&gt;$F$22,$F$22,J44+I44)</f>
        <v>15000</v>
      </c>
      <c r="G44" s="51" t="n">
        <f aca="false">+B44+$E$17</f>
        <v>4.533585881</v>
      </c>
      <c r="H44" s="50" t="n">
        <f aca="false">+J44-F44-D44</f>
        <v>2445.3</v>
      </c>
      <c r="I44" s="53"/>
      <c r="J44" s="63" t="n">
        <v>26928</v>
      </c>
      <c r="K44" s="54" t="n">
        <f aca="false">+C44*D44</f>
        <v>43796.6643337587</v>
      </c>
      <c r="L44" s="11" t="n">
        <f aca="false">+E44*F44</f>
        <v>68678.788215</v>
      </c>
      <c r="M44" s="55" t="n">
        <f aca="false">+G44*H44</f>
        <v>11085.9775548093</v>
      </c>
      <c r="N44" s="11" t="n">
        <f aca="false">+C44*D44+E44*F44+G44*H44</f>
        <v>123561.430103568</v>
      </c>
    </row>
    <row r="45" customFormat="false" ht="12.75" hidden="false" customHeight="false" outlineLevel="0" collapsed="false">
      <c r="A45" s="38" t="n">
        <f aca="false">+A44+1</f>
        <v>36973</v>
      </c>
      <c r="B45" s="48" t="n">
        <v>4.65</v>
      </c>
      <c r="C45" s="49" t="n">
        <f aca="false">+$B$11+$E$19</f>
        <v>4.618585881</v>
      </c>
      <c r="D45" s="50" t="n">
        <f aca="false">MIN(0.9*$B$8,J45)-F45</f>
        <v>9482.7</v>
      </c>
      <c r="E45" s="51" t="n">
        <f aca="false">+$B$11+$E$18</f>
        <v>4.578585881</v>
      </c>
      <c r="F45" s="52" t="n">
        <f aca="false">IF(J45+I45&gt;$F$22,$F$22,J45+I45)</f>
        <v>15000</v>
      </c>
      <c r="G45" s="51" t="n">
        <f aca="false">+B45+$E$17</f>
        <v>4.538585881</v>
      </c>
      <c r="H45" s="50" t="n">
        <f aca="false">+J45-F45-D45</f>
        <v>2445.3</v>
      </c>
      <c r="I45" s="53"/>
      <c r="J45" s="63" t="n">
        <v>26928</v>
      </c>
      <c r="K45" s="54" t="n">
        <f aca="false">+C45*D45</f>
        <v>43796.6643337587</v>
      </c>
      <c r="L45" s="11" t="n">
        <f aca="false">+E45*F45</f>
        <v>68678.788215</v>
      </c>
      <c r="M45" s="55" t="n">
        <f aca="false">+G45*H45</f>
        <v>11098.2040548093</v>
      </c>
      <c r="N45" s="11" t="n">
        <f aca="false">+C45*D45+E45*F45+G45*H45</f>
        <v>123573.656603568</v>
      </c>
    </row>
    <row r="46" customFormat="false" ht="12.75" hidden="false" customHeight="false" outlineLevel="0" collapsed="false">
      <c r="A46" s="38" t="n">
        <f aca="false">+A45+1</f>
        <v>36974</v>
      </c>
      <c r="B46" s="48" t="n">
        <v>4.775</v>
      </c>
      <c r="C46" s="49" t="n">
        <f aca="false">+$B$11+$E$19</f>
        <v>4.618585881</v>
      </c>
      <c r="D46" s="50" t="n">
        <f aca="false">MIN(0.9*$B$8,J46)-F46</f>
        <v>9482.7</v>
      </c>
      <c r="E46" s="51" t="n">
        <f aca="false">+$B$11+$E$18</f>
        <v>4.578585881</v>
      </c>
      <c r="F46" s="52" t="n">
        <f aca="false">IF(J46+I46&gt;$F$22,$F$22,J46+I46)</f>
        <v>15000</v>
      </c>
      <c r="G46" s="51" t="n">
        <f aca="false">+B46+$E$17</f>
        <v>4.663585881</v>
      </c>
      <c r="H46" s="50" t="n">
        <f aca="false">+J46-F46-D46</f>
        <v>2445.3</v>
      </c>
      <c r="I46" s="53"/>
      <c r="J46" s="63" t="n">
        <v>26928</v>
      </c>
      <c r="K46" s="54" t="n">
        <f aca="false">+C46*D46</f>
        <v>43796.6643337587</v>
      </c>
      <c r="L46" s="11" t="n">
        <f aca="false">+E46*F46</f>
        <v>68678.788215</v>
      </c>
      <c r="M46" s="55" t="n">
        <f aca="false">+G46*H46</f>
        <v>11403.8665548093</v>
      </c>
      <c r="N46" s="11" t="n">
        <f aca="false">+C46*D46+E46*F46+G46*H46</f>
        <v>123879.319103568</v>
      </c>
    </row>
    <row r="47" customFormat="false" ht="12.75" hidden="false" customHeight="false" outlineLevel="0" collapsed="false">
      <c r="A47" s="38" t="n">
        <f aca="false">+A46+1</f>
        <v>36975</v>
      </c>
      <c r="B47" s="48" t="n">
        <v>4.775</v>
      </c>
      <c r="C47" s="49" t="n">
        <f aca="false">+$B$11+$E$19</f>
        <v>4.618585881</v>
      </c>
      <c r="D47" s="50" t="n">
        <f aca="false">MIN(0.9*$B$8,J47)-F47</f>
        <v>9482.7</v>
      </c>
      <c r="E47" s="51" t="n">
        <f aca="false">+$B$11+$E$18</f>
        <v>4.578585881</v>
      </c>
      <c r="F47" s="52" t="n">
        <f aca="false">IF(J47+I47&gt;$F$22,$F$22,J47+I47)</f>
        <v>15000</v>
      </c>
      <c r="G47" s="51" t="n">
        <f aca="false">+B47+$E$17</f>
        <v>4.663585881</v>
      </c>
      <c r="H47" s="50" t="n">
        <f aca="false">+J47-F47-D47</f>
        <v>2445.3</v>
      </c>
      <c r="I47" s="53"/>
      <c r="J47" s="63" t="n">
        <v>26928</v>
      </c>
      <c r="K47" s="54" t="n">
        <f aca="false">+C47*D47</f>
        <v>43796.6643337587</v>
      </c>
      <c r="L47" s="11" t="n">
        <f aca="false">+E47*F47</f>
        <v>68678.788215</v>
      </c>
      <c r="M47" s="55" t="n">
        <f aca="false">+G47*H47</f>
        <v>11403.8665548093</v>
      </c>
      <c r="N47" s="11" t="n">
        <f aca="false">+C47*D47+E47*F47+G47*H47</f>
        <v>123879.319103568</v>
      </c>
    </row>
    <row r="48" customFormat="false" ht="12.75" hidden="false" customHeight="false" outlineLevel="0" collapsed="false">
      <c r="A48" s="38" t="n">
        <f aca="false">+A47+1</f>
        <v>36976</v>
      </c>
      <c r="B48" s="48" t="n">
        <v>4.775</v>
      </c>
      <c r="C48" s="49" t="n">
        <f aca="false">+$B$11+$E$19</f>
        <v>4.618585881</v>
      </c>
      <c r="D48" s="50" t="n">
        <f aca="false">MIN(0.9*$B$8,J48)-F48</f>
        <v>9482.7</v>
      </c>
      <c r="E48" s="51" t="n">
        <f aca="false">+$B$11+$E$18</f>
        <v>4.578585881</v>
      </c>
      <c r="F48" s="52" t="n">
        <f aca="false">IF(J48+I48&gt;$F$22,$F$22,J48+I48)</f>
        <v>15000</v>
      </c>
      <c r="G48" s="51" t="n">
        <f aca="false">+B48+$E$17</f>
        <v>4.663585881</v>
      </c>
      <c r="H48" s="50" t="n">
        <f aca="false">+J48-F48-D48</f>
        <v>2445.3</v>
      </c>
      <c r="I48" s="53"/>
      <c r="J48" s="63" t="n">
        <v>26928</v>
      </c>
      <c r="K48" s="54" t="n">
        <f aca="false">+C48*D48</f>
        <v>43796.6643337587</v>
      </c>
      <c r="L48" s="11" t="n">
        <f aca="false">+E48*F48</f>
        <v>68678.788215</v>
      </c>
      <c r="M48" s="55" t="n">
        <f aca="false">+G48*H48</f>
        <v>11403.8665548093</v>
      </c>
      <c r="N48" s="11" t="n">
        <f aca="false">+C48*D48+E48*F48+G48*H48</f>
        <v>123879.319103568</v>
      </c>
    </row>
    <row r="49" customFormat="false" ht="12.75" hidden="false" customHeight="false" outlineLevel="0" collapsed="false">
      <c r="A49" s="38" t="n">
        <f aca="false">+A48+1</f>
        <v>36977</v>
      </c>
      <c r="B49" s="48" t="n">
        <v>4.695</v>
      </c>
      <c r="C49" s="49" t="n">
        <f aca="false">+$B$11+$E$19</f>
        <v>4.618585881</v>
      </c>
      <c r="D49" s="50" t="n">
        <f aca="false">MIN(0.9*$B$8,J49)-F49</f>
        <v>9482.7</v>
      </c>
      <c r="E49" s="51" t="n">
        <f aca="false">+$B$11+$E$18</f>
        <v>4.578585881</v>
      </c>
      <c r="F49" s="52" t="n">
        <f aca="false">IF(J49+I49&gt;$F$22,$F$22,J49+I49)</f>
        <v>15000</v>
      </c>
      <c r="G49" s="51" t="n">
        <f aca="false">+B49+$E$17</f>
        <v>4.583585881</v>
      </c>
      <c r="H49" s="50" t="n">
        <f aca="false">+J49-F49-D49</f>
        <v>1339.47</v>
      </c>
      <c r="I49" s="53"/>
      <c r="J49" s="63" t="n">
        <v>25822.17</v>
      </c>
      <c r="K49" s="54" t="n">
        <f aca="false">+C49*D49</f>
        <v>43796.6643337587</v>
      </c>
      <c r="L49" s="11" t="n">
        <f aca="false">+E49*F49</f>
        <v>68678.788215</v>
      </c>
      <c r="M49" s="55" t="n">
        <f aca="false">+G49*H49</f>
        <v>6139.57578002306</v>
      </c>
      <c r="N49" s="11" t="n">
        <f aca="false">+C49*D49+E49*F49+G49*H49</f>
        <v>118615.028328782</v>
      </c>
    </row>
    <row r="50" customFormat="false" ht="12.75" hidden="false" customHeight="false" outlineLevel="0" collapsed="false">
      <c r="A50" s="38" t="n">
        <f aca="false">+A49+1</f>
        <v>36978</v>
      </c>
      <c r="B50" s="48" t="n">
        <v>4.6</v>
      </c>
      <c r="C50" s="49" t="n">
        <f aca="false">+$B$11+$E$19</f>
        <v>4.618585881</v>
      </c>
      <c r="D50" s="50" t="n">
        <f aca="false">MIN(0.9*$B$8,J50)-F50</f>
        <v>9482.7</v>
      </c>
      <c r="E50" s="51" t="n">
        <f aca="false">+$B$11+$E$18</f>
        <v>4.578585881</v>
      </c>
      <c r="F50" s="52" t="n">
        <f aca="false">IF(J50+I50&gt;$F$22,$F$22,J50+I50)</f>
        <v>15000</v>
      </c>
      <c r="G50" s="51" t="n">
        <f aca="false">+B50+$E$17</f>
        <v>4.488585881</v>
      </c>
      <c r="H50" s="50" t="n">
        <f aca="false">+J50-F50-D50</f>
        <v>990.989999999998</v>
      </c>
      <c r="I50" s="53"/>
      <c r="J50" s="63" t="n">
        <v>25473.69</v>
      </c>
      <c r="K50" s="54" t="n">
        <f aca="false">+C50*D50</f>
        <v>43796.6643337587</v>
      </c>
      <c r="L50" s="11" t="n">
        <f aca="false">+E50*F50</f>
        <v>68678.788215</v>
      </c>
      <c r="M50" s="55" t="n">
        <f aca="false">+G50*H50</f>
        <v>4448.14372221218</v>
      </c>
      <c r="N50" s="11" t="n">
        <f aca="false">+C50*D50+E50*F50+G50*H50</f>
        <v>116923.596270971</v>
      </c>
    </row>
    <row r="51" customFormat="false" ht="12.75" hidden="false" customHeight="false" outlineLevel="0" collapsed="false">
      <c r="A51" s="38" t="n">
        <f aca="false">+A50+1</f>
        <v>36979</v>
      </c>
      <c r="B51" s="48" t="n">
        <v>4.7</v>
      </c>
      <c r="C51" s="49" t="n">
        <f aca="false">+$B$11+$E$19</f>
        <v>4.618585881</v>
      </c>
      <c r="D51" s="50" t="n">
        <f aca="false">MIN(0.9*$B$8,J51)-F51</f>
        <v>9482.7</v>
      </c>
      <c r="E51" s="51" t="n">
        <f aca="false">+$B$11+$E$18</f>
        <v>4.578585881</v>
      </c>
      <c r="F51" s="52" t="n">
        <f aca="false">IF(J51+I51&gt;$F$22,$F$22,J51+I51)</f>
        <v>15000</v>
      </c>
      <c r="G51" s="51" t="n">
        <f aca="false">+B51+$E$17</f>
        <v>4.588585881</v>
      </c>
      <c r="H51" s="50" t="n">
        <f aca="false">+J51-F51-D51</f>
        <v>990.989999999998</v>
      </c>
      <c r="I51" s="53"/>
      <c r="J51" s="63" t="n">
        <v>25473.69</v>
      </c>
      <c r="K51" s="54" t="n">
        <f aca="false">+C51*D51</f>
        <v>43796.6643337587</v>
      </c>
      <c r="L51" s="11" t="n">
        <f aca="false">+E51*F51</f>
        <v>68678.788215</v>
      </c>
      <c r="M51" s="55" t="n">
        <f aca="false">+G51*H51</f>
        <v>4547.24272221218</v>
      </c>
      <c r="N51" s="11" t="n">
        <f aca="false">+C51*D51+E51*F51+G51*H51</f>
        <v>117022.695270971</v>
      </c>
    </row>
    <row r="52" customFormat="false" ht="12.75" hidden="false" customHeight="false" outlineLevel="0" collapsed="false">
      <c r="A52" s="38" t="n">
        <f aca="false">+A51+1</f>
        <v>36980</v>
      </c>
      <c r="B52" s="48" t="n">
        <v>4.475</v>
      </c>
      <c r="C52" s="49" t="n">
        <f aca="false">+$B$11+$E$19</f>
        <v>4.618585881</v>
      </c>
      <c r="D52" s="50" t="n">
        <f aca="false">MIN(0.9*$B$8,J52)-F52</f>
        <v>9482.7</v>
      </c>
      <c r="E52" s="51" t="n">
        <f aca="false">+$B$11+$E$18</f>
        <v>4.578585881</v>
      </c>
      <c r="F52" s="52" t="n">
        <f aca="false">IF(J52+I52&gt;$F$22,$F$22,J52+I52)</f>
        <v>15000</v>
      </c>
      <c r="G52" s="51" t="n">
        <f aca="false">+B52+$E$17</f>
        <v>4.363585881</v>
      </c>
      <c r="H52" s="50" t="n">
        <f aca="false">+J52-F52-D52</f>
        <v>990.989999999998</v>
      </c>
      <c r="I52" s="53"/>
      <c r="J52" s="63" t="n">
        <v>25473.69</v>
      </c>
      <c r="K52" s="54" t="n">
        <f aca="false">+C52*D52</f>
        <v>43796.6643337587</v>
      </c>
      <c r="L52" s="11" t="n">
        <f aca="false">+E52*F52</f>
        <v>68678.788215</v>
      </c>
      <c r="M52" s="55" t="n">
        <f aca="false">+G52*H52</f>
        <v>4324.26997221218</v>
      </c>
      <c r="N52" s="11" t="n">
        <f aca="false">+C52*D52+E52*F52+G52*H52</f>
        <v>116799.722520971</v>
      </c>
    </row>
    <row r="53" customFormat="false" ht="13.5" hidden="false" customHeight="false" outlineLevel="0" collapsed="false">
      <c r="A53" s="38" t="n">
        <f aca="false">+A52+1</f>
        <v>36981</v>
      </c>
      <c r="B53" s="56" t="n">
        <v>4.57</v>
      </c>
      <c r="C53" s="49" t="n">
        <f aca="false">+$B$11+$E$19</f>
        <v>4.618585881</v>
      </c>
      <c r="D53" s="50" t="n">
        <f aca="false">MIN(0.9*$B$8,J53)-F53</f>
        <v>9482.7</v>
      </c>
      <c r="E53" s="51" t="n">
        <f aca="false">+$B$11+$E$18</f>
        <v>4.578585881</v>
      </c>
      <c r="F53" s="52" t="n">
        <f aca="false">IF(J53+I53&gt;$F$22,$F$22,J53+I53)</f>
        <v>15000</v>
      </c>
      <c r="G53" s="51" t="n">
        <f aca="false">+B53+$E$17</f>
        <v>4.458585881</v>
      </c>
      <c r="H53" s="50" t="n">
        <f aca="false">+J53-F53-D53</f>
        <v>990.989999999998</v>
      </c>
      <c r="I53" s="61"/>
      <c r="J53" s="72" t="n">
        <v>25473.69</v>
      </c>
      <c r="K53" s="54" t="n">
        <f aca="false">+C53*D53</f>
        <v>43796.6643337587</v>
      </c>
      <c r="L53" s="11" t="n">
        <f aca="false">+E53*F53</f>
        <v>68678.788215</v>
      </c>
      <c r="M53" s="55" t="n">
        <f aca="false">+G53*H53</f>
        <v>4418.41402221218</v>
      </c>
      <c r="N53" s="11" t="n">
        <f aca="false">+C53*D53+E53*F53+G53*H53</f>
        <v>116893.866570971</v>
      </c>
    </row>
    <row r="54" customFormat="false" ht="13.5" hidden="false" customHeight="false" outlineLevel="0" collapsed="false">
      <c r="B54" s="62" t="n">
        <f aca="false">SUM(B23:B53)/31</f>
        <v>4.76693548387097</v>
      </c>
      <c r="D54" s="63" t="n">
        <f aca="false">SUM(D23:D53)</f>
        <v>293963.7</v>
      </c>
      <c r="F54" s="64" t="n">
        <f aca="false">SUM(F23:F53)</f>
        <v>465000</v>
      </c>
      <c r="H54" s="64" t="n">
        <f aca="false">SUM(H23:H53)</f>
        <v>68986.17</v>
      </c>
      <c r="I54" s="65"/>
      <c r="J54" s="64" t="n">
        <f aca="false">SUM(J23:J53)</f>
        <v>827949.87</v>
      </c>
      <c r="K54" s="66" t="n">
        <f aca="false">SUM(K23:K53)</f>
        <v>1357696.59434652</v>
      </c>
      <c r="L54" s="67" t="n">
        <f aca="false">SUM(L23:L53)</f>
        <v>2129042.434665</v>
      </c>
      <c r="M54" s="68" t="n">
        <f aca="false">SUM(M23:M53)</f>
        <v>322798.553496266</v>
      </c>
      <c r="N54" s="69" t="n">
        <f aca="false">SUM(N23:N53)</f>
        <v>3809537.58250779</v>
      </c>
    </row>
    <row r="55" customFormat="false" ht="12.75" hidden="false" customHeight="false" outlineLevel="0" collapsed="false">
      <c r="B55" s="70"/>
    </row>
    <row r="56" customFormat="false" ht="12.75" hidden="false" customHeight="false" outlineLevel="0" collapsed="false">
      <c r="B56" s="70"/>
      <c r="I56" s="71"/>
      <c r="J56" s="0" t="s">
        <v>39</v>
      </c>
      <c r="K56" s="18" t="n">
        <f aca="false">+K54/D54</f>
        <v>4.618585881</v>
      </c>
      <c r="L56" s="18" t="n">
        <f aca="false">+L54/F54</f>
        <v>4.578585881</v>
      </c>
      <c r="M56" s="18" t="n">
        <f aca="false">+M54/H54</f>
        <v>4.67917777572325</v>
      </c>
      <c r="N56" s="18" t="n">
        <f aca="false">+N54/(J54+I54)</f>
        <v>4.60116937092796</v>
      </c>
    </row>
  </sheetData>
  <hyperlinks>
    <hyperlink ref="C4" r:id="rId1" display="msprung@ncoc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16.99"/>
    <col collapsed="false" customWidth="true" hidden="false" outlineLevel="0" max="3" min="3" style="0" width="17.85"/>
    <col collapsed="false" customWidth="true" hidden="false" outlineLevel="0" max="4" min="4" style="0" width="17.28"/>
    <col collapsed="false" customWidth="true" hidden="false" outlineLevel="0" max="5" min="5" style="0" width="17.42"/>
    <col collapsed="false" customWidth="true" hidden="false" outlineLevel="0" max="6" min="6" style="0" width="17.99"/>
    <col collapsed="false" customWidth="true" hidden="false" outlineLevel="0" max="7" min="7" style="0" width="15.56"/>
    <col collapsed="false" customWidth="true" hidden="false" outlineLevel="0" max="8" min="8" style="0" width="10.71"/>
    <col collapsed="false" customWidth="true" hidden="false" outlineLevel="0" max="9" min="9" style="0" width="4.41"/>
    <col collapsed="false" customWidth="true" hidden="false" outlineLevel="0" max="10" min="10" style="0" width="12.42"/>
    <col collapsed="false" customWidth="true" hidden="false" outlineLevel="0" max="11" min="11" style="0" width="19.28"/>
    <col collapsed="false" customWidth="true" hidden="false" outlineLevel="0" max="12" min="12" style="0" width="15.99"/>
    <col collapsed="false" customWidth="true" hidden="false" outlineLevel="0" max="13" min="13" style="0" width="15.28"/>
    <col collapsed="false" customWidth="true" hidden="false" outlineLevel="0" max="14" min="14" style="0" width="19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F1" s="1" t="s">
        <v>3</v>
      </c>
    </row>
    <row r="2" customFormat="false" ht="12.75" hidden="false" customHeight="false" outlineLevel="0" collapsed="false">
      <c r="B2" s="1" t="s">
        <v>4</v>
      </c>
      <c r="C2" s="1" t="s">
        <v>5</v>
      </c>
    </row>
    <row r="3" customFormat="false" ht="12.75" hidden="false" customHeight="false" outlineLevel="0" collapsed="false">
      <c r="B3" s="1" t="s">
        <v>6</v>
      </c>
      <c r="C3" s="1"/>
      <c r="F3" s="1" t="s">
        <v>7</v>
      </c>
      <c r="G3" s="1" t="s">
        <v>8</v>
      </c>
    </row>
    <row r="4" customFormat="false" ht="12.75" hidden="false" customHeight="false" outlineLevel="0" collapsed="false">
      <c r="A4" s="1"/>
      <c r="B4" s="1" t="s">
        <v>9</v>
      </c>
      <c r="C4" s="2" t="s">
        <v>10</v>
      </c>
      <c r="G4" s="1" t="s">
        <v>11</v>
      </c>
      <c r="H4" s="1"/>
      <c r="I4" s="1"/>
      <c r="N4" s="3" t="n">
        <f aca="true">NOW()</f>
        <v>45926.8857293266</v>
      </c>
    </row>
    <row r="5" customFormat="false" ht="12.75" hidden="false" customHeight="false" outlineLevel="0" collapsed="false">
      <c r="A5" s="4" t="s">
        <v>40</v>
      </c>
      <c r="B5" s="1"/>
      <c r="C5" s="1"/>
      <c r="D5" s="1"/>
      <c r="H5" s="1"/>
      <c r="I5" s="1"/>
    </row>
    <row r="6" customFormat="false" ht="12.75" hidden="false" customHeight="false" outlineLevel="0" collapsed="false">
      <c r="A6" s="4"/>
      <c r="B6" s="1"/>
      <c r="C6" s="1"/>
      <c r="H6" s="1"/>
      <c r="I6" s="1"/>
    </row>
    <row r="7" customFormat="false" ht="12.75" hidden="false" customHeight="false" outlineLevel="0" collapsed="false">
      <c r="A7" s="4"/>
      <c r="B7" s="1"/>
      <c r="C7" s="1"/>
      <c r="H7" s="1"/>
      <c r="I7" s="1"/>
    </row>
    <row r="8" customFormat="false" ht="12.75" hidden="false" customHeight="false" outlineLevel="0" collapsed="false">
      <c r="A8" s="5" t="s">
        <v>13</v>
      </c>
      <c r="B8" s="6" t="n">
        <v>26951</v>
      </c>
      <c r="C8" s="7"/>
      <c r="F8" s="1"/>
      <c r="H8" s="1"/>
      <c r="I8" s="1"/>
    </row>
    <row r="9" customFormat="false" ht="12.75" hidden="false" customHeight="false" outlineLevel="0" collapsed="false">
      <c r="A9" s="8" t="s">
        <v>14</v>
      </c>
      <c r="B9" s="8"/>
      <c r="C9" s="8"/>
      <c r="F9" s="1"/>
    </row>
    <row r="10" customFormat="false" ht="12.75" hidden="false" customHeight="false" outlineLevel="0" collapsed="false">
      <c r="A10" s="8" t="s">
        <v>15</v>
      </c>
      <c r="B10" s="9" t="n">
        <v>0.14</v>
      </c>
      <c r="C10" s="8" t="s">
        <v>16</v>
      </c>
    </row>
    <row r="11" customFormat="false" ht="12.75" hidden="false" customHeight="false" outlineLevel="0" collapsed="false">
      <c r="A11" s="8" t="s">
        <v>17</v>
      </c>
      <c r="B11" s="9" t="n">
        <v>4.49</v>
      </c>
      <c r="C11" s="8"/>
    </row>
    <row r="12" customFormat="false" ht="12.75" hidden="false" customHeight="false" outlineLevel="0" collapsed="false">
      <c r="A12" s="10"/>
      <c r="B12" s="11"/>
    </row>
    <row r="13" customFormat="false" ht="12.75" hidden="false" customHeight="false" outlineLevel="0" collapsed="false">
      <c r="A13" s="10"/>
      <c r="B13" s="11"/>
    </row>
    <row r="14" customFormat="false" ht="12.75" hidden="false" customHeight="false" outlineLevel="0" collapsed="false">
      <c r="A14" s="10"/>
      <c r="B14" s="11"/>
    </row>
    <row r="15" customFormat="false" ht="13.5" hidden="false" customHeight="false" outlineLevel="0" collapsed="false">
      <c r="A15" s="10"/>
    </row>
    <row r="16" customFormat="false" ht="25.5" hidden="false" customHeight="false" outlineLevel="0" collapsed="false">
      <c r="A16" s="12"/>
      <c r="B16" s="13"/>
      <c r="C16" s="13" t="s">
        <v>18</v>
      </c>
      <c r="D16" s="13" t="s">
        <v>19</v>
      </c>
      <c r="E16" s="14" t="s">
        <v>20</v>
      </c>
      <c r="F16" s="15"/>
      <c r="G16" s="15"/>
      <c r="H16" s="15"/>
      <c r="I16" s="15"/>
      <c r="J16" s="16"/>
      <c r="K16" s="16"/>
      <c r="L16" s="16"/>
      <c r="M16" s="16"/>
      <c r="N16" s="16"/>
    </row>
    <row r="17" customFormat="false" ht="12.75" hidden="false" customHeight="false" outlineLevel="0" collapsed="false">
      <c r="A17" s="17" t="s">
        <v>21</v>
      </c>
      <c r="B17" s="18" t="s">
        <v>22</v>
      </c>
      <c r="C17" s="18" t="n">
        <v>0.03</v>
      </c>
      <c r="D17" s="19" t="n">
        <v>-0.14325631146</v>
      </c>
      <c r="E17" s="20" t="n">
        <f aca="false">SUM(C17:D17)</f>
        <v>-0.11325631146</v>
      </c>
      <c r="F17" s="18"/>
      <c r="G17" s="18"/>
      <c r="H17" s="18"/>
      <c r="I17" s="21"/>
    </row>
    <row r="18" customFormat="false" ht="12.75" hidden="false" customHeight="false" outlineLevel="0" collapsed="false">
      <c r="A18" s="17"/>
      <c r="B18" s="18" t="s">
        <v>23</v>
      </c>
      <c r="C18" s="18" t="n">
        <v>0</v>
      </c>
      <c r="D18" s="19" t="n">
        <v>-0.14325631146</v>
      </c>
      <c r="E18" s="20" t="n">
        <f aca="false">SUM(C18:D18)</f>
        <v>-0.14325631146</v>
      </c>
      <c r="F18" s="18"/>
      <c r="G18" s="18"/>
      <c r="H18" s="18"/>
      <c r="I18" s="21"/>
    </row>
    <row r="19" customFormat="false" ht="13.5" hidden="false" customHeight="false" outlineLevel="0" collapsed="false">
      <c r="A19" s="22"/>
      <c r="B19" s="23" t="s">
        <v>24</v>
      </c>
      <c r="C19" s="23" t="n">
        <v>0.04</v>
      </c>
      <c r="D19" s="24" t="n">
        <v>-0.14325631146</v>
      </c>
      <c r="E19" s="25" t="n">
        <f aca="false">SUM(C19:D19)</f>
        <v>-0.10325631146</v>
      </c>
      <c r="F19" s="18"/>
      <c r="G19" s="18"/>
      <c r="H19" s="18"/>
      <c r="I19" s="21"/>
    </row>
    <row r="20" customFormat="false" ht="13.5" hidden="false" customHeight="false" outlineLevel="0" collapsed="false"/>
    <row r="21" customFormat="false" ht="38.25" hidden="false" customHeight="false" outlineLevel="0" collapsed="false">
      <c r="A21" s="16"/>
      <c r="B21" s="26"/>
      <c r="C21" s="27" t="s">
        <v>25</v>
      </c>
      <c r="D21" s="28" t="s">
        <v>26</v>
      </c>
      <c r="E21" s="27" t="s">
        <v>23</v>
      </c>
      <c r="F21" s="28" t="s">
        <v>27</v>
      </c>
      <c r="G21" s="27" t="s">
        <v>28</v>
      </c>
      <c r="H21" s="28" t="s">
        <v>29</v>
      </c>
      <c r="I21" s="29"/>
      <c r="J21" s="29" t="s">
        <v>41</v>
      </c>
      <c r="K21" s="26" t="s">
        <v>31</v>
      </c>
      <c r="L21" s="29" t="s">
        <v>32</v>
      </c>
      <c r="M21" s="28" t="s">
        <v>33</v>
      </c>
      <c r="N21" s="30" t="s">
        <v>34</v>
      </c>
    </row>
    <row r="22" customFormat="false" ht="13.5" hidden="false" customHeight="false" outlineLevel="0" collapsed="false">
      <c r="B22" s="31" t="s">
        <v>35</v>
      </c>
      <c r="C22" s="32" t="s">
        <v>36</v>
      </c>
      <c r="D22" s="33"/>
      <c r="E22" s="34" t="s">
        <v>37</v>
      </c>
      <c r="F22" s="35" t="n">
        <v>15000</v>
      </c>
      <c r="G22" s="32" t="s">
        <v>38</v>
      </c>
      <c r="H22" s="33"/>
      <c r="I22" s="36"/>
      <c r="J22" s="36"/>
      <c r="K22" s="31"/>
      <c r="L22" s="36"/>
      <c r="M22" s="35"/>
      <c r="N22" s="37"/>
    </row>
    <row r="23" customFormat="false" ht="12.75" hidden="false" customHeight="false" outlineLevel="0" collapsed="false">
      <c r="A23" s="38" t="n">
        <v>36982</v>
      </c>
      <c r="B23" s="73" t="n">
        <v>3.94</v>
      </c>
      <c r="C23" s="40" t="n">
        <f aca="false">+$B$11+$E$19</f>
        <v>4.38674368854</v>
      </c>
      <c r="D23" s="41" t="n">
        <f aca="false">MIN(0.9*$B$8,J23)-F23</f>
        <v>9255.9</v>
      </c>
      <c r="E23" s="42" t="n">
        <f aca="false">+$B$11+$E$18</f>
        <v>4.34674368854</v>
      </c>
      <c r="F23" s="43" t="n">
        <f aca="false">IF(J23+I23&gt;$F$22,$F$22,J23+I23)</f>
        <v>15000</v>
      </c>
      <c r="G23" s="42" t="n">
        <f aca="false">+B23+$E$17</f>
        <v>3.82674368854</v>
      </c>
      <c r="H23" s="41" t="n">
        <f aca="false">+J23-F23-D23</f>
        <v>2425.59</v>
      </c>
      <c r="I23" s="44"/>
      <c r="J23" s="63" t="n">
        <v>26681.49</v>
      </c>
      <c r="K23" s="45" t="n">
        <f aca="false">+C23*D23</f>
        <v>40603.2609067574</v>
      </c>
      <c r="L23" s="46" t="n">
        <f aca="false">+E23*F23</f>
        <v>65201.1553281</v>
      </c>
      <c r="M23" s="47" t="n">
        <f aca="false">+G23*H23</f>
        <v>9282.11122348574</v>
      </c>
      <c r="N23" s="11" t="n">
        <f aca="false">+C23*D23+E23*F23+G23*H23</f>
        <v>115086.527458343</v>
      </c>
    </row>
    <row r="24" customFormat="false" ht="12.75" hidden="false" customHeight="false" outlineLevel="0" collapsed="false">
      <c r="A24" s="38" t="n">
        <f aca="false">+A23+1</f>
        <v>36983</v>
      </c>
      <c r="B24" s="73" t="n">
        <v>3.94</v>
      </c>
      <c r="C24" s="49" t="n">
        <f aca="false">+$B$11+$E$19</f>
        <v>4.38674368854</v>
      </c>
      <c r="D24" s="50" t="n">
        <f aca="false">MIN(0.9*$B$8,J24)-F24</f>
        <v>9255.9</v>
      </c>
      <c r="E24" s="51" t="n">
        <f aca="false">+$B$11+$E$18</f>
        <v>4.34674368854</v>
      </c>
      <c r="F24" s="52" t="n">
        <f aca="false">IF(J24+I24&gt;$F$22,$F$22,J24+I24)</f>
        <v>15000</v>
      </c>
      <c r="G24" s="51" t="n">
        <f aca="false">+B24+$E$17</f>
        <v>3.82674368854</v>
      </c>
      <c r="H24" s="50" t="n">
        <f aca="false">+J24-F24-D24</f>
        <v>2425.59</v>
      </c>
      <c r="I24" s="53"/>
      <c r="J24" s="63" t="n">
        <v>26681.49</v>
      </c>
      <c r="K24" s="54" t="n">
        <f aca="false">+C24*D24</f>
        <v>40603.2609067574</v>
      </c>
      <c r="L24" s="11" t="n">
        <f aca="false">+E24*F24</f>
        <v>65201.1553281</v>
      </c>
      <c r="M24" s="55" t="n">
        <f aca="false">+G24*H24</f>
        <v>9282.11122348574</v>
      </c>
      <c r="N24" s="11" t="n">
        <f aca="false">+C24*D24+E24*F24+G24*H24</f>
        <v>115086.527458343</v>
      </c>
    </row>
    <row r="25" customFormat="false" ht="12.75" hidden="false" customHeight="false" outlineLevel="0" collapsed="false">
      <c r="A25" s="38" t="n">
        <f aca="false">+A24+1</f>
        <v>36984</v>
      </c>
      <c r="B25" s="73" t="n">
        <v>3.34</v>
      </c>
      <c r="C25" s="49" t="n">
        <f aca="false">+$B$11+$E$19</f>
        <v>4.38674368854</v>
      </c>
      <c r="D25" s="50" t="n">
        <f aca="false">MIN(0.9*$B$8,J25)-F25</f>
        <v>9255.9</v>
      </c>
      <c r="E25" s="51" t="n">
        <f aca="false">+$B$11+$E$18</f>
        <v>4.34674368854</v>
      </c>
      <c r="F25" s="52" t="n">
        <f aca="false">IF(J25+I25&gt;$F$22,$F$22,J25+I25)</f>
        <v>15000</v>
      </c>
      <c r="G25" s="51" t="n">
        <f aca="false">+B25+$E$17</f>
        <v>3.22674368854</v>
      </c>
      <c r="H25" s="50" t="n">
        <f aca="false">+J25-F25-D25</f>
        <v>2425.59</v>
      </c>
      <c r="I25" s="53"/>
      <c r="J25" s="63" t="n">
        <v>26681.49</v>
      </c>
      <c r="K25" s="54" t="n">
        <f aca="false">+C25*D25</f>
        <v>40603.2609067574</v>
      </c>
      <c r="L25" s="11" t="n">
        <f aca="false">+E25*F25</f>
        <v>65201.1553281</v>
      </c>
      <c r="M25" s="55" t="n">
        <f aca="false">+G25*H25</f>
        <v>7826.75722348574</v>
      </c>
      <c r="N25" s="11" t="n">
        <f aca="false">+C25*D25+E25*F25+G25*H25</f>
        <v>113631.173458343</v>
      </c>
    </row>
    <row r="26" customFormat="false" ht="12.75" hidden="false" customHeight="false" outlineLevel="0" collapsed="false">
      <c r="A26" s="38" t="n">
        <f aca="false">+A25+1</f>
        <v>36985</v>
      </c>
      <c r="B26" s="73" t="n">
        <v>3.645</v>
      </c>
      <c r="C26" s="49" t="n">
        <f aca="false">+$B$11+$E$19</f>
        <v>4.38674368854</v>
      </c>
      <c r="D26" s="50" t="n">
        <f aca="false">MIN(0.9*$B$8,J26)-F26</f>
        <v>9255.9</v>
      </c>
      <c r="E26" s="51" t="n">
        <f aca="false">+$B$11+$E$18</f>
        <v>4.34674368854</v>
      </c>
      <c r="F26" s="52" t="n">
        <f aca="false">IF(J26+I26&gt;$F$22,$F$22,J26+I26)</f>
        <v>15000</v>
      </c>
      <c r="G26" s="51" t="n">
        <f aca="false">+B26+$E$17</f>
        <v>3.53174368854</v>
      </c>
      <c r="H26" s="50" t="n">
        <f aca="false">+J26-F26-D26</f>
        <v>2425.59</v>
      </c>
      <c r="I26" s="53"/>
      <c r="J26" s="63" t="n">
        <v>26681.49</v>
      </c>
      <c r="K26" s="54" t="n">
        <f aca="false">+C26*D26</f>
        <v>40603.2609067574</v>
      </c>
      <c r="L26" s="11" t="n">
        <f aca="false">+E26*F26</f>
        <v>65201.1553281</v>
      </c>
      <c r="M26" s="55" t="n">
        <f aca="false">+G26*H26</f>
        <v>8566.56217348574</v>
      </c>
      <c r="N26" s="11" t="n">
        <f aca="false">+C26*D26+E26*F26+G26*H26</f>
        <v>114370.978408343</v>
      </c>
    </row>
    <row r="27" customFormat="false" ht="12.75" hidden="false" customHeight="false" outlineLevel="0" collapsed="false">
      <c r="A27" s="38" t="n">
        <f aca="false">+A26+1</f>
        <v>36986</v>
      </c>
      <c r="B27" s="73" t="n">
        <v>4.65</v>
      </c>
      <c r="C27" s="49" t="n">
        <f aca="false">+$B$11+$E$19</f>
        <v>4.38674368854</v>
      </c>
      <c r="D27" s="50" t="n">
        <f aca="false">MIN(0.9*$B$8,J27)-F27</f>
        <v>9255.9</v>
      </c>
      <c r="E27" s="51" t="n">
        <f aca="false">+$B$11+$E$18</f>
        <v>4.34674368854</v>
      </c>
      <c r="F27" s="52" t="n">
        <f aca="false">IF(J27+I27&gt;$F$22,$F$22,J27+I27)</f>
        <v>15000</v>
      </c>
      <c r="G27" s="51" t="n">
        <f aca="false">+B27+$E$17</f>
        <v>4.53674368854</v>
      </c>
      <c r="H27" s="50" t="n">
        <f aca="false">+J27-F27-D27</f>
        <v>2425.59</v>
      </c>
      <c r="I27" s="53"/>
      <c r="J27" s="63" t="n">
        <v>26681.49</v>
      </c>
      <c r="K27" s="54" t="n">
        <f aca="false">+C27*D27</f>
        <v>40603.2609067574</v>
      </c>
      <c r="L27" s="11" t="n">
        <f aca="false">+E27*F27</f>
        <v>65201.1553281</v>
      </c>
      <c r="M27" s="55" t="n">
        <f aca="false">+G27*H27</f>
        <v>11004.2801234857</v>
      </c>
      <c r="N27" s="11" t="n">
        <f aca="false">+C27*D27+E27*F27+G27*H27</f>
        <v>116808.696358343</v>
      </c>
    </row>
    <row r="28" customFormat="false" ht="12.75" hidden="false" customHeight="false" outlineLevel="0" collapsed="false">
      <c r="A28" s="38" t="n">
        <f aca="false">+A27+1</f>
        <v>36987</v>
      </c>
      <c r="B28" s="73" t="n">
        <v>4.515</v>
      </c>
      <c r="C28" s="49" t="n">
        <f aca="false">+$B$11+$E$19</f>
        <v>4.38674368854</v>
      </c>
      <c r="D28" s="50" t="n">
        <f aca="false">MIN(0.9*$B$8,J28)-F28</f>
        <v>9255.9</v>
      </c>
      <c r="E28" s="51" t="n">
        <f aca="false">+$B$11+$E$18</f>
        <v>4.34674368854</v>
      </c>
      <c r="F28" s="52" t="n">
        <f aca="false">IF(J28+I28&gt;$F$22,$F$22,J28+I28)</f>
        <v>15000</v>
      </c>
      <c r="G28" s="51" t="n">
        <f aca="false">+B28+$E$17</f>
        <v>4.40174368854</v>
      </c>
      <c r="H28" s="50" t="n">
        <f aca="false">+J28-F28-D28</f>
        <v>1378.17</v>
      </c>
      <c r="I28" s="53"/>
      <c r="J28" s="63" t="n">
        <v>25634.07</v>
      </c>
      <c r="K28" s="54" t="n">
        <f aca="false">+C28*D28</f>
        <v>40603.2609067574</v>
      </c>
      <c r="L28" s="11" t="n">
        <f aca="false">+E28*F28</f>
        <v>65201.1553281</v>
      </c>
      <c r="M28" s="55" t="n">
        <f aca="false">+G28*H28</f>
        <v>6066.35109923516</v>
      </c>
      <c r="N28" s="11" t="n">
        <f aca="false">+C28*D28+E28*F28+G28*H28</f>
        <v>111870.767334093</v>
      </c>
    </row>
    <row r="29" customFormat="false" ht="12.75" hidden="false" customHeight="false" outlineLevel="0" collapsed="false">
      <c r="A29" s="38" t="n">
        <f aca="false">+A28+1</f>
        <v>36988</v>
      </c>
      <c r="B29" s="73" t="n">
        <v>4.535</v>
      </c>
      <c r="C29" s="49" t="n">
        <f aca="false">+$B$11+$E$19</f>
        <v>4.38674368854</v>
      </c>
      <c r="D29" s="50" t="n">
        <f aca="false">MIN(0.9*$B$8,J29)-F29</f>
        <v>9255.9</v>
      </c>
      <c r="E29" s="51" t="n">
        <f aca="false">+$B$11+$E$18</f>
        <v>4.34674368854</v>
      </c>
      <c r="F29" s="52" t="n">
        <f aca="false">IF(J29+I29&gt;$F$22,$F$22,J29+I29)</f>
        <v>15000</v>
      </c>
      <c r="G29" s="51" t="n">
        <f aca="false">+B29+$E$17</f>
        <v>4.42174368854</v>
      </c>
      <c r="H29" s="50" t="n">
        <f aca="false">+J29-F29-D29</f>
        <v>1378.17</v>
      </c>
      <c r="I29" s="53"/>
      <c r="J29" s="63" t="n">
        <v>25634.07</v>
      </c>
      <c r="K29" s="54" t="n">
        <f aca="false">+C29*D29</f>
        <v>40603.2609067574</v>
      </c>
      <c r="L29" s="11" t="n">
        <f aca="false">+E29*F29</f>
        <v>65201.1553281</v>
      </c>
      <c r="M29" s="55" t="n">
        <f aca="false">+G29*H29</f>
        <v>6093.91449923517</v>
      </c>
      <c r="N29" s="11" t="n">
        <f aca="false">+C29*D29+E29*F29+G29*H29</f>
        <v>111898.330734093</v>
      </c>
    </row>
    <row r="30" customFormat="false" ht="12.75" hidden="false" customHeight="false" outlineLevel="0" collapsed="false">
      <c r="A30" s="38" t="n">
        <f aca="false">+A29+1</f>
        <v>36989</v>
      </c>
      <c r="B30" s="73" t="n">
        <v>4.535</v>
      </c>
      <c r="C30" s="49" t="n">
        <f aca="false">+$B$11+$E$19</f>
        <v>4.38674368854</v>
      </c>
      <c r="D30" s="50" t="n">
        <f aca="false">MIN(0.9*$B$8,J30)-F30</f>
        <v>9255.9</v>
      </c>
      <c r="E30" s="51" t="n">
        <f aca="false">+$B$11+$E$18</f>
        <v>4.34674368854</v>
      </c>
      <c r="F30" s="52" t="n">
        <f aca="false">IF(J30+I30&gt;$F$22,$F$22,J30+I30)</f>
        <v>15000</v>
      </c>
      <c r="G30" s="51" t="n">
        <f aca="false">+B30+$E$17</f>
        <v>4.42174368854</v>
      </c>
      <c r="H30" s="50" t="n">
        <f aca="false">+J30-F30-D30</f>
        <v>1378.17</v>
      </c>
      <c r="I30" s="53"/>
      <c r="J30" s="63" t="n">
        <v>25634.07</v>
      </c>
      <c r="K30" s="54" t="n">
        <f aca="false">+C30*D30</f>
        <v>40603.2609067574</v>
      </c>
      <c r="L30" s="11" t="n">
        <f aca="false">+E30*F30</f>
        <v>65201.1553281</v>
      </c>
      <c r="M30" s="55" t="n">
        <f aca="false">+G30*H30</f>
        <v>6093.91449923517</v>
      </c>
      <c r="N30" s="11" t="n">
        <f aca="false">+C30*D30+E30*F30+G30*H30</f>
        <v>111898.330734093</v>
      </c>
    </row>
    <row r="31" customFormat="false" ht="12.75" hidden="false" customHeight="false" outlineLevel="0" collapsed="false">
      <c r="A31" s="38" t="n">
        <f aca="false">+A30+1</f>
        <v>36990</v>
      </c>
      <c r="B31" s="73" t="n">
        <v>4.535</v>
      </c>
      <c r="C31" s="49" t="n">
        <f aca="false">+$B$11+$E$19</f>
        <v>4.38674368854</v>
      </c>
      <c r="D31" s="50" t="n">
        <f aca="false">MIN(0.9*$B$8,J31)-F31</f>
        <v>9255.9</v>
      </c>
      <c r="E31" s="51" t="n">
        <f aca="false">+$B$11+$E$18</f>
        <v>4.34674368854</v>
      </c>
      <c r="F31" s="52" t="n">
        <f aca="false">IF(J31+I31&gt;$F$22,$F$22,J31+I31)</f>
        <v>15000</v>
      </c>
      <c r="G31" s="51" t="n">
        <f aca="false">+B31+$E$17</f>
        <v>4.42174368854</v>
      </c>
      <c r="H31" s="50" t="n">
        <f aca="false">+J31-F31-D31</f>
        <v>1378.17</v>
      </c>
      <c r="I31" s="53"/>
      <c r="J31" s="63" t="n">
        <v>25634.07</v>
      </c>
      <c r="K31" s="54" t="n">
        <f aca="false">+C31*D31</f>
        <v>40603.2609067574</v>
      </c>
      <c r="L31" s="11" t="n">
        <f aca="false">+E31*F31</f>
        <v>65201.1553281</v>
      </c>
      <c r="M31" s="55" t="n">
        <f aca="false">+G31*H31</f>
        <v>6093.91449923517</v>
      </c>
      <c r="N31" s="11" t="n">
        <f aca="false">+C31*D31+E31*F31+G31*H31</f>
        <v>111898.330734093</v>
      </c>
    </row>
    <row r="32" customFormat="false" ht="12.75" hidden="false" customHeight="false" outlineLevel="0" collapsed="false">
      <c r="A32" s="38" t="n">
        <f aca="false">+A31+1</f>
        <v>36991</v>
      </c>
      <c r="B32" s="73" t="n">
        <v>4.75</v>
      </c>
      <c r="C32" s="49" t="n">
        <f aca="false">+$B$11+$E$19</f>
        <v>4.38674368854</v>
      </c>
      <c r="D32" s="50" t="n">
        <f aca="false">MIN(0.9*$B$8,J32)-F32</f>
        <v>9255.9</v>
      </c>
      <c r="E32" s="51" t="n">
        <f aca="false">+$B$11+$E$18</f>
        <v>4.34674368854</v>
      </c>
      <c r="F32" s="52" t="n">
        <f aca="false">IF(J32+I32&gt;$F$22,$F$22,J32+I32)</f>
        <v>15000</v>
      </c>
      <c r="G32" s="51" t="n">
        <f aca="false">+B32+$E$17</f>
        <v>4.63674368854</v>
      </c>
      <c r="H32" s="50" t="n">
        <f aca="false">+J32-F32-D32</f>
        <v>1378.17</v>
      </c>
      <c r="I32" s="53"/>
      <c r="J32" s="63" t="n">
        <v>25634.07</v>
      </c>
      <c r="K32" s="54" t="n">
        <f aca="false">+C32*D32</f>
        <v>40603.2609067574</v>
      </c>
      <c r="L32" s="11" t="n">
        <f aca="false">+E32*F32</f>
        <v>65201.1553281</v>
      </c>
      <c r="M32" s="55" t="n">
        <f aca="false">+G32*H32</f>
        <v>6390.22104923516</v>
      </c>
      <c r="N32" s="11" t="n">
        <f aca="false">+C32*D32+E32*F32+G32*H32</f>
        <v>112194.637284093</v>
      </c>
    </row>
    <row r="33" customFormat="false" ht="12.75" hidden="false" customHeight="false" outlineLevel="0" collapsed="false">
      <c r="A33" s="38" t="n">
        <f aca="false">+A32+1</f>
        <v>36992</v>
      </c>
      <c r="B33" s="73" t="n">
        <v>4.885</v>
      </c>
      <c r="C33" s="49" t="n">
        <f aca="false">+$B$11+$E$19</f>
        <v>4.38674368854</v>
      </c>
      <c r="D33" s="50" t="n">
        <f aca="false">MIN(0.9*$B$8,J33)-F33</f>
        <v>9255.9</v>
      </c>
      <c r="E33" s="51" t="n">
        <f aca="false">+$B$11+$E$18</f>
        <v>4.34674368854</v>
      </c>
      <c r="F33" s="52" t="n">
        <f aca="false">IF(J33+I33&gt;$F$22,$F$22,J33+I33)</f>
        <v>15000</v>
      </c>
      <c r="G33" s="51" t="n">
        <f aca="false">+B33+$E$17</f>
        <v>4.77174368854</v>
      </c>
      <c r="H33" s="50" t="n">
        <f aca="false">+J33-F33-D33</f>
        <v>1713.78</v>
      </c>
      <c r="I33" s="53"/>
      <c r="J33" s="63" t="n">
        <v>25969.68</v>
      </c>
      <c r="K33" s="54" t="n">
        <f aca="false">+C33*D33</f>
        <v>40603.2609067574</v>
      </c>
      <c r="L33" s="11" t="n">
        <f aca="false">+E33*F33</f>
        <v>65201.1553281</v>
      </c>
      <c r="M33" s="55" t="n">
        <f aca="false">+G33*H33</f>
        <v>8177.71889854608</v>
      </c>
      <c r="N33" s="11" t="n">
        <f aca="false">+C33*D33+E33*F33+G33*H33</f>
        <v>113982.135133403</v>
      </c>
    </row>
    <row r="34" customFormat="false" ht="12.75" hidden="false" customHeight="false" outlineLevel="0" collapsed="false">
      <c r="A34" s="38" t="n">
        <f aca="false">+A33+1</f>
        <v>36993</v>
      </c>
      <c r="B34" s="73" t="n">
        <v>5.01</v>
      </c>
      <c r="C34" s="49" t="n">
        <f aca="false">+$B$11+$E$19</f>
        <v>4.38674368854</v>
      </c>
      <c r="D34" s="50" t="n">
        <f aca="false">MIN(0.9*$B$8,J34)-F34</f>
        <v>9255.9</v>
      </c>
      <c r="E34" s="51" t="n">
        <f aca="false">+$B$11+$E$18</f>
        <v>4.34674368854</v>
      </c>
      <c r="F34" s="52" t="n">
        <f aca="false">IF(J34+I34&gt;$F$22,$F$22,J34+I34)</f>
        <v>15000</v>
      </c>
      <c r="G34" s="51" t="n">
        <f aca="false">+B34+$E$17</f>
        <v>4.89674368854</v>
      </c>
      <c r="H34" s="50" t="n">
        <f aca="false">+J34-F34-D34</f>
        <v>1713.78</v>
      </c>
      <c r="I34" s="53"/>
      <c r="J34" s="63" t="n">
        <v>25969.68</v>
      </c>
      <c r="K34" s="54" t="n">
        <f aca="false">+C34*D34</f>
        <v>40603.2609067574</v>
      </c>
      <c r="L34" s="11" t="n">
        <f aca="false">+E34*F34</f>
        <v>65201.1553281</v>
      </c>
      <c r="M34" s="55" t="n">
        <f aca="false">+G34*H34</f>
        <v>8391.94139854608</v>
      </c>
      <c r="N34" s="11" t="n">
        <f aca="false">+C34*D34+E34*F34+G34*H34</f>
        <v>114196.357633403</v>
      </c>
    </row>
    <row r="35" customFormat="false" ht="12.75" hidden="false" customHeight="false" outlineLevel="0" collapsed="false">
      <c r="A35" s="38" t="n">
        <f aca="false">+A34+1</f>
        <v>36994</v>
      </c>
      <c r="B35" s="73" t="n">
        <v>4.895</v>
      </c>
      <c r="C35" s="49" t="n">
        <f aca="false">+$B$11+$E$19</f>
        <v>4.38674368854</v>
      </c>
      <c r="D35" s="50" t="n">
        <f aca="false">MIN(0.9*$B$8,J35)-F35</f>
        <v>9255.9</v>
      </c>
      <c r="E35" s="51" t="n">
        <f aca="false">+$B$11+$E$18</f>
        <v>4.34674368854</v>
      </c>
      <c r="F35" s="52" t="n">
        <f aca="false">IF(J35+I35&gt;$F$22,$F$22,J35+I35)</f>
        <v>15000</v>
      </c>
      <c r="G35" s="51" t="n">
        <f aca="false">+B35+$E$17</f>
        <v>4.78174368854</v>
      </c>
      <c r="H35" s="50" t="n">
        <f aca="false">+J35-F35-D35</f>
        <v>1713.78</v>
      </c>
      <c r="I35" s="53"/>
      <c r="J35" s="63" t="n">
        <v>25969.68</v>
      </c>
      <c r="K35" s="54" t="n">
        <f aca="false">+C35*D35</f>
        <v>40603.2609067574</v>
      </c>
      <c r="L35" s="11" t="n">
        <f aca="false">+E35*F35</f>
        <v>65201.1553281</v>
      </c>
      <c r="M35" s="55" t="n">
        <f aca="false">+G35*H35</f>
        <v>8194.85669854608</v>
      </c>
      <c r="N35" s="11" t="n">
        <f aca="false">+C35*D35+E35*F35+G35*H35</f>
        <v>113999.272933403</v>
      </c>
    </row>
    <row r="36" customFormat="false" ht="12.75" hidden="false" customHeight="false" outlineLevel="0" collapsed="false">
      <c r="A36" s="38" t="n">
        <f aca="false">+A35+1</f>
        <v>36995</v>
      </c>
      <c r="B36" s="73" t="n">
        <v>4.895</v>
      </c>
      <c r="C36" s="49" t="n">
        <f aca="false">+$B$11+$E$19</f>
        <v>4.38674368854</v>
      </c>
      <c r="D36" s="50" t="n">
        <f aca="false">MIN(0.9*$B$8,J36)-F36</f>
        <v>9255.9</v>
      </c>
      <c r="E36" s="51" t="n">
        <f aca="false">+$B$11+$E$18</f>
        <v>4.34674368854</v>
      </c>
      <c r="F36" s="52" t="n">
        <f aca="false">IF(J36+I36&gt;$F$22,$F$22,J36+I36)</f>
        <v>15000</v>
      </c>
      <c r="G36" s="51" t="n">
        <f aca="false">+B36+$E$17</f>
        <v>4.78174368854</v>
      </c>
      <c r="H36" s="50" t="n">
        <f aca="false">+J36-F36-D36</f>
        <v>1713.78</v>
      </c>
      <c r="I36" s="53"/>
      <c r="J36" s="63" t="n">
        <v>25969.68</v>
      </c>
      <c r="K36" s="54" t="n">
        <f aca="false">+C36*D36</f>
        <v>40603.2609067574</v>
      </c>
      <c r="L36" s="11" t="n">
        <f aca="false">+E36*F36</f>
        <v>65201.1553281</v>
      </c>
      <c r="M36" s="55" t="n">
        <f aca="false">+G36*H36</f>
        <v>8194.85669854608</v>
      </c>
      <c r="N36" s="11" t="n">
        <f aca="false">+C36*D36+E36*F36+G36*H36</f>
        <v>113999.272933403</v>
      </c>
    </row>
    <row r="37" customFormat="false" ht="12.75" hidden="false" customHeight="false" outlineLevel="0" collapsed="false">
      <c r="A37" s="38" t="n">
        <f aca="false">+A36+1</f>
        <v>36996</v>
      </c>
      <c r="B37" s="73" t="n">
        <v>4.895</v>
      </c>
      <c r="C37" s="49" t="n">
        <f aca="false">+$B$11+$E$19</f>
        <v>4.38674368854</v>
      </c>
      <c r="D37" s="50" t="n">
        <f aca="false">MIN(0.9*$B$8,J37)-F37</f>
        <v>9255.9</v>
      </c>
      <c r="E37" s="51" t="n">
        <f aca="false">+$B$11+$E$18</f>
        <v>4.34674368854</v>
      </c>
      <c r="F37" s="52" t="n">
        <f aca="false">IF(J37+I37&gt;$F$22,$F$22,J37+I37)</f>
        <v>15000</v>
      </c>
      <c r="G37" s="51" t="n">
        <f aca="false">+B37+$E$17</f>
        <v>4.78174368854</v>
      </c>
      <c r="H37" s="50" t="n">
        <f aca="false">+J37-F37-D37</f>
        <v>1713.78</v>
      </c>
      <c r="I37" s="53"/>
      <c r="J37" s="63" t="n">
        <v>25969.68</v>
      </c>
      <c r="K37" s="54" t="n">
        <f aca="false">+C37*D37</f>
        <v>40603.2609067574</v>
      </c>
      <c r="L37" s="11" t="n">
        <f aca="false">+E37*F37</f>
        <v>65201.1553281</v>
      </c>
      <c r="M37" s="55" t="n">
        <f aca="false">+G37*H37</f>
        <v>8194.85669854608</v>
      </c>
      <c r="N37" s="11" t="n">
        <f aca="false">+C37*D37+E37*F37+G37*H37</f>
        <v>113999.272933403</v>
      </c>
    </row>
    <row r="38" customFormat="false" ht="12.75" hidden="false" customHeight="false" outlineLevel="0" collapsed="false">
      <c r="A38" s="38" t="n">
        <f aca="false">+A37+1</f>
        <v>36997</v>
      </c>
      <c r="B38" s="73" t="n">
        <v>4.895</v>
      </c>
      <c r="C38" s="49" t="n">
        <f aca="false">+$B$11+$E$19</f>
        <v>4.38674368854</v>
      </c>
      <c r="D38" s="50" t="n">
        <f aca="false">MIN(0.9*$B$8,J38)-F38</f>
        <v>9255.9</v>
      </c>
      <c r="E38" s="51" t="n">
        <f aca="false">+$B$11+$E$18</f>
        <v>4.34674368854</v>
      </c>
      <c r="F38" s="52" t="n">
        <f aca="false">IF(J38+I38&gt;$F$22,$F$22,J38+I38)</f>
        <v>15000</v>
      </c>
      <c r="G38" s="51" t="n">
        <f aca="false">+B38+$E$17</f>
        <v>4.78174368854</v>
      </c>
      <c r="H38" s="50" t="n">
        <f aca="false">+J38-F38-D38</f>
        <v>1713.78</v>
      </c>
      <c r="I38" s="53"/>
      <c r="J38" s="63" t="n">
        <v>25969.68</v>
      </c>
      <c r="K38" s="54" t="n">
        <f aca="false">+C38*D38</f>
        <v>40603.2609067574</v>
      </c>
      <c r="L38" s="11" t="n">
        <f aca="false">+E38*F38</f>
        <v>65201.1553281</v>
      </c>
      <c r="M38" s="55" t="n">
        <f aca="false">+G38*H38</f>
        <v>8194.85669854608</v>
      </c>
      <c r="N38" s="11" t="n">
        <f aca="false">+C38*D38+E38*F38+G38*H38</f>
        <v>113999.272933403</v>
      </c>
    </row>
    <row r="39" customFormat="false" ht="12.75" hidden="false" customHeight="false" outlineLevel="0" collapsed="false">
      <c r="A39" s="38" t="n">
        <f aca="false">+A38+1</f>
        <v>36998</v>
      </c>
      <c r="B39" s="73" t="n">
        <v>4.94</v>
      </c>
      <c r="C39" s="49" t="n">
        <f aca="false">+$B$11+$E$19</f>
        <v>4.38674368854</v>
      </c>
      <c r="D39" s="50" t="n">
        <f aca="false">MIN(0.9*$B$8,J39)-F39</f>
        <v>4967.31</v>
      </c>
      <c r="E39" s="51" t="n">
        <f aca="false">+$B$11+$E$18</f>
        <v>4.34674368854</v>
      </c>
      <c r="F39" s="52" t="n">
        <f aca="false">IF(J39+I39&gt;$F$22,$F$22,J39+I39)</f>
        <v>15000</v>
      </c>
      <c r="G39" s="51" t="n">
        <f aca="false">+B39+$E$17</f>
        <v>4.82674368854</v>
      </c>
      <c r="H39" s="50" t="n">
        <f aca="false">+J39-F39-D39</f>
        <v>0</v>
      </c>
      <c r="I39" s="53"/>
      <c r="J39" s="63" t="n">
        <v>19967.31</v>
      </c>
      <c r="K39" s="54" t="n">
        <f aca="false">+C39*D39</f>
        <v>21790.3157915216</v>
      </c>
      <c r="L39" s="11" t="n">
        <f aca="false">+E39*F39</f>
        <v>65201.1553281</v>
      </c>
      <c r="M39" s="55" t="n">
        <f aca="false">+G39*H39</f>
        <v>0</v>
      </c>
      <c r="N39" s="11" t="n">
        <f aca="false">+C39*D39+E39*F39+G39*H39</f>
        <v>86991.4711196216</v>
      </c>
    </row>
    <row r="40" customFormat="false" ht="12.75" hidden="false" customHeight="false" outlineLevel="0" collapsed="false">
      <c r="A40" s="38" t="n">
        <f aca="false">+A39+1</f>
        <v>36999</v>
      </c>
      <c r="B40" s="73" t="n">
        <v>4.75</v>
      </c>
      <c r="C40" s="49" t="n">
        <f aca="false">+$B$11+$E$19</f>
        <v>4.38674368854</v>
      </c>
      <c r="D40" s="50" t="n">
        <f aca="false">MIN(0.9*$B$8,J40)-F40</f>
        <v>4967.31</v>
      </c>
      <c r="E40" s="51" t="n">
        <f aca="false">+$B$11+$E$18</f>
        <v>4.34674368854</v>
      </c>
      <c r="F40" s="52" t="n">
        <f aca="false">IF(J40+I40&gt;$F$22,$F$22,J40+I40)</f>
        <v>15000</v>
      </c>
      <c r="G40" s="51" t="n">
        <f aca="false">+B40+$E$17</f>
        <v>4.63674368854</v>
      </c>
      <c r="H40" s="50" t="n">
        <f aca="false">+J40-F40-D40</f>
        <v>0</v>
      </c>
      <c r="I40" s="53"/>
      <c r="J40" s="63" t="n">
        <v>19967.31</v>
      </c>
      <c r="K40" s="54" t="n">
        <f aca="false">+C40*D40</f>
        <v>21790.3157915216</v>
      </c>
      <c r="L40" s="11" t="n">
        <f aca="false">+E40*F40</f>
        <v>65201.1553281</v>
      </c>
      <c r="M40" s="55" t="n">
        <f aca="false">+G40*H40</f>
        <v>0</v>
      </c>
      <c r="N40" s="11" t="n">
        <f aca="false">+C40*D40+E40*F40+G40*H40</f>
        <v>86991.4711196216</v>
      </c>
    </row>
    <row r="41" customFormat="false" ht="12.75" hidden="false" customHeight="false" outlineLevel="0" collapsed="false">
      <c r="A41" s="38" t="n">
        <f aca="false">+A40+1</f>
        <v>37000</v>
      </c>
      <c r="B41" s="73" t="n">
        <v>4.405</v>
      </c>
      <c r="C41" s="49" t="n">
        <f aca="false">+$B$11+$E$19</f>
        <v>4.38674368854</v>
      </c>
      <c r="D41" s="50" t="n">
        <f aca="false">MIN(0.9*$B$8,J41)-F41</f>
        <v>4967.31</v>
      </c>
      <c r="E41" s="51" t="n">
        <f aca="false">+$B$11+$E$18</f>
        <v>4.34674368854</v>
      </c>
      <c r="F41" s="52" t="n">
        <f aca="false">IF(J41+I41&gt;$F$22,$F$22,J41+I41)</f>
        <v>15000</v>
      </c>
      <c r="G41" s="51" t="n">
        <f aca="false">+B41+$E$17</f>
        <v>4.29174368854</v>
      </c>
      <c r="H41" s="50" t="n">
        <f aca="false">+J41-F41-D41</f>
        <v>0</v>
      </c>
      <c r="I41" s="53"/>
      <c r="J41" s="63" t="n">
        <v>19967.31</v>
      </c>
      <c r="K41" s="54" t="n">
        <f aca="false">+C41*D41</f>
        <v>21790.3157915216</v>
      </c>
      <c r="L41" s="11" t="n">
        <f aca="false">+E41*F41</f>
        <v>65201.1553281</v>
      </c>
      <c r="M41" s="55" t="n">
        <f aca="false">+G41*H41</f>
        <v>0</v>
      </c>
      <c r="N41" s="11" t="n">
        <f aca="false">+C41*D41+E41*F41+G41*H41</f>
        <v>86991.4711196216</v>
      </c>
    </row>
    <row r="42" customFormat="false" ht="12.75" hidden="false" customHeight="false" outlineLevel="0" collapsed="false">
      <c r="A42" s="38" t="n">
        <f aca="false">+A41+1</f>
        <v>37001</v>
      </c>
      <c r="B42" s="73" t="n">
        <v>4.225</v>
      </c>
      <c r="C42" s="49" t="n">
        <f aca="false">+$B$11+$E$19</f>
        <v>4.38674368854</v>
      </c>
      <c r="D42" s="50" t="n">
        <f aca="false">MIN(0.9*$B$8,J42)-F42</f>
        <v>4967.31</v>
      </c>
      <c r="E42" s="51" t="n">
        <f aca="false">+$B$11+$E$18</f>
        <v>4.34674368854</v>
      </c>
      <c r="F42" s="52" t="n">
        <f aca="false">IF(J42+I42&gt;$F$22,$F$22,J42+I42)</f>
        <v>15000</v>
      </c>
      <c r="G42" s="51" t="n">
        <f aca="false">+B42+$E$17</f>
        <v>4.11174368854</v>
      </c>
      <c r="H42" s="50" t="n">
        <f aca="false">+J42-F42-D42</f>
        <v>0</v>
      </c>
      <c r="I42" s="53"/>
      <c r="J42" s="63" t="n">
        <v>19967.31</v>
      </c>
      <c r="K42" s="54" t="n">
        <f aca="false">+C42*D42</f>
        <v>21790.3157915216</v>
      </c>
      <c r="L42" s="11" t="n">
        <f aca="false">+E42*F42</f>
        <v>65201.1553281</v>
      </c>
      <c r="M42" s="55" t="n">
        <f aca="false">+G42*H42</f>
        <v>0</v>
      </c>
      <c r="N42" s="11" t="n">
        <f aca="false">+C42*D42+E42*F42+G42*H42</f>
        <v>86991.4711196216</v>
      </c>
    </row>
    <row r="43" customFormat="false" ht="12.75" hidden="false" customHeight="false" outlineLevel="0" collapsed="false">
      <c r="A43" s="38" t="n">
        <f aca="false">+A42+1</f>
        <v>37002</v>
      </c>
      <c r="B43" s="73" t="n">
        <v>4.08</v>
      </c>
      <c r="C43" s="49" t="n">
        <f aca="false">+$B$11+$E$19</f>
        <v>4.38674368854</v>
      </c>
      <c r="D43" s="50" t="n">
        <f aca="false">MIN(0.9*$B$8,J43)-F43</f>
        <v>4967.31</v>
      </c>
      <c r="E43" s="51" t="n">
        <f aca="false">+$B$11+$E$18</f>
        <v>4.34674368854</v>
      </c>
      <c r="F43" s="52" t="n">
        <f aca="false">IF(J43+I43&gt;$F$22,$F$22,J43+I43)</f>
        <v>15000</v>
      </c>
      <c r="G43" s="51" t="n">
        <f aca="false">+B43+$E$17</f>
        <v>3.96674368854</v>
      </c>
      <c r="H43" s="50" t="n">
        <f aca="false">+J43-F43-D43</f>
        <v>0</v>
      </c>
      <c r="I43" s="53"/>
      <c r="J43" s="63" t="n">
        <v>19967.31</v>
      </c>
      <c r="K43" s="54" t="n">
        <f aca="false">+C43*D43</f>
        <v>21790.3157915216</v>
      </c>
      <c r="L43" s="11" t="n">
        <f aca="false">+E43*F43</f>
        <v>65201.1553281</v>
      </c>
      <c r="M43" s="55" t="n">
        <f aca="false">+G43*H43</f>
        <v>0</v>
      </c>
      <c r="N43" s="11" t="n">
        <f aca="false">+C43*D43+E43*F43+G43*H43</f>
        <v>86991.4711196216</v>
      </c>
    </row>
    <row r="44" customFormat="false" ht="12.75" hidden="false" customHeight="false" outlineLevel="0" collapsed="false">
      <c r="A44" s="38" t="n">
        <f aca="false">+A43+1</f>
        <v>37003</v>
      </c>
      <c r="B44" s="73" t="n">
        <v>4.08</v>
      </c>
      <c r="C44" s="49" t="n">
        <f aca="false">+$B$11+$E$19</f>
        <v>4.38674368854</v>
      </c>
      <c r="D44" s="50" t="n">
        <f aca="false">MIN(0.9*$B$8,J44)-F44</f>
        <v>4967.31</v>
      </c>
      <c r="E44" s="51" t="n">
        <f aca="false">+$B$11+$E$18</f>
        <v>4.34674368854</v>
      </c>
      <c r="F44" s="52" t="n">
        <f aca="false">IF(J44+I44&gt;$F$22,$F$22,J44+I44)</f>
        <v>15000</v>
      </c>
      <c r="G44" s="51" t="n">
        <f aca="false">+B44+$E$17</f>
        <v>3.96674368854</v>
      </c>
      <c r="H44" s="50" t="n">
        <f aca="false">+J44-F44-D44</f>
        <v>0</v>
      </c>
      <c r="I44" s="53"/>
      <c r="J44" s="63" t="n">
        <v>19967.31</v>
      </c>
      <c r="K44" s="54" t="n">
        <f aca="false">+C44*D44</f>
        <v>21790.3157915216</v>
      </c>
      <c r="L44" s="11" t="n">
        <f aca="false">+E44*F44</f>
        <v>65201.1553281</v>
      </c>
      <c r="M44" s="55" t="n">
        <f aca="false">+G44*H44</f>
        <v>0</v>
      </c>
      <c r="N44" s="11" t="n">
        <f aca="false">+C44*D44+E44*F44+G44*H44</f>
        <v>86991.4711196216</v>
      </c>
    </row>
    <row r="45" customFormat="false" ht="12.75" hidden="false" customHeight="false" outlineLevel="0" collapsed="false">
      <c r="A45" s="38" t="n">
        <f aca="false">+A44+1</f>
        <v>37004</v>
      </c>
      <c r="B45" s="73" t="n">
        <v>4.08</v>
      </c>
      <c r="C45" s="49" t="n">
        <f aca="false">+$B$11+$E$19</f>
        <v>4.38674368854</v>
      </c>
      <c r="D45" s="50" t="n">
        <f aca="false">MIN(0.9*$B$8,J45)-F45</f>
        <v>4967.31</v>
      </c>
      <c r="E45" s="51" t="n">
        <f aca="false">+$B$11+$E$18</f>
        <v>4.34674368854</v>
      </c>
      <c r="F45" s="52" t="n">
        <f aca="false">IF(J45+I45&gt;$F$22,$F$22,J45+I45)</f>
        <v>15000</v>
      </c>
      <c r="G45" s="51" t="n">
        <f aca="false">+B45+$E$17</f>
        <v>3.96674368854</v>
      </c>
      <c r="H45" s="50" t="n">
        <f aca="false">+J45-F45-D45</f>
        <v>0</v>
      </c>
      <c r="I45" s="53"/>
      <c r="J45" s="63" t="n">
        <v>19967.31</v>
      </c>
      <c r="K45" s="54" t="n">
        <f aca="false">+C45*D45</f>
        <v>21790.3157915216</v>
      </c>
      <c r="L45" s="11" t="n">
        <f aca="false">+E45*F45</f>
        <v>65201.1553281</v>
      </c>
      <c r="M45" s="55" t="n">
        <f aca="false">+G45*H45</f>
        <v>0</v>
      </c>
      <c r="N45" s="11" t="n">
        <f aca="false">+C45*D45+E45*F45+G45*H45</f>
        <v>86991.4711196216</v>
      </c>
    </row>
    <row r="46" customFormat="false" ht="12.75" hidden="false" customHeight="false" outlineLevel="0" collapsed="false">
      <c r="A46" s="38" t="n">
        <f aca="false">+A45+1</f>
        <v>37005</v>
      </c>
      <c r="B46" s="73" t="n">
        <v>4.605</v>
      </c>
      <c r="C46" s="49" t="n">
        <f aca="false">+$B$11+$E$19</f>
        <v>4.38674368854</v>
      </c>
      <c r="D46" s="50" t="n">
        <f aca="false">MIN(0.9*$B$8,J46)-F46</f>
        <v>4967.31</v>
      </c>
      <c r="E46" s="51" t="n">
        <f aca="false">+$B$11+$E$18</f>
        <v>4.34674368854</v>
      </c>
      <c r="F46" s="52" t="n">
        <f aca="false">IF(J46+I46&gt;$F$22,$F$22,J46+I46)</f>
        <v>15000</v>
      </c>
      <c r="G46" s="51" t="n">
        <f aca="false">+B46+$E$17</f>
        <v>4.49174368854</v>
      </c>
      <c r="H46" s="50" t="n">
        <f aca="false">+J46-F46-D46</f>
        <v>0</v>
      </c>
      <c r="I46" s="53"/>
      <c r="J46" s="63" t="n">
        <v>19967.31</v>
      </c>
      <c r="K46" s="54" t="n">
        <f aca="false">+C46*D46</f>
        <v>21790.3157915216</v>
      </c>
      <c r="L46" s="11" t="n">
        <f aca="false">+E46*F46</f>
        <v>65201.1553281</v>
      </c>
      <c r="M46" s="55" t="n">
        <f aca="false">+G46*H46</f>
        <v>0</v>
      </c>
      <c r="N46" s="11" t="n">
        <f aca="false">+C46*D46+E46*F46+G46*H46</f>
        <v>86991.4711196216</v>
      </c>
    </row>
    <row r="47" customFormat="false" ht="12.75" hidden="false" customHeight="false" outlineLevel="0" collapsed="false">
      <c r="A47" s="38" t="n">
        <f aca="false">+A46+1</f>
        <v>37006</v>
      </c>
      <c r="B47" s="73" t="n">
        <v>4.56</v>
      </c>
      <c r="C47" s="49" t="n">
        <f aca="false">+$B$11+$E$19</f>
        <v>4.38674368854</v>
      </c>
      <c r="D47" s="50" t="n">
        <f aca="false">MIN(0.9*$B$8,J47)-F47</f>
        <v>9255.9</v>
      </c>
      <c r="E47" s="51" t="n">
        <f aca="false">+$B$11+$E$18</f>
        <v>4.34674368854</v>
      </c>
      <c r="F47" s="52" t="n">
        <f aca="false">IF(J47+I47&gt;$F$22,$F$22,J47+I47)</f>
        <v>15000</v>
      </c>
      <c r="G47" s="51" t="n">
        <f aca="false">+B47+$E$17</f>
        <v>4.44674368854</v>
      </c>
      <c r="H47" s="50" t="n">
        <f aca="false">+J47-F47-D47</f>
        <v>1713.78</v>
      </c>
      <c r="I47" s="53"/>
      <c r="J47" s="63" t="n">
        <v>25969.68</v>
      </c>
      <c r="K47" s="54" t="n">
        <f aca="false">+C47*D47</f>
        <v>40603.2609067574</v>
      </c>
      <c r="L47" s="11" t="n">
        <f aca="false">+E47*F47</f>
        <v>65201.1553281</v>
      </c>
      <c r="M47" s="55" t="n">
        <f aca="false">+G47*H47</f>
        <v>7620.74039854608</v>
      </c>
      <c r="N47" s="11" t="n">
        <f aca="false">+C47*D47+E47*F47+G47*H47</f>
        <v>113425.156633403</v>
      </c>
    </row>
    <row r="48" customFormat="false" ht="12.75" hidden="false" customHeight="false" outlineLevel="0" collapsed="false">
      <c r="A48" s="38" t="n">
        <f aca="false">+A47+1</f>
        <v>37007</v>
      </c>
      <c r="B48" s="73" t="n">
        <v>4.215</v>
      </c>
      <c r="C48" s="49" t="n">
        <f aca="false">+$B$11+$E$19</f>
        <v>4.38674368854</v>
      </c>
      <c r="D48" s="50" t="n">
        <f aca="false">MIN(0.9*$B$8,J48)-F48</f>
        <v>9255.9</v>
      </c>
      <c r="E48" s="51" t="n">
        <f aca="false">+$B$11+$E$18</f>
        <v>4.34674368854</v>
      </c>
      <c r="F48" s="52" t="n">
        <f aca="false">IF(J48+I48&gt;$F$22,$F$22,J48+I48)</f>
        <v>15000</v>
      </c>
      <c r="G48" s="51" t="n">
        <f aca="false">+B48+$E$17</f>
        <v>4.10174368854</v>
      </c>
      <c r="H48" s="50" t="n">
        <f aca="false">+J48-F48-D48</f>
        <v>1713.78</v>
      </c>
      <c r="I48" s="53"/>
      <c r="J48" s="63" t="n">
        <v>25969.68</v>
      </c>
      <c r="K48" s="54" t="n">
        <f aca="false">+C48*D48</f>
        <v>40603.2609067574</v>
      </c>
      <c r="L48" s="11" t="n">
        <f aca="false">+E48*F48</f>
        <v>65201.1553281</v>
      </c>
      <c r="M48" s="55" t="n">
        <f aca="false">+G48*H48</f>
        <v>7029.48629854608</v>
      </c>
      <c r="N48" s="11" t="n">
        <f aca="false">+C48*D48+E48*F48+G48*H48</f>
        <v>112833.902533403</v>
      </c>
    </row>
    <row r="49" customFormat="false" ht="12.75" hidden="false" customHeight="false" outlineLevel="0" collapsed="false">
      <c r="A49" s="38" t="n">
        <f aca="false">+A48+1</f>
        <v>37008</v>
      </c>
      <c r="B49" s="73" t="n">
        <v>4.08</v>
      </c>
      <c r="C49" s="49" t="n">
        <f aca="false">+$B$11+$E$19</f>
        <v>4.38674368854</v>
      </c>
      <c r="D49" s="50" t="n">
        <f aca="false">MIN(0.9*$B$8,J49)-F49</f>
        <v>9255.9</v>
      </c>
      <c r="E49" s="51" t="n">
        <f aca="false">+$B$11+$E$18</f>
        <v>4.34674368854</v>
      </c>
      <c r="F49" s="52" t="n">
        <f aca="false">IF(J49+I49&gt;$F$22,$F$22,J49+I49)</f>
        <v>15000</v>
      </c>
      <c r="G49" s="51" t="n">
        <f aca="false">+B49+$E$17</f>
        <v>3.96674368854</v>
      </c>
      <c r="H49" s="50" t="n">
        <f aca="false">+J49-F49-D49</f>
        <v>1713.78</v>
      </c>
      <c r="I49" s="53"/>
      <c r="J49" s="63" t="n">
        <v>25969.68</v>
      </c>
      <c r="K49" s="54" t="n">
        <f aca="false">+C49*D49</f>
        <v>40603.2609067574</v>
      </c>
      <c r="L49" s="11" t="n">
        <f aca="false">+E49*F49</f>
        <v>65201.1553281</v>
      </c>
      <c r="M49" s="55" t="n">
        <f aca="false">+G49*H49</f>
        <v>6798.12599854608</v>
      </c>
      <c r="N49" s="11" t="n">
        <f aca="false">+C49*D49+E49*F49+G49*H49</f>
        <v>112602.542233403</v>
      </c>
    </row>
    <row r="50" customFormat="false" ht="12.75" hidden="false" customHeight="false" outlineLevel="0" collapsed="false">
      <c r="A50" s="38" t="n">
        <f aca="false">+A49+1</f>
        <v>37009</v>
      </c>
      <c r="B50" s="73" t="n">
        <v>3.985</v>
      </c>
      <c r="C50" s="49" t="n">
        <f aca="false">+$B$11+$E$19</f>
        <v>4.38674368854</v>
      </c>
      <c r="D50" s="50" t="n">
        <f aca="false">MIN(0.9*$B$8,J50)-F50</f>
        <v>9255.9</v>
      </c>
      <c r="E50" s="51" t="n">
        <f aca="false">+$B$11+$E$18</f>
        <v>4.34674368854</v>
      </c>
      <c r="F50" s="52" t="n">
        <f aca="false">IF(J50+I50&gt;$F$22,$F$22,J50+I50)</f>
        <v>15000</v>
      </c>
      <c r="G50" s="51" t="n">
        <f aca="false">+B50+$E$17</f>
        <v>3.87174368854</v>
      </c>
      <c r="H50" s="50" t="n">
        <f aca="false">+J50-F50-D50</f>
        <v>1713.78</v>
      </c>
      <c r="I50" s="53"/>
      <c r="J50" s="63" t="n">
        <v>25969.68</v>
      </c>
      <c r="K50" s="54" t="n">
        <f aca="false">+C50*D50</f>
        <v>40603.2609067574</v>
      </c>
      <c r="L50" s="11" t="n">
        <f aca="false">+E50*F50</f>
        <v>65201.1553281</v>
      </c>
      <c r="M50" s="55" t="n">
        <f aca="false">+G50*H50</f>
        <v>6635.31689854608</v>
      </c>
      <c r="N50" s="11" t="n">
        <f aca="false">+C50*D50+E50*F50+G50*H50</f>
        <v>112439.733133403</v>
      </c>
    </row>
    <row r="51" customFormat="false" ht="12.75" hidden="false" customHeight="false" outlineLevel="0" collapsed="false">
      <c r="A51" s="38" t="n">
        <f aca="false">+A50+1</f>
        <v>37010</v>
      </c>
      <c r="B51" s="73" t="n">
        <v>3.985</v>
      </c>
      <c r="C51" s="49" t="n">
        <f aca="false">+$B$11+$E$19</f>
        <v>4.38674368854</v>
      </c>
      <c r="D51" s="50" t="n">
        <f aca="false">MIN(0.9*$B$8,J51)-F51</f>
        <v>9255.9</v>
      </c>
      <c r="E51" s="51" t="n">
        <f aca="false">+$B$11+$E$18</f>
        <v>4.34674368854</v>
      </c>
      <c r="F51" s="52" t="n">
        <f aca="false">IF(J51+I51&gt;$F$22,$F$22,J51+I51)</f>
        <v>15000</v>
      </c>
      <c r="G51" s="51" t="n">
        <f aca="false">+B51+$E$17</f>
        <v>3.87174368854</v>
      </c>
      <c r="H51" s="50" t="n">
        <f aca="false">+J51-F51-D51</f>
        <v>1713.78</v>
      </c>
      <c r="I51" s="53"/>
      <c r="J51" s="63" t="n">
        <v>25969.68</v>
      </c>
      <c r="K51" s="54" t="n">
        <f aca="false">+C51*D51</f>
        <v>40603.2609067574</v>
      </c>
      <c r="L51" s="11" t="n">
        <f aca="false">+E51*F51</f>
        <v>65201.1553281</v>
      </c>
      <c r="M51" s="55" t="n">
        <f aca="false">+G51*H51</f>
        <v>6635.31689854608</v>
      </c>
      <c r="N51" s="11" t="n">
        <f aca="false">+C51*D51+E51*F51+G51*H51</f>
        <v>112439.733133403</v>
      </c>
    </row>
    <row r="52" customFormat="false" ht="12.75" hidden="false" customHeight="false" outlineLevel="0" collapsed="false">
      <c r="A52" s="38" t="n">
        <f aca="false">+A51+1</f>
        <v>37011</v>
      </c>
      <c r="B52" s="73" t="n">
        <v>3.985</v>
      </c>
      <c r="C52" s="49" t="n">
        <f aca="false">+$B$11+$E$19</f>
        <v>4.38674368854</v>
      </c>
      <c r="D52" s="50" t="n">
        <f aca="false">MIN(0.9*$B$8,J52)-F52</f>
        <v>9255.9</v>
      </c>
      <c r="E52" s="51" t="n">
        <f aca="false">+$B$11+$E$18</f>
        <v>4.34674368854</v>
      </c>
      <c r="F52" s="52" t="n">
        <f aca="false">IF(J52+I52&gt;$F$22,$F$22,J52+I52)</f>
        <v>15000</v>
      </c>
      <c r="G52" s="51" t="n">
        <f aca="false">+B52+$E$17</f>
        <v>3.87174368854</v>
      </c>
      <c r="H52" s="50" t="n">
        <f aca="false">+J52-F52-D52</f>
        <v>1713.78</v>
      </c>
      <c r="I52" s="53"/>
      <c r="J52" s="63" t="n">
        <v>25969.68</v>
      </c>
      <c r="K52" s="54" t="n">
        <f aca="false">+C52*D52</f>
        <v>40603.2609067574</v>
      </c>
      <c r="L52" s="11" t="n">
        <f aca="false">+E52*F52</f>
        <v>65201.1553281</v>
      </c>
      <c r="M52" s="55" t="n">
        <f aca="false">+G52*H52</f>
        <v>6635.31689854608</v>
      </c>
      <c r="N52" s="11" t="n">
        <f aca="false">+C52*D52+E52*F52+G52*H52</f>
        <v>112439.733133403</v>
      </c>
    </row>
    <row r="53" customFormat="false" ht="13.5" hidden="false" customHeight="false" outlineLevel="0" collapsed="false">
      <c r="A53" s="38"/>
      <c r="B53" s="56"/>
      <c r="C53" s="49"/>
      <c r="D53" s="50"/>
      <c r="E53" s="51"/>
      <c r="F53" s="52"/>
      <c r="G53" s="51"/>
      <c r="H53" s="50"/>
      <c r="I53" s="61"/>
      <c r="J53" s="72"/>
      <c r="K53" s="54"/>
      <c r="L53" s="11"/>
      <c r="M53" s="55"/>
      <c r="N53" s="11"/>
    </row>
    <row r="54" customFormat="false" ht="13.5" hidden="false" customHeight="false" outlineLevel="0" collapsed="false">
      <c r="B54" s="62" t="n">
        <f aca="false">SUM(B23:B53)/31</f>
        <v>4.25274193548387</v>
      </c>
      <c r="D54" s="63" t="n">
        <f aca="false">SUM(D23:D53)</f>
        <v>243368.28</v>
      </c>
      <c r="F54" s="64" t="n">
        <f aca="false">SUM(F23:F53)</f>
        <v>450000</v>
      </c>
      <c r="H54" s="64" t="n">
        <f aca="false">SUM(H23:H53)</f>
        <v>39584.16</v>
      </c>
      <c r="I54" s="65"/>
      <c r="J54" s="64" t="n">
        <f aca="false">SUM(J23:J53)</f>
        <v>732952.44</v>
      </c>
      <c r="K54" s="66" t="n">
        <f aca="false">SUM(K23:K53)</f>
        <v>1067594.26628084</v>
      </c>
      <c r="L54" s="67" t="n">
        <f aca="false">SUM(L23:L53)</f>
        <v>1956034.659843</v>
      </c>
      <c r="M54" s="68" t="n">
        <f aca="false">SUM(M23:M53)</f>
        <v>167403.528096157</v>
      </c>
      <c r="N54" s="69" t="n">
        <f aca="false">SUM(N23:N53)</f>
        <v>3191032.45421999</v>
      </c>
    </row>
    <row r="55" customFormat="false" ht="12.75" hidden="false" customHeight="false" outlineLevel="0" collapsed="false">
      <c r="B55" s="70"/>
    </row>
    <row r="56" customFormat="false" ht="12.75" hidden="false" customHeight="false" outlineLevel="0" collapsed="false">
      <c r="B56" s="70"/>
      <c r="I56" s="71"/>
      <c r="J56" s="0" t="s">
        <v>39</v>
      </c>
      <c r="K56" s="18" t="n">
        <f aca="false">+K54/D54</f>
        <v>4.38674368854</v>
      </c>
      <c r="L56" s="18" t="n">
        <f aca="false">+L54/F54</f>
        <v>4.34674368854</v>
      </c>
      <c r="M56" s="18" t="n">
        <f aca="false">+M54/H54</f>
        <v>4.22905344198683</v>
      </c>
      <c r="N56" s="18" t="n">
        <f aca="false">+N54/(J54+I54)</f>
        <v>4.35366918789437</v>
      </c>
    </row>
  </sheetData>
  <hyperlinks>
    <hyperlink ref="C4" r:id="rId1" display="msprung@ncoc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6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10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16.99"/>
    <col collapsed="false" customWidth="true" hidden="false" outlineLevel="0" max="3" min="3" style="0" width="17.85"/>
    <col collapsed="false" customWidth="true" hidden="false" outlineLevel="0" max="4" min="4" style="0" width="17.28"/>
    <col collapsed="false" customWidth="true" hidden="false" outlineLevel="0" max="5" min="5" style="0" width="17.42"/>
    <col collapsed="false" customWidth="true" hidden="false" outlineLevel="0" max="6" min="6" style="0" width="17.99"/>
    <col collapsed="false" customWidth="true" hidden="false" outlineLevel="0" max="7" min="7" style="0" width="15.56"/>
    <col collapsed="false" customWidth="true" hidden="false" outlineLevel="0" max="8" min="8" style="0" width="10.71"/>
    <col collapsed="false" customWidth="true" hidden="false" outlineLevel="0" max="9" min="9" style="0" width="4.41"/>
    <col collapsed="false" customWidth="true" hidden="false" outlineLevel="0" max="10" min="10" style="0" width="12.42"/>
    <col collapsed="false" customWidth="true" hidden="false" outlineLevel="0" max="11" min="11" style="0" width="19.28"/>
    <col collapsed="false" customWidth="true" hidden="false" outlineLevel="0" max="12" min="12" style="0" width="15.99"/>
    <col collapsed="false" customWidth="true" hidden="false" outlineLevel="0" max="13" min="13" style="0" width="15.28"/>
    <col collapsed="false" customWidth="true" hidden="false" outlineLevel="0" max="14" min="14" style="0" width="19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F1" s="1" t="s">
        <v>3</v>
      </c>
    </row>
    <row r="2" customFormat="false" ht="12.75" hidden="false" customHeight="false" outlineLevel="0" collapsed="false">
      <c r="B2" s="1" t="s">
        <v>4</v>
      </c>
      <c r="C2" s="1" t="s">
        <v>5</v>
      </c>
    </row>
    <row r="3" customFormat="false" ht="12.75" hidden="false" customHeight="false" outlineLevel="0" collapsed="false">
      <c r="B3" s="1" t="s">
        <v>6</v>
      </c>
      <c r="C3" s="1"/>
      <c r="F3" s="1" t="s">
        <v>7</v>
      </c>
      <c r="G3" s="1" t="s">
        <v>8</v>
      </c>
    </row>
    <row r="4" customFormat="false" ht="12.75" hidden="false" customHeight="false" outlineLevel="0" collapsed="false">
      <c r="A4" s="1"/>
      <c r="B4" s="1" t="s">
        <v>9</v>
      </c>
      <c r="C4" s="2" t="s">
        <v>10</v>
      </c>
      <c r="G4" s="1" t="s">
        <v>11</v>
      </c>
      <c r="H4" s="1"/>
      <c r="I4" s="1"/>
      <c r="N4" s="3" t="n">
        <f aca="true">NOW()</f>
        <v>45926.8857293545</v>
      </c>
    </row>
    <row r="5" customFormat="false" ht="12.75" hidden="false" customHeight="false" outlineLevel="0" collapsed="false">
      <c r="A5" s="4" t="s">
        <v>42</v>
      </c>
      <c r="B5" s="1"/>
      <c r="C5" s="1"/>
      <c r="D5" s="1"/>
      <c r="H5" s="1"/>
      <c r="I5" s="1"/>
    </row>
    <row r="6" customFormat="false" ht="12.75" hidden="false" customHeight="false" outlineLevel="0" collapsed="false">
      <c r="A6" s="4"/>
      <c r="B6" s="1"/>
      <c r="C6" s="1"/>
      <c r="H6" s="1"/>
      <c r="I6" s="1"/>
    </row>
    <row r="7" customFormat="false" ht="12.75" hidden="false" customHeight="false" outlineLevel="0" collapsed="false">
      <c r="A7" s="4"/>
      <c r="B7" s="1"/>
      <c r="C7" s="1"/>
      <c r="H7" s="1"/>
      <c r="I7" s="1"/>
    </row>
    <row r="8" customFormat="false" ht="12.75" hidden="false" customHeight="false" outlineLevel="0" collapsed="false">
      <c r="A8" s="5" t="s">
        <v>13</v>
      </c>
      <c r="B8" s="6" t="n">
        <v>27390</v>
      </c>
      <c r="C8" s="7"/>
      <c r="F8" s="1"/>
      <c r="H8" s="1"/>
      <c r="I8" s="1"/>
    </row>
    <row r="9" customFormat="false" ht="12.75" hidden="false" customHeight="false" outlineLevel="0" collapsed="false">
      <c r="A9" s="8" t="s">
        <v>14</v>
      </c>
      <c r="B9" s="8"/>
      <c r="C9" s="8"/>
      <c r="F9" s="1"/>
    </row>
    <row r="10" customFormat="false" ht="12.75" hidden="false" customHeight="false" outlineLevel="0" collapsed="false">
      <c r="A10" s="8" t="s">
        <v>15</v>
      </c>
      <c r="B10" s="9" t="n">
        <v>0.14</v>
      </c>
      <c r="C10" s="8" t="s">
        <v>16</v>
      </c>
    </row>
    <row r="11" customFormat="false" ht="12.75" hidden="false" customHeight="false" outlineLevel="0" collapsed="false">
      <c r="A11" s="8" t="s">
        <v>17</v>
      </c>
      <c r="B11" s="9" t="n">
        <v>3.91</v>
      </c>
      <c r="C11" s="8"/>
    </row>
    <row r="12" customFormat="false" ht="12.75" hidden="false" customHeight="false" outlineLevel="0" collapsed="false">
      <c r="A12" s="10"/>
      <c r="B12" s="11"/>
    </row>
    <row r="13" customFormat="false" ht="12.75" hidden="false" customHeight="false" outlineLevel="0" collapsed="false">
      <c r="A13" s="10"/>
      <c r="B13" s="11"/>
    </row>
    <row r="14" customFormat="false" ht="12.75" hidden="false" customHeight="false" outlineLevel="0" collapsed="false">
      <c r="A14" s="10"/>
      <c r="B14" s="11"/>
    </row>
    <row r="15" customFormat="false" ht="13.5" hidden="false" customHeight="false" outlineLevel="0" collapsed="false">
      <c r="A15" s="10"/>
    </row>
    <row r="16" customFormat="false" ht="25.5" hidden="false" customHeight="false" outlineLevel="0" collapsed="false">
      <c r="A16" s="12"/>
      <c r="B16" s="13"/>
      <c r="C16" s="13" t="s">
        <v>18</v>
      </c>
      <c r="D16" s="13" t="s">
        <v>19</v>
      </c>
      <c r="E16" s="14" t="s">
        <v>20</v>
      </c>
      <c r="F16" s="15"/>
      <c r="G16" s="15"/>
      <c r="H16" s="15"/>
      <c r="I16" s="15"/>
      <c r="J16" s="16"/>
      <c r="K16" s="16"/>
      <c r="L16" s="16"/>
      <c r="M16" s="16"/>
      <c r="N16" s="16"/>
    </row>
    <row r="17" customFormat="false" ht="12.75" hidden="false" customHeight="false" outlineLevel="0" collapsed="false">
      <c r="A17" s="17" t="s">
        <v>21</v>
      </c>
      <c r="B17" s="18" t="s">
        <v>22</v>
      </c>
      <c r="C17" s="18" t="n">
        <v>0.03</v>
      </c>
      <c r="D17" s="19" t="n">
        <v>-0.14141420554</v>
      </c>
      <c r="E17" s="20" t="n">
        <f aca="false">SUM(C17:D17)</f>
        <v>-0.11141420554</v>
      </c>
      <c r="F17" s="18"/>
      <c r="G17" s="18"/>
      <c r="H17" s="18"/>
      <c r="I17" s="21"/>
    </row>
    <row r="18" customFormat="false" ht="12.75" hidden="false" customHeight="false" outlineLevel="0" collapsed="false">
      <c r="A18" s="17"/>
      <c r="B18" s="18" t="s">
        <v>23</v>
      </c>
      <c r="C18" s="18" t="n">
        <v>0</v>
      </c>
      <c r="D18" s="19" t="n">
        <v>-0.14141420554</v>
      </c>
      <c r="E18" s="20" t="n">
        <f aca="false">SUM(C18:D18)</f>
        <v>-0.14141420554</v>
      </c>
      <c r="F18" s="18"/>
      <c r="G18" s="18"/>
      <c r="H18" s="18"/>
      <c r="I18" s="21"/>
    </row>
    <row r="19" customFormat="false" ht="13.5" hidden="false" customHeight="false" outlineLevel="0" collapsed="false">
      <c r="A19" s="22"/>
      <c r="B19" s="23" t="s">
        <v>24</v>
      </c>
      <c r="C19" s="23" t="n">
        <v>0.04</v>
      </c>
      <c r="D19" s="24" t="n">
        <v>-0.14141420554</v>
      </c>
      <c r="E19" s="25" t="n">
        <f aca="false">SUM(C19:D19)</f>
        <v>-0.10141420554</v>
      </c>
      <c r="F19" s="18"/>
      <c r="G19" s="18"/>
      <c r="H19" s="18"/>
      <c r="I19" s="21"/>
    </row>
    <row r="20" customFormat="false" ht="13.5" hidden="false" customHeight="false" outlineLevel="0" collapsed="false"/>
    <row r="21" customFormat="false" ht="38.25" hidden="false" customHeight="false" outlineLevel="0" collapsed="false">
      <c r="A21" s="16"/>
      <c r="B21" s="26"/>
      <c r="C21" s="27" t="s">
        <v>25</v>
      </c>
      <c r="D21" s="28" t="s">
        <v>26</v>
      </c>
      <c r="E21" s="27" t="s">
        <v>23</v>
      </c>
      <c r="F21" s="28" t="s">
        <v>27</v>
      </c>
      <c r="G21" s="27" t="s">
        <v>28</v>
      </c>
      <c r="H21" s="28" t="s">
        <v>29</v>
      </c>
      <c r="I21" s="29"/>
      <c r="J21" s="29" t="s">
        <v>41</v>
      </c>
      <c r="K21" s="26" t="s">
        <v>31</v>
      </c>
      <c r="L21" s="29" t="s">
        <v>32</v>
      </c>
      <c r="M21" s="28" t="s">
        <v>33</v>
      </c>
      <c r="N21" s="30" t="s">
        <v>34</v>
      </c>
    </row>
    <row r="22" customFormat="false" ht="13.5" hidden="false" customHeight="false" outlineLevel="0" collapsed="false">
      <c r="B22" s="31" t="s">
        <v>35</v>
      </c>
      <c r="C22" s="32" t="s">
        <v>36</v>
      </c>
      <c r="D22" s="33"/>
      <c r="E22" s="34" t="s">
        <v>37</v>
      </c>
      <c r="F22" s="35" t="n">
        <v>15000</v>
      </c>
      <c r="G22" s="32" t="s">
        <v>38</v>
      </c>
      <c r="H22" s="33"/>
      <c r="I22" s="36"/>
      <c r="J22" s="36"/>
      <c r="K22" s="31"/>
      <c r="L22" s="36"/>
      <c r="M22" s="35"/>
      <c r="N22" s="37"/>
    </row>
    <row r="23" customFormat="false" ht="12.75" hidden="false" customHeight="false" outlineLevel="0" collapsed="false">
      <c r="A23" s="38" t="n">
        <v>37012</v>
      </c>
      <c r="B23" s="73" t="n">
        <v>4.15</v>
      </c>
      <c r="C23" s="40" t="n">
        <f aca="false">+$B$11+$E$19</f>
        <v>3.80858579446</v>
      </c>
      <c r="D23" s="41" t="n">
        <f aca="false">MIN(0.9*$B$8,J23)-F23</f>
        <v>9651</v>
      </c>
      <c r="E23" s="42" t="n">
        <f aca="false">+$B$11+$E$18</f>
        <v>3.76858579446</v>
      </c>
      <c r="F23" s="43" t="n">
        <f aca="false">IF(J23+I23&gt;$F$22,$F$22,J23+I23)</f>
        <v>15000</v>
      </c>
      <c r="G23" s="42" t="n">
        <f aca="false">+B23+$E$17</f>
        <v>4.03858579446</v>
      </c>
      <c r="H23" s="41" t="n">
        <f aca="false">+J23-F23-D23</f>
        <v>2465.1</v>
      </c>
      <c r="I23" s="44"/>
      <c r="J23" s="63" t="n">
        <v>27116.1</v>
      </c>
      <c r="K23" s="45" t="n">
        <f aca="false">+C23*D23</f>
        <v>36756.6615023335</v>
      </c>
      <c r="L23" s="46" t="n">
        <f aca="false">+E23*F23</f>
        <v>56528.7869169</v>
      </c>
      <c r="M23" s="47" t="n">
        <f aca="false">+G23*H23</f>
        <v>9955.51784192334</v>
      </c>
      <c r="N23" s="11" t="n">
        <f aca="false">+C23*D23+E23*F23+G23*H23</f>
        <v>103240.966261157</v>
      </c>
    </row>
    <row r="24" customFormat="false" ht="12.75" hidden="false" customHeight="false" outlineLevel="0" collapsed="false">
      <c r="A24" s="38" t="n">
        <f aca="false">+A23+1</f>
        <v>37013</v>
      </c>
      <c r="B24" s="73" t="n">
        <v>4.115</v>
      </c>
      <c r="C24" s="49" t="n">
        <f aca="false">+$B$11+$E$19</f>
        <v>3.80858579446</v>
      </c>
      <c r="D24" s="50" t="n">
        <f aca="false">MIN(0.9*$B$8,J24)-F24</f>
        <v>9651</v>
      </c>
      <c r="E24" s="51" t="n">
        <f aca="false">+$B$11+$E$18</f>
        <v>3.76858579446</v>
      </c>
      <c r="F24" s="52" t="n">
        <f aca="false">IF(J24+I24&gt;$F$22,$F$22,J24+I24)</f>
        <v>15000</v>
      </c>
      <c r="G24" s="51" t="n">
        <f aca="false">+B24+$E$17</f>
        <v>4.00358579446</v>
      </c>
      <c r="H24" s="50" t="n">
        <f aca="false">+J24-F24-D24</f>
        <v>2465.1</v>
      </c>
      <c r="I24" s="53"/>
      <c r="J24" s="63" t="n">
        <v>27116.1</v>
      </c>
      <c r="K24" s="54" t="n">
        <f aca="false">+C24*D24</f>
        <v>36756.6615023335</v>
      </c>
      <c r="L24" s="11" t="n">
        <f aca="false">+E24*F24</f>
        <v>56528.7869169</v>
      </c>
      <c r="M24" s="55" t="n">
        <f aca="false">+G24*H24</f>
        <v>9869.23934192334</v>
      </c>
      <c r="N24" s="11" t="n">
        <f aca="false">+C24*D24+E24*F24+G24*H24</f>
        <v>103154.687761157</v>
      </c>
    </row>
    <row r="25" customFormat="false" ht="12.75" hidden="false" customHeight="false" outlineLevel="0" collapsed="false">
      <c r="A25" s="38" t="n">
        <f aca="false">+A24+1</f>
        <v>37014</v>
      </c>
      <c r="B25" s="73" t="n">
        <v>4.005</v>
      </c>
      <c r="C25" s="49" t="n">
        <f aca="false">+$B$11+$E$19</f>
        <v>3.80858579446</v>
      </c>
      <c r="D25" s="50" t="n">
        <f aca="false">MIN(0.9*$B$8,J25)-F25</f>
        <v>9651</v>
      </c>
      <c r="E25" s="51" t="n">
        <f aca="false">+$B$11+$E$18</f>
        <v>3.76858579446</v>
      </c>
      <c r="F25" s="52" t="n">
        <f aca="false">IF(J25+I25&gt;$F$22,$F$22,J25+I25)</f>
        <v>15000</v>
      </c>
      <c r="G25" s="51" t="n">
        <f aca="false">+B25+$E$17</f>
        <v>3.89358579446</v>
      </c>
      <c r="H25" s="50" t="n">
        <f aca="false">+J25-F25-D25</f>
        <v>3302.64</v>
      </c>
      <c r="I25" s="53"/>
      <c r="J25" s="63" t="n">
        <v>27953.64</v>
      </c>
      <c r="K25" s="54" t="n">
        <f aca="false">+C25*D25</f>
        <v>36756.6615023335</v>
      </c>
      <c r="L25" s="11" t="n">
        <f aca="false">+E25*F25</f>
        <v>56528.7869169</v>
      </c>
      <c r="M25" s="55" t="n">
        <f aca="false">+G25*H25</f>
        <v>12859.1121882154</v>
      </c>
      <c r="N25" s="11" t="n">
        <f aca="false">+C25*D25+E25*F25+G25*H25</f>
        <v>106144.560607449</v>
      </c>
    </row>
    <row r="26" customFormat="false" ht="12.75" hidden="false" customHeight="false" outlineLevel="0" collapsed="false">
      <c r="A26" s="38" t="n">
        <f aca="false">+A25+1</f>
        <v>37015</v>
      </c>
      <c r="B26" s="73" t="n">
        <v>3.94</v>
      </c>
      <c r="C26" s="49" t="n">
        <f aca="false">+$B$11+$E$19</f>
        <v>3.80858579446</v>
      </c>
      <c r="D26" s="50" t="n">
        <f aca="false">MIN(0.9*$B$8,J26)-F26</f>
        <v>9651</v>
      </c>
      <c r="E26" s="51" t="n">
        <f aca="false">+$B$11+$E$18</f>
        <v>3.76858579446</v>
      </c>
      <c r="F26" s="52" t="n">
        <f aca="false">IF(J26+I26&gt;$F$22,$F$22,J26+I26)</f>
        <v>15000</v>
      </c>
      <c r="G26" s="51" t="n">
        <f aca="false">+B26+$E$17</f>
        <v>3.82858579446</v>
      </c>
      <c r="H26" s="50" t="n">
        <f aca="false">+J26-F26-D26</f>
        <v>3302.64</v>
      </c>
      <c r="I26" s="53"/>
      <c r="J26" s="63" t="n">
        <v>27953.64</v>
      </c>
      <c r="K26" s="54" t="n">
        <f aca="false">+C26*D26</f>
        <v>36756.6615023335</v>
      </c>
      <c r="L26" s="11" t="n">
        <f aca="false">+E26*F26</f>
        <v>56528.7869169</v>
      </c>
      <c r="M26" s="55" t="n">
        <f aca="false">+G26*H26</f>
        <v>12644.4405882154</v>
      </c>
      <c r="N26" s="11" t="n">
        <f aca="false">+C26*D26+E26*F26+G26*H26</f>
        <v>105929.889007449</v>
      </c>
    </row>
    <row r="27" customFormat="false" ht="12.75" hidden="false" customHeight="false" outlineLevel="0" collapsed="false">
      <c r="A27" s="38" t="n">
        <f aca="false">+A26+1</f>
        <v>37016</v>
      </c>
      <c r="B27" s="73" t="n">
        <v>3.865</v>
      </c>
      <c r="C27" s="49" t="n">
        <f aca="false">+$B$11+$E$19</f>
        <v>3.80858579446</v>
      </c>
      <c r="D27" s="50" t="n">
        <f aca="false">MIN(0.9*$B$8,J27)-F27</f>
        <v>9651</v>
      </c>
      <c r="E27" s="51" t="n">
        <f aca="false">+$B$11+$E$18</f>
        <v>3.76858579446</v>
      </c>
      <c r="F27" s="52" t="n">
        <f aca="false">IF(J27+I27&gt;$F$22,$F$22,J27+I27)</f>
        <v>15000</v>
      </c>
      <c r="G27" s="51" t="n">
        <f aca="false">+B27+$E$17</f>
        <v>3.75358579446</v>
      </c>
      <c r="H27" s="50" t="n">
        <f aca="false">+J27-F27-D27</f>
        <v>3424.41</v>
      </c>
      <c r="I27" s="53"/>
      <c r="J27" s="63" t="n">
        <v>28075.41</v>
      </c>
      <c r="K27" s="54" t="n">
        <f aca="false">+C27*D27</f>
        <v>36756.6615023335</v>
      </c>
      <c r="L27" s="11" t="n">
        <f aca="false">+E27*F27</f>
        <v>56528.7869169</v>
      </c>
      <c r="M27" s="55" t="n">
        <f aca="false">+G27*H27</f>
        <v>12853.8167304068</v>
      </c>
      <c r="N27" s="11" t="n">
        <f aca="false">+C27*D27+E27*F27+G27*H27</f>
        <v>106139.26514964</v>
      </c>
    </row>
    <row r="28" customFormat="false" ht="12.75" hidden="false" customHeight="false" outlineLevel="0" collapsed="false">
      <c r="A28" s="38" t="n">
        <f aca="false">+A27+1</f>
        <v>37017</v>
      </c>
      <c r="B28" s="73" t="n">
        <v>3.865</v>
      </c>
      <c r="C28" s="49" t="n">
        <f aca="false">+$B$11+$E$19</f>
        <v>3.80858579446</v>
      </c>
      <c r="D28" s="50" t="n">
        <f aca="false">MIN(0.9*$B$8,J28)-F28</f>
        <v>9651</v>
      </c>
      <c r="E28" s="51" t="n">
        <f aca="false">+$B$11+$E$18</f>
        <v>3.76858579446</v>
      </c>
      <c r="F28" s="52" t="n">
        <f aca="false">IF(J28+I28&gt;$F$22,$F$22,J28+I28)</f>
        <v>15000</v>
      </c>
      <c r="G28" s="51" t="n">
        <f aca="false">+B28+$E$17</f>
        <v>3.75358579446</v>
      </c>
      <c r="H28" s="50" t="n">
        <f aca="false">+J28-F28-D28</f>
        <v>3424.41</v>
      </c>
      <c r="I28" s="53"/>
      <c r="J28" s="63" t="n">
        <v>28075.41</v>
      </c>
      <c r="K28" s="54" t="n">
        <f aca="false">+C28*D28</f>
        <v>36756.6615023335</v>
      </c>
      <c r="L28" s="11" t="n">
        <f aca="false">+E28*F28</f>
        <v>56528.7869169</v>
      </c>
      <c r="M28" s="55" t="n">
        <f aca="false">+G28*H28</f>
        <v>12853.8167304068</v>
      </c>
      <c r="N28" s="11" t="n">
        <f aca="false">+C28*D28+E28*F28+G28*H28</f>
        <v>106139.26514964</v>
      </c>
    </row>
    <row r="29" customFormat="false" ht="12.75" hidden="false" customHeight="false" outlineLevel="0" collapsed="false">
      <c r="A29" s="38" t="n">
        <f aca="false">+A28+1</f>
        <v>37018</v>
      </c>
      <c r="B29" s="73" t="n">
        <v>3.865</v>
      </c>
      <c r="C29" s="49" t="n">
        <f aca="false">+$B$11+$E$19</f>
        <v>3.80858579446</v>
      </c>
      <c r="D29" s="50" t="n">
        <f aca="false">MIN(0.9*$B$8,J29)-F29</f>
        <v>9651</v>
      </c>
      <c r="E29" s="51" t="n">
        <f aca="false">+$B$11+$E$18</f>
        <v>3.76858579446</v>
      </c>
      <c r="F29" s="52" t="n">
        <f aca="false">IF(J29+I29&gt;$F$22,$F$22,J29+I29)</f>
        <v>15000</v>
      </c>
      <c r="G29" s="51" t="n">
        <f aca="false">+B29+$E$17</f>
        <v>3.75358579446</v>
      </c>
      <c r="H29" s="50" t="n">
        <f aca="false">+J29-F29-D29</f>
        <v>3424.41</v>
      </c>
      <c r="I29" s="53"/>
      <c r="J29" s="63" t="n">
        <v>28075.41</v>
      </c>
      <c r="K29" s="54" t="n">
        <f aca="false">+C29*D29</f>
        <v>36756.6615023335</v>
      </c>
      <c r="L29" s="11" t="n">
        <f aca="false">+E29*F29</f>
        <v>56528.7869169</v>
      </c>
      <c r="M29" s="55" t="n">
        <f aca="false">+G29*H29</f>
        <v>12853.8167304068</v>
      </c>
      <c r="N29" s="11" t="n">
        <f aca="false">+C29*D29+E29*F29+G29*H29</f>
        <v>106139.26514964</v>
      </c>
    </row>
    <row r="30" customFormat="false" ht="12.75" hidden="false" customHeight="false" outlineLevel="0" collapsed="false">
      <c r="A30" s="38" t="n">
        <f aca="false">+A29+1</f>
        <v>37019</v>
      </c>
      <c r="B30" s="73" t="n">
        <v>3.78</v>
      </c>
      <c r="C30" s="49" t="n">
        <f aca="false">+$B$11+$E$19</f>
        <v>3.80858579446</v>
      </c>
      <c r="D30" s="50" t="n">
        <f aca="false">MIN(0.9*$B$8,J30)-F30</f>
        <v>9651</v>
      </c>
      <c r="E30" s="51" t="n">
        <f aca="false">+$B$11+$E$18</f>
        <v>3.76858579446</v>
      </c>
      <c r="F30" s="52" t="n">
        <f aca="false">IF(J30+I30&gt;$F$22,$F$22,J30+I30)</f>
        <v>15000</v>
      </c>
      <c r="G30" s="51" t="n">
        <f aca="false">+B30+$E$17</f>
        <v>3.66858579446</v>
      </c>
      <c r="H30" s="50" t="n">
        <f aca="false">+J30-F30-D30</f>
        <v>3628.35</v>
      </c>
      <c r="I30" s="53"/>
      <c r="J30" s="63" t="n">
        <v>28279.35</v>
      </c>
      <c r="K30" s="54" t="n">
        <f aca="false">+C30*D30</f>
        <v>36756.6615023335</v>
      </c>
      <c r="L30" s="11" t="n">
        <f aca="false">+E30*F30</f>
        <v>56528.7869169</v>
      </c>
      <c r="M30" s="55" t="n">
        <f aca="false">+G30*H30</f>
        <v>13310.9132673289</v>
      </c>
      <c r="N30" s="11" t="n">
        <f aca="false">+C30*D30+E30*F30+G30*H30</f>
        <v>106596.361686562</v>
      </c>
    </row>
    <row r="31" customFormat="false" ht="12.75" hidden="false" customHeight="false" outlineLevel="0" collapsed="false">
      <c r="A31" s="38" t="n">
        <f aca="false">+A30+1</f>
        <v>37020</v>
      </c>
      <c r="B31" s="73" t="n">
        <v>3.695</v>
      </c>
      <c r="C31" s="49" t="n">
        <f aca="false">+$B$11+$E$19</f>
        <v>3.80858579446</v>
      </c>
      <c r="D31" s="50" t="n">
        <f aca="false">MIN(0.9*$B$8,J31)-F31</f>
        <v>9651</v>
      </c>
      <c r="E31" s="51" t="n">
        <f aca="false">+$B$11+$E$18</f>
        <v>3.76858579446</v>
      </c>
      <c r="F31" s="52" t="n">
        <f aca="false">IF(J31+I31&gt;$F$22,$F$22,J31+I31)</f>
        <v>15000</v>
      </c>
      <c r="G31" s="51" t="n">
        <f aca="false">+B31+$E$17</f>
        <v>3.58358579446</v>
      </c>
      <c r="H31" s="50" t="n">
        <f aca="false">+J31-F31-D31</f>
        <v>2890.8</v>
      </c>
      <c r="I31" s="53"/>
      <c r="J31" s="63" t="n">
        <v>27541.8</v>
      </c>
      <c r="K31" s="54" t="n">
        <f aca="false">+C31*D31</f>
        <v>36756.6615023335</v>
      </c>
      <c r="L31" s="11" t="n">
        <f aca="false">+E31*F31</f>
        <v>56528.7869169</v>
      </c>
      <c r="M31" s="55" t="n">
        <f aca="false">+G31*H31</f>
        <v>10359.429814625</v>
      </c>
      <c r="N31" s="11" t="n">
        <f aca="false">+C31*D31+E31*F31+G31*H31</f>
        <v>103644.878233858</v>
      </c>
    </row>
    <row r="32" customFormat="false" ht="12.75" hidden="false" customHeight="false" outlineLevel="0" collapsed="false">
      <c r="A32" s="38" t="n">
        <f aca="false">+A31+1</f>
        <v>37021</v>
      </c>
      <c r="B32" s="73" t="n">
        <v>3.47</v>
      </c>
      <c r="C32" s="49" t="n">
        <f aca="false">+$B$11+$E$19</f>
        <v>3.80858579446</v>
      </c>
      <c r="D32" s="50" t="n">
        <f aca="false">MIN(0.9*$B$8,J32)-F32</f>
        <v>9651</v>
      </c>
      <c r="E32" s="51" t="n">
        <f aca="false">+$B$11+$E$18</f>
        <v>3.76858579446</v>
      </c>
      <c r="F32" s="52" t="n">
        <f aca="false">IF(J32+I32&gt;$F$22,$F$22,J32+I32)</f>
        <v>15000</v>
      </c>
      <c r="G32" s="51" t="n">
        <f aca="false">+B32+$E$17</f>
        <v>3.35858579446</v>
      </c>
      <c r="H32" s="50" t="n">
        <f aca="false">+J32-F32-D32</f>
        <v>2890.8</v>
      </c>
      <c r="I32" s="53"/>
      <c r="J32" s="63" t="n">
        <v>27541.8</v>
      </c>
      <c r="K32" s="54" t="n">
        <f aca="false">+C32*D32</f>
        <v>36756.6615023335</v>
      </c>
      <c r="L32" s="11" t="n">
        <f aca="false">+E32*F32</f>
        <v>56528.7869169</v>
      </c>
      <c r="M32" s="55" t="n">
        <f aca="false">+G32*H32</f>
        <v>9708.99981462497</v>
      </c>
      <c r="N32" s="11" t="n">
        <f aca="false">+C32*D32+E32*F32+G32*H32</f>
        <v>102994.448233858</v>
      </c>
    </row>
    <row r="33" customFormat="false" ht="12.75" hidden="false" customHeight="false" outlineLevel="0" collapsed="false">
      <c r="A33" s="38" t="n">
        <f aca="false">+A32+1</f>
        <v>37022</v>
      </c>
      <c r="B33" s="73" t="n">
        <v>3.305</v>
      </c>
      <c r="C33" s="49" t="n">
        <f aca="false">+$B$11+$E$19</f>
        <v>3.80858579446</v>
      </c>
      <c r="D33" s="50" t="n">
        <f aca="false">MIN(0.9*$B$8,J33)-F33</f>
        <v>9651</v>
      </c>
      <c r="E33" s="51" t="n">
        <f aca="false">+$B$11+$E$18</f>
        <v>3.76858579446</v>
      </c>
      <c r="F33" s="52" t="n">
        <f aca="false">IF(J33+I33&gt;$F$22,$F$22,J33+I33)</f>
        <v>15000</v>
      </c>
      <c r="G33" s="51" t="n">
        <f aca="false">+B33+$E$17</f>
        <v>3.19358579446</v>
      </c>
      <c r="H33" s="50" t="n">
        <f aca="false">+J33-F33-D33</f>
        <v>2890.8</v>
      </c>
      <c r="I33" s="53"/>
      <c r="J33" s="63" t="n">
        <v>27541.8</v>
      </c>
      <c r="K33" s="54" t="n">
        <f aca="false">+C33*D33</f>
        <v>36756.6615023335</v>
      </c>
      <c r="L33" s="11" t="n">
        <f aca="false">+E33*F33</f>
        <v>56528.7869169</v>
      </c>
      <c r="M33" s="55" t="n">
        <f aca="false">+G33*H33</f>
        <v>9232.01781462497</v>
      </c>
      <c r="N33" s="11" t="n">
        <f aca="false">+C33*D33+E33*F33+G33*H33</f>
        <v>102517.466233858</v>
      </c>
    </row>
    <row r="34" customFormat="false" ht="12.75" hidden="false" customHeight="false" outlineLevel="0" collapsed="false">
      <c r="A34" s="38" t="n">
        <f aca="false">+A33+1</f>
        <v>37023</v>
      </c>
      <c r="B34" s="73" t="n">
        <v>3.185</v>
      </c>
      <c r="C34" s="49" t="n">
        <f aca="false">+$B$11+$E$19</f>
        <v>3.80858579446</v>
      </c>
      <c r="D34" s="50" t="n">
        <f aca="false">MIN(0.9*$B$8,J34)-F34</f>
        <v>9651</v>
      </c>
      <c r="E34" s="51" t="n">
        <f aca="false">+$B$11+$E$18</f>
        <v>3.76858579446</v>
      </c>
      <c r="F34" s="52" t="n">
        <f aca="false">IF(J34+I34&gt;$F$22,$F$22,J34+I34)</f>
        <v>15000</v>
      </c>
      <c r="G34" s="51" t="n">
        <f aca="false">+B34+$E$17</f>
        <v>3.07358579446</v>
      </c>
      <c r="H34" s="50" t="n">
        <f aca="false">+J34-F34-D34</f>
        <v>2890.8</v>
      </c>
      <c r="I34" s="53"/>
      <c r="J34" s="63" t="n">
        <v>27541.8</v>
      </c>
      <c r="K34" s="54" t="n">
        <f aca="false">+C34*D34</f>
        <v>36756.6615023335</v>
      </c>
      <c r="L34" s="11" t="n">
        <f aca="false">+E34*F34</f>
        <v>56528.7869169</v>
      </c>
      <c r="M34" s="55" t="n">
        <f aca="false">+G34*H34</f>
        <v>8885.12181462497</v>
      </c>
      <c r="N34" s="11" t="n">
        <f aca="false">+C34*D34+E34*F34+G34*H34</f>
        <v>102170.570233858</v>
      </c>
    </row>
    <row r="35" customFormat="false" ht="12.75" hidden="false" customHeight="false" outlineLevel="0" collapsed="false">
      <c r="A35" s="38" t="n">
        <f aca="false">+A34+1</f>
        <v>37024</v>
      </c>
      <c r="B35" s="73" t="n">
        <v>3.185</v>
      </c>
      <c r="C35" s="49" t="n">
        <f aca="false">+$B$11+$E$19</f>
        <v>3.80858579446</v>
      </c>
      <c r="D35" s="50" t="n">
        <f aca="false">MIN(0.9*$B$8,J35)-F35</f>
        <v>9651</v>
      </c>
      <c r="E35" s="51" t="n">
        <f aca="false">+$B$11+$E$18</f>
        <v>3.76858579446</v>
      </c>
      <c r="F35" s="52" t="n">
        <f aca="false">IF(J35+I35&gt;$F$22,$F$22,J35+I35)</f>
        <v>15000</v>
      </c>
      <c r="G35" s="51" t="n">
        <f aca="false">+B35+$E$17</f>
        <v>3.07358579446</v>
      </c>
      <c r="H35" s="50" t="n">
        <f aca="false">+J35-F35-D35</f>
        <v>2890.8</v>
      </c>
      <c r="I35" s="53"/>
      <c r="J35" s="63" t="n">
        <v>27541.8</v>
      </c>
      <c r="K35" s="54" t="n">
        <f aca="false">+C35*D35</f>
        <v>36756.6615023335</v>
      </c>
      <c r="L35" s="11" t="n">
        <f aca="false">+E35*F35</f>
        <v>56528.7869169</v>
      </c>
      <c r="M35" s="55" t="n">
        <f aca="false">+G35*H35</f>
        <v>8885.12181462497</v>
      </c>
      <c r="N35" s="11" t="n">
        <f aca="false">+C35*D35+E35*F35+G35*H35</f>
        <v>102170.570233858</v>
      </c>
    </row>
    <row r="36" customFormat="false" ht="12.75" hidden="false" customHeight="false" outlineLevel="0" collapsed="false">
      <c r="A36" s="38" t="n">
        <f aca="false">+A35+1</f>
        <v>37025</v>
      </c>
      <c r="B36" s="73" t="n">
        <v>3.185</v>
      </c>
      <c r="C36" s="49" t="n">
        <f aca="false">+$B$11+$E$19</f>
        <v>3.80858579446</v>
      </c>
      <c r="D36" s="50" t="n">
        <f aca="false">MIN(0.9*$B$8,J36)-F36</f>
        <v>9651</v>
      </c>
      <c r="E36" s="51" t="n">
        <f aca="false">+$B$11+$E$18</f>
        <v>3.76858579446</v>
      </c>
      <c r="F36" s="52" t="n">
        <f aca="false">IF(J36+I36&gt;$F$22,$F$22,J36+I36)</f>
        <v>15000</v>
      </c>
      <c r="G36" s="51" t="n">
        <f aca="false">+B36+$E$17</f>
        <v>3.07358579446</v>
      </c>
      <c r="H36" s="50" t="n">
        <f aca="false">+J36-F36-D36</f>
        <v>2890.8</v>
      </c>
      <c r="I36" s="53"/>
      <c r="J36" s="63" t="n">
        <v>27541.8</v>
      </c>
      <c r="K36" s="54" t="n">
        <f aca="false">+C36*D36</f>
        <v>36756.6615023335</v>
      </c>
      <c r="L36" s="11" t="n">
        <f aca="false">+E36*F36</f>
        <v>56528.7869169</v>
      </c>
      <c r="M36" s="55" t="n">
        <f aca="false">+G36*H36</f>
        <v>8885.12181462497</v>
      </c>
      <c r="N36" s="11" t="n">
        <f aca="false">+C36*D36+E36*F36+G36*H36</f>
        <v>102170.570233858</v>
      </c>
    </row>
    <row r="37" customFormat="false" ht="12.75" hidden="false" customHeight="false" outlineLevel="0" collapsed="false">
      <c r="A37" s="38" t="n">
        <f aca="false">+A36+1</f>
        <v>37026</v>
      </c>
      <c r="B37" s="73" t="n">
        <v>3.135</v>
      </c>
      <c r="C37" s="49" t="n">
        <f aca="false">+$B$11+$E$19</f>
        <v>3.80858579446</v>
      </c>
      <c r="D37" s="50" t="n">
        <f aca="false">MIN(0.9*$B$8,J37)-F37</f>
        <v>9651</v>
      </c>
      <c r="E37" s="51" t="n">
        <f aca="false">+$B$11+$E$18</f>
        <v>3.76858579446</v>
      </c>
      <c r="F37" s="52" t="n">
        <f aca="false">IF(J37+I37&gt;$F$22,$F$22,J37+I37)</f>
        <v>15000</v>
      </c>
      <c r="G37" s="51" t="n">
        <f aca="false">+B37+$E$17</f>
        <v>3.02358579446</v>
      </c>
      <c r="H37" s="50" t="n">
        <f aca="false">+J37-F37-D37</f>
        <v>1582.02</v>
      </c>
      <c r="I37" s="53"/>
      <c r="J37" s="63" t="n">
        <v>26233.02</v>
      </c>
      <c r="K37" s="54" t="n">
        <f aca="false">+C37*D37</f>
        <v>36756.6615023335</v>
      </c>
      <c r="L37" s="11" t="n">
        <f aca="false">+E37*F37</f>
        <v>56528.7869169</v>
      </c>
      <c r="M37" s="55" t="n">
        <f aca="false">+G37*H37</f>
        <v>4783.37319855161</v>
      </c>
      <c r="N37" s="11" t="n">
        <f aca="false">+C37*D37+E37*F37+G37*H37</f>
        <v>98068.8216177851</v>
      </c>
    </row>
    <row r="38" customFormat="false" ht="12.75" hidden="false" customHeight="false" outlineLevel="0" collapsed="false">
      <c r="A38" s="38" t="n">
        <f aca="false">+A37+1</f>
        <v>37027</v>
      </c>
      <c r="B38" s="73" t="n">
        <v>3.03</v>
      </c>
      <c r="C38" s="49" t="n">
        <f aca="false">+$B$11+$E$19</f>
        <v>3.80858579446</v>
      </c>
      <c r="D38" s="50" t="n">
        <f aca="false">MIN(0.9*$B$8,J38)-F38</f>
        <v>9651</v>
      </c>
      <c r="E38" s="51" t="n">
        <f aca="false">+$B$11+$E$18</f>
        <v>3.76858579446</v>
      </c>
      <c r="F38" s="52" t="n">
        <f aca="false">IF(J38+I38&gt;$F$22,$F$22,J38+I38)</f>
        <v>15000</v>
      </c>
      <c r="G38" s="51" t="n">
        <f aca="false">+B38+$E$17</f>
        <v>2.91858579446</v>
      </c>
      <c r="H38" s="50" t="n">
        <f aca="false">+J38-F38-D38</f>
        <v>1582.02</v>
      </c>
      <c r="I38" s="53"/>
      <c r="J38" s="63" t="n">
        <v>26233.02</v>
      </c>
      <c r="K38" s="54" t="n">
        <f aca="false">+C38*D38</f>
        <v>36756.6615023335</v>
      </c>
      <c r="L38" s="11" t="n">
        <f aca="false">+E38*F38</f>
        <v>56528.7869169</v>
      </c>
      <c r="M38" s="55" t="n">
        <f aca="false">+G38*H38</f>
        <v>4617.26109855161</v>
      </c>
      <c r="N38" s="11" t="n">
        <f aca="false">+C38*D38+E38*F38+G38*H38</f>
        <v>97902.7095177851</v>
      </c>
    </row>
    <row r="39" customFormat="false" ht="12.75" hidden="false" customHeight="false" outlineLevel="0" collapsed="false">
      <c r="A39" s="38" t="n">
        <f aca="false">+A38+1</f>
        <v>37028</v>
      </c>
      <c r="B39" s="73" t="n">
        <v>3.01</v>
      </c>
      <c r="C39" s="49" t="n">
        <f aca="false">+$B$11+$E$19</f>
        <v>3.80858579446</v>
      </c>
      <c r="D39" s="50" t="n">
        <f aca="false">MIN(0.9*$B$8,J39)-F39</f>
        <v>9651</v>
      </c>
      <c r="E39" s="51" t="n">
        <f aca="false">+$B$11+$E$18</f>
        <v>3.76858579446</v>
      </c>
      <c r="F39" s="52" t="n">
        <f aca="false">IF(J39+I39&gt;$F$22,$F$22,J39+I39)</f>
        <v>15000</v>
      </c>
      <c r="G39" s="51" t="n">
        <f aca="false">+B39+$E$17</f>
        <v>2.89858579446</v>
      </c>
      <c r="H39" s="50" t="n">
        <f aca="false">+J39-F39-D39</f>
        <v>1582.02</v>
      </c>
      <c r="I39" s="53"/>
      <c r="J39" s="63" t="n">
        <v>26233.02</v>
      </c>
      <c r="K39" s="54" t="n">
        <f aca="false">+C39*D39</f>
        <v>36756.6615023335</v>
      </c>
      <c r="L39" s="11" t="n">
        <f aca="false">+E39*F39</f>
        <v>56528.7869169</v>
      </c>
      <c r="M39" s="55" t="n">
        <f aca="false">+G39*H39</f>
        <v>4585.62069855161</v>
      </c>
      <c r="N39" s="11" t="n">
        <f aca="false">+C39*D39+E39*F39+G39*H39</f>
        <v>97871.0691177851</v>
      </c>
    </row>
    <row r="40" customFormat="false" ht="12.75" hidden="false" customHeight="false" outlineLevel="0" collapsed="false">
      <c r="A40" s="38" t="n">
        <f aca="false">+A39+1</f>
        <v>37029</v>
      </c>
      <c r="B40" s="73" t="n">
        <v>2.7</v>
      </c>
      <c r="C40" s="49" t="n">
        <f aca="false">+$B$11+$E$19</f>
        <v>3.80858579446</v>
      </c>
      <c r="D40" s="50" t="n">
        <f aca="false">MIN(0.9*$B$8,J40)-F40</f>
        <v>9651</v>
      </c>
      <c r="E40" s="51" t="n">
        <f aca="false">+$B$11+$E$18</f>
        <v>3.76858579446</v>
      </c>
      <c r="F40" s="52" t="n">
        <f aca="false">IF(J40+I40&gt;$F$22,$F$22,J40+I40)</f>
        <v>15000</v>
      </c>
      <c r="G40" s="51" t="n">
        <f aca="false">+B40+$E$17</f>
        <v>2.58858579446</v>
      </c>
      <c r="H40" s="50" t="n">
        <f aca="false">+J40-F40-D40</f>
        <v>1582.02</v>
      </c>
      <c r="I40" s="53"/>
      <c r="J40" s="63" t="n">
        <v>26233.02</v>
      </c>
      <c r="K40" s="54" t="n">
        <f aca="false">+C40*D40</f>
        <v>36756.6615023335</v>
      </c>
      <c r="L40" s="11" t="n">
        <f aca="false">+E40*F40</f>
        <v>56528.7869169</v>
      </c>
      <c r="M40" s="55" t="n">
        <f aca="false">+G40*H40</f>
        <v>4095.19449855161</v>
      </c>
      <c r="N40" s="11" t="n">
        <f aca="false">+C40*D40+E40*F40+G40*H40</f>
        <v>97380.6429177851</v>
      </c>
    </row>
    <row r="41" customFormat="false" ht="12.75" hidden="false" customHeight="false" outlineLevel="0" collapsed="false">
      <c r="A41" s="38" t="n">
        <f aca="false">+A40+1</f>
        <v>37030</v>
      </c>
      <c r="B41" s="73" t="n">
        <v>2.365</v>
      </c>
      <c r="C41" s="49" t="n">
        <f aca="false">+$B$11+$E$19</f>
        <v>3.80858579446</v>
      </c>
      <c r="D41" s="50" t="n">
        <f aca="false">MIN(0.9*$B$8,J41)-F41</f>
        <v>9651</v>
      </c>
      <c r="E41" s="51" t="n">
        <f aca="false">+$B$11+$E$18</f>
        <v>3.76858579446</v>
      </c>
      <c r="F41" s="52" t="n">
        <f aca="false">IF(J41+I41&gt;$F$22,$F$22,J41+I41)</f>
        <v>15000</v>
      </c>
      <c r="G41" s="51" t="n">
        <f aca="false">+B41+$E$17</f>
        <v>2.25358579446</v>
      </c>
      <c r="H41" s="50" t="n">
        <f aca="false">+J41-F41-D41</f>
        <v>1582.02</v>
      </c>
      <c r="I41" s="53"/>
      <c r="J41" s="63" t="n">
        <v>26233.02</v>
      </c>
      <c r="K41" s="54" t="n">
        <f aca="false">+C41*D41</f>
        <v>36756.6615023335</v>
      </c>
      <c r="L41" s="11" t="n">
        <f aca="false">+E41*F41</f>
        <v>56528.7869169</v>
      </c>
      <c r="M41" s="55" t="n">
        <f aca="false">+G41*H41</f>
        <v>3565.21779855161</v>
      </c>
      <c r="N41" s="11" t="n">
        <f aca="false">+C41*D41+E41*F41+G41*H41</f>
        <v>96850.6662177851</v>
      </c>
    </row>
    <row r="42" customFormat="false" ht="12.75" hidden="false" customHeight="false" outlineLevel="0" collapsed="false">
      <c r="A42" s="38" t="n">
        <f aca="false">+A41+1</f>
        <v>37031</v>
      </c>
      <c r="B42" s="73" t="n">
        <v>2.365</v>
      </c>
      <c r="C42" s="49" t="n">
        <f aca="false">+$B$11+$E$19</f>
        <v>3.80858579446</v>
      </c>
      <c r="D42" s="50" t="n">
        <f aca="false">MIN(0.9*$B$8,J42)-F42</f>
        <v>9651</v>
      </c>
      <c r="E42" s="51" t="n">
        <f aca="false">+$B$11+$E$18</f>
        <v>3.76858579446</v>
      </c>
      <c r="F42" s="52" t="n">
        <f aca="false">IF(J42+I42&gt;$F$22,$F$22,J42+I42)</f>
        <v>15000</v>
      </c>
      <c r="G42" s="51" t="n">
        <f aca="false">+B42+$E$17</f>
        <v>2.25358579446</v>
      </c>
      <c r="H42" s="50" t="n">
        <f aca="false">+J42-F42-D42</f>
        <v>1582.02</v>
      </c>
      <c r="I42" s="53"/>
      <c r="J42" s="63" t="n">
        <v>26233.02</v>
      </c>
      <c r="K42" s="54" t="n">
        <f aca="false">+C42*D42</f>
        <v>36756.6615023335</v>
      </c>
      <c r="L42" s="11" t="n">
        <f aca="false">+E42*F42</f>
        <v>56528.7869169</v>
      </c>
      <c r="M42" s="55" t="n">
        <f aca="false">+G42*H42</f>
        <v>3565.21779855161</v>
      </c>
      <c r="N42" s="11" t="n">
        <f aca="false">+C42*D42+E42*F42+G42*H42</f>
        <v>96850.6662177851</v>
      </c>
    </row>
    <row r="43" customFormat="false" ht="12.75" hidden="false" customHeight="false" outlineLevel="0" collapsed="false">
      <c r="A43" s="38" t="n">
        <f aca="false">+A42+1</f>
        <v>37032</v>
      </c>
      <c r="B43" s="73" t="n">
        <v>2.365</v>
      </c>
      <c r="C43" s="49" t="n">
        <f aca="false">+$B$11+$E$19</f>
        <v>3.80858579446</v>
      </c>
      <c r="D43" s="50" t="n">
        <f aca="false">MIN(0.9*$B$8,J43)-F43</f>
        <v>9651</v>
      </c>
      <c r="E43" s="51" t="n">
        <f aca="false">+$B$11+$E$18</f>
        <v>3.76858579446</v>
      </c>
      <c r="F43" s="52" t="n">
        <f aca="false">IF(J43+I43&gt;$F$22,$F$22,J43+I43)</f>
        <v>15000</v>
      </c>
      <c r="G43" s="51" t="n">
        <f aca="false">+B43+$E$17</f>
        <v>2.25358579446</v>
      </c>
      <c r="H43" s="50" t="n">
        <f aca="false">+J43-F43-D43</f>
        <v>1582.02</v>
      </c>
      <c r="I43" s="53"/>
      <c r="J43" s="63" t="n">
        <v>26233.02</v>
      </c>
      <c r="K43" s="54" t="n">
        <f aca="false">+C43*D43</f>
        <v>36756.6615023335</v>
      </c>
      <c r="L43" s="11" t="n">
        <f aca="false">+E43*F43</f>
        <v>56528.7869169</v>
      </c>
      <c r="M43" s="55" t="n">
        <f aca="false">+G43*H43</f>
        <v>3565.21779855161</v>
      </c>
      <c r="N43" s="11" t="n">
        <f aca="false">+C43*D43+E43*F43+G43*H43</f>
        <v>96850.6662177851</v>
      </c>
    </row>
    <row r="44" customFormat="false" ht="12.75" hidden="false" customHeight="false" outlineLevel="0" collapsed="false">
      <c r="A44" s="38" t="n">
        <f aca="false">+A43+1</f>
        <v>37033</v>
      </c>
      <c r="B44" s="73" t="n">
        <v>2.71</v>
      </c>
      <c r="C44" s="49" t="n">
        <f aca="false">+$B$11+$E$19</f>
        <v>3.80858579446</v>
      </c>
      <c r="D44" s="50" t="n">
        <f aca="false">MIN(0.9*$B$8,J44)-F44</f>
        <v>9651</v>
      </c>
      <c r="E44" s="51" t="n">
        <f aca="false">+$B$11+$E$18</f>
        <v>3.76858579446</v>
      </c>
      <c r="F44" s="52" t="n">
        <f aca="false">IF(J44+I44&gt;$F$22,$F$22,J44+I44)</f>
        <v>15000</v>
      </c>
      <c r="G44" s="51" t="n">
        <f aca="false">+B44+$E$17</f>
        <v>2.59858579446</v>
      </c>
      <c r="H44" s="50" t="n">
        <f aca="false">+J44-F44-D44</f>
        <v>1458.27</v>
      </c>
      <c r="I44" s="53"/>
      <c r="J44" s="63" t="n">
        <v>26109.27</v>
      </c>
      <c r="K44" s="54" t="n">
        <f aca="false">+C44*D44</f>
        <v>36756.6615023335</v>
      </c>
      <c r="L44" s="11" t="n">
        <f aca="false">+E44*F44</f>
        <v>56528.7869169</v>
      </c>
      <c r="M44" s="55" t="n">
        <f aca="false">+G44*H44</f>
        <v>3789.43970648719</v>
      </c>
      <c r="N44" s="11" t="n">
        <f aca="false">+C44*D44+E44*F44+G44*H44</f>
        <v>97074.8881257207</v>
      </c>
    </row>
    <row r="45" customFormat="false" ht="12.75" hidden="false" customHeight="false" outlineLevel="0" collapsed="false">
      <c r="A45" s="38" t="n">
        <f aca="false">+A44+1</f>
        <v>37034</v>
      </c>
      <c r="B45" s="73" t="n">
        <v>2.9</v>
      </c>
      <c r="C45" s="49" t="n">
        <f aca="false">+$B$11+$E$19</f>
        <v>3.80858579446</v>
      </c>
      <c r="D45" s="50" t="n">
        <f aca="false">MIN(0.9*$B$8,J45)-F45</f>
        <v>9651</v>
      </c>
      <c r="E45" s="51" t="n">
        <f aca="false">+$B$11+$E$18</f>
        <v>3.76858579446</v>
      </c>
      <c r="F45" s="52" t="n">
        <f aca="false">IF(J45+I45&gt;$F$22,$F$22,J45+I45)</f>
        <v>15000</v>
      </c>
      <c r="G45" s="51" t="n">
        <f aca="false">+B45+$E$17</f>
        <v>2.78858579446</v>
      </c>
      <c r="H45" s="50" t="n">
        <f aca="false">+J45-F45-D45</f>
        <v>1458.27</v>
      </c>
      <c r="I45" s="53"/>
      <c r="J45" s="63" t="n">
        <v>26109.27</v>
      </c>
      <c r="K45" s="54" t="n">
        <f aca="false">+C45*D45</f>
        <v>36756.6615023335</v>
      </c>
      <c r="L45" s="11" t="n">
        <f aca="false">+E45*F45</f>
        <v>56528.7869169</v>
      </c>
      <c r="M45" s="55" t="n">
        <f aca="false">+G45*H45</f>
        <v>4066.51100648719</v>
      </c>
      <c r="N45" s="11" t="n">
        <f aca="false">+C45*D45+E45*F45+G45*H45</f>
        <v>97351.9594257207</v>
      </c>
    </row>
    <row r="46" customFormat="false" ht="12.75" hidden="false" customHeight="false" outlineLevel="0" collapsed="false">
      <c r="A46" s="38" t="n">
        <f aca="false">+A45+1</f>
        <v>37035</v>
      </c>
      <c r="B46" s="73" t="n">
        <v>2.84</v>
      </c>
      <c r="C46" s="49" t="n">
        <f aca="false">+$B$11+$E$19</f>
        <v>3.80858579446</v>
      </c>
      <c r="D46" s="50" t="n">
        <f aca="false">MIN(0.9*$B$8,J46)-F46</f>
        <v>9651</v>
      </c>
      <c r="E46" s="51" t="n">
        <f aca="false">+$B$11+$E$18</f>
        <v>3.76858579446</v>
      </c>
      <c r="F46" s="52" t="n">
        <f aca="false">IF(J46+I46&gt;$F$22,$F$22,J46+I46)</f>
        <v>15000</v>
      </c>
      <c r="G46" s="51" t="n">
        <f aca="false">+B46+$E$17</f>
        <v>2.72858579446</v>
      </c>
      <c r="H46" s="50" t="n">
        <f aca="false">+J46-F46-D46</f>
        <v>1458.27</v>
      </c>
      <c r="I46" s="53"/>
      <c r="J46" s="63" t="n">
        <v>26109.27</v>
      </c>
      <c r="K46" s="54" t="n">
        <f aca="false">+C46*D46</f>
        <v>36756.6615023335</v>
      </c>
      <c r="L46" s="11" t="n">
        <f aca="false">+E46*F46</f>
        <v>56528.7869169</v>
      </c>
      <c r="M46" s="55" t="n">
        <f aca="false">+G46*H46</f>
        <v>3979.01480648719</v>
      </c>
      <c r="N46" s="11" t="n">
        <f aca="false">+C46*D46+E46*F46+G46*H46</f>
        <v>97264.4632257207</v>
      </c>
    </row>
    <row r="47" customFormat="false" ht="12.75" hidden="false" customHeight="false" outlineLevel="0" collapsed="false">
      <c r="A47" s="38" t="n">
        <f aca="false">+A46+1</f>
        <v>37036</v>
      </c>
      <c r="B47" s="73" t="n">
        <v>2.91</v>
      </c>
      <c r="C47" s="49" t="n">
        <f aca="false">+$B$11+$E$19</f>
        <v>3.80858579446</v>
      </c>
      <c r="D47" s="50" t="n">
        <f aca="false">MIN(0.9*$B$8,J47)-F47</f>
        <v>9651</v>
      </c>
      <c r="E47" s="51" t="n">
        <f aca="false">+$B$11+$E$18</f>
        <v>3.76858579446</v>
      </c>
      <c r="F47" s="52" t="n">
        <f aca="false">IF(J47+I47&gt;$F$22,$F$22,J47+I47)</f>
        <v>15000</v>
      </c>
      <c r="G47" s="51" t="n">
        <f aca="false">+B47+$E$17</f>
        <v>2.79858579446</v>
      </c>
      <c r="H47" s="50" t="n">
        <f aca="false">+J47-F47-D47</f>
        <v>1949.31</v>
      </c>
      <c r="I47" s="53"/>
      <c r="J47" s="63" t="n">
        <v>26600.31</v>
      </c>
      <c r="K47" s="54" t="n">
        <f aca="false">+C47*D47</f>
        <v>36756.6615023335</v>
      </c>
      <c r="L47" s="11" t="n">
        <f aca="false">+E47*F47</f>
        <v>56528.7869169</v>
      </c>
      <c r="M47" s="55" t="n">
        <f aca="false">+G47*H47</f>
        <v>5455.31127499883</v>
      </c>
      <c r="N47" s="11" t="n">
        <f aca="false">+C47*D47+E47*F47+G47*H47</f>
        <v>98740.7596942323</v>
      </c>
    </row>
    <row r="48" customFormat="false" ht="12.75" hidden="false" customHeight="false" outlineLevel="0" collapsed="false">
      <c r="A48" s="38" t="n">
        <f aca="false">+A47+1</f>
        <v>37037</v>
      </c>
      <c r="B48" s="73" t="n">
        <v>2.315</v>
      </c>
      <c r="C48" s="49" t="n">
        <f aca="false">+$B$11+$E$19</f>
        <v>3.80858579446</v>
      </c>
      <c r="D48" s="50" t="n">
        <f aca="false">MIN(0.9*$B$8,J48)-F48</f>
        <v>9651</v>
      </c>
      <c r="E48" s="51" t="n">
        <f aca="false">+$B$11+$E$18</f>
        <v>3.76858579446</v>
      </c>
      <c r="F48" s="52" t="n">
        <f aca="false">IF(J48+I48&gt;$F$22,$F$22,J48+I48)</f>
        <v>15000</v>
      </c>
      <c r="G48" s="51" t="n">
        <f aca="false">+B48+$E$17</f>
        <v>2.20358579446</v>
      </c>
      <c r="H48" s="50" t="n">
        <f aca="false">+J48-F48-D48</f>
        <v>2256.21</v>
      </c>
      <c r="I48" s="53"/>
      <c r="J48" s="63" t="n">
        <v>26907.21</v>
      </c>
      <c r="K48" s="54" t="n">
        <f aca="false">+C48*D48</f>
        <v>36756.6615023335</v>
      </c>
      <c r="L48" s="11" t="n">
        <f aca="false">+E48*F48</f>
        <v>56528.7869169</v>
      </c>
      <c r="M48" s="55" t="n">
        <f aca="false">+G48*H48</f>
        <v>4971.75230531859</v>
      </c>
      <c r="N48" s="11" t="n">
        <f aca="false">+C48*D48+E48*F48+G48*H48</f>
        <v>98257.2007245521</v>
      </c>
    </row>
    <row r="49" customFormat="false" ht="12.75" hidden="false" customHeight="false" outlineLevel="0" collapsed="false">
      <c r="A49" s="38" t="n">
        <f aca="false">+A48+1</f>
        <v>37038</v>
      </c>
      <c r="B49" s="73" t="n">
        <v>2.315</v>
      </c>
      <c r="C49" s="49" t="n">
        <f aca="false">+$B$11+$E$19</f>
        <v>3.80858579446</v>
      </c>
      <c r="D49" s="50" t="n">
        <f aca="false">MIN(0.9*$B$8,J49)-F49</f>
        <v>9651</v>
      </c>
      <c r="E49" s="51" t="n">
        <f aca="false">+$B$11+$E$18</f>
        <v>3.76858579446</v>
      </c>
      <c r="F49" s="52" t="n">
        <f aca="false">IF(J49+I49&gt;$F$22,$F$22,J49+I49)</f>
        <v>15000</v>
      </c>
      <c r="G49" s="51" t="n">
        <f aca="false">+B49+$E$17</f>
        <v>2.20358579446</v>
      </c>
      <c r="H49" s="50" t="n">
        <f aca="false">+J49-F49-D49</f>
        <v>2256.21</v>
      </c>
      <c r="I49" s="53"/>
      <c r="J49" s="63" t="n">
        <v>26907.21</v>
      </c>
      <c r="K49" s="54" t="n">
        <f aca="false">+C49*D49</f>
        <v>36756.6615023335</v>
      </c>
      <c r="L49" s="11" t="n">
        <f aca="false">+E49*F49</f>
        <v>56528.7869169</v>
      </c>
      <c r="M49" s="55" t="n">
        <f aca="false">+G49*H49</f>
        <v>4971.75230531859</v>
      </c>
      <c r="N49" s="11" t="n">
        <f aca="false">+C49*D49+E49*F49+G49*H49</f>
        <v>98257.2007245521</v>
      </c>
    </row>
    <row r="50" customFormat="false" ht="12.75" hidden="false" customHeight="false" outlineLevel="0" collapsed="false">
      <c r="A50" s="38" t="n">
        <f aca="false">+A49+1</f>
        <v>37039</v>
      </c>
      <c r="B50" s="73" t="n">
        <v>2.315</v>
      </c>
      <c r="C50" s="49" t="n">
        <f aca="false">+$B$11+$E$19</f>
        <v>3.80858579446</v>
      </c>
      <c r="D50" s="50" t="n">
        <f aca="false">MIN(0.9*$B$8,J50)-F50</f>
        <v>9651</v>
      </c>
      <c r="E50" s="51" t="n">
        <f aca="false">+$B$11+$E$18</f>
        <v>3.76858579446</v>
      </c>
      <c r="F50" s="52" t="n">
        <f aca="false">IF(J50+I50&gt;$F$22,$F$22,J50+I50)</f>
        <v>15000</v>
      </c>
      <c r="G50" s="51" t="n">
        <f aca="false">+B50+$E$17</f>
        <v>2.20358579446</v>
      </c>
      <c r="H50" s="50" t="n">
        <f aca="false">+J50-F50-D50</f>
        <v>2256.21</v>
      </c>
      <c r="I50" s="53"/>
      <c r="J50" s="63" t="n">
        <v>26907.21</v>
      </c>
      <c r="K50" s="54" t="n">
        <f aca="false">+C50*D50</f>
        <v>36756.6615023335</v>
      </c>
      <c r="L50" s="11" t="n">
        <f aca="false">+E50*F50</f>
        <v>56528.7869169</v>
      </c>
      <c r="M50" s="55" t="n">
        <f aca="false">+G50*H50</f>
        <v>4971.75230531859</v>
      </c>
      <c r="N50" s="11" t="n">
        <f aca="false">+C50*D50+E50*F50+G50*H50</f>
        <v>98257.2007245521</v>
      </c>
    </row>
    <row r="51" customFormat="false" ht="12.75" hidden="false" customHeight="false" outlineLevel="0" collapsed="false">
      <c r="A51" s="38" t="n">
        <f aca="false">+A50+1</f>
        <v>37040</v>
      </c>
      <c r="B51" s="73" t="n">
        <v>2.315</v>
      </c>
      <c r="C51" s="49" t="n">
        <f aca="false">+$B$11+$E$19</f>
        <v>3.80858579446</v>
      </c>
      <c r="D51" s="50" t="n">
        <f aca="false">MIN(0.9*$B$8,J51)-F51</f>
        <v>9651</v>
      </c>
      <c r="E51" s="51" t="n">
        <f aca="false">+$B$11+$E$18</f>
        <v>3.76858579446</v>
      </c>
      <c r="F51" s="52" t="n">
        <f aca="false">IF(J51+I51&gt;$F$22,$F$22,J51+I51)</f>
        <v>15000</v>
      </c>
      <c r="G51" s="51" t="n">
        <f aca="false">+B51+$E$17</f>
        <v>2.20358579446</v>
      </c>
      <c r="H51" s="50" t="n">
        <f aca="false">+J51-F51-D51</f>
        <v>2256.21</v>
      </c>
      <c r="I51" s="53"/>
      <c r="J51" s="63" t="n">
        <v>26907.21</v>
      </c>
      <c r="K51" s="54" t="n">
        <f aca="false">+C51*D51</f>
        <v>36756.6615023335</v>
      </c>
      <c r="L51" s="11" t="n">
        <f aca="false">+E51*F51</f>
        <v>56528.7869169</v>
      </c>
      <c r="M51" s="55" t="n">
        <f aca="false">+G51*H51</f>
        <v>4971.75230531859</v>
      </c>
      <c r="N51" s="11" t="n">
        <f aca="false">+C51*D51+E51*F51+G51*H51</f>
        <v>98257.2007245521</v>
      </c>
    </row>
    <row r="52" customFormat="false" ht="12.75" hidden="false" customHeight="false" outlineLevel="0" collapsed="false">
      <c r="A52" s="38" t="n">
        <f aca="false">+A51+1</f>
        <v>37041</v>
      </c>
      <c r="B52" s="73" t="n">
        <v>2.745</v>
      </c>
      <c r="C52" s="49" t="n">
        <f aca="false">+$B$11+$E$19</f>
        <v>3.80858579446</v>
      </c>
      <c r="D52" s="50" t="n">
        <f aca="false">MIN(0.9*$B$8,J52)-F52</f>
        <v>9651</v>
      </c>
      <c r="E52" s="51" t="n">
        <f aca="false">+$B$11+$E$18</f>
        <v>3.76858579446</v>
      </c>
      <c r="F52" s="52" t="n">
        <f aca="false">IF(J52+I52&gt;$F$22,$F$22,J52+I52)</f>
        <v>15000</v>
      </c>
      <c r="G52" s="51" t="n">
        <f aca="false">+B52+$E$17</f>
        <v>2.63358579446</v>
      </c>
      <c r="H52" s="50" t="n">
        <f aca="false">+J52-F52-D52</f>
        <v>2256.21</v>
      </c>
      <c r="I52" s="53"/>
      <c r="J52" s="63" t="n">
        <v>26907.21</v>
      </c>
      <c r="K52" s="54" t="n">
        <f aca="false">+C52*D52</f>
        <v>36756.6615023335</v>
      </c>
      <c r="L52" s="11" t="n">
        <f aca="false">+E52*F52</f>
        <v>56528.7869169</v>
      </c>
      <c r="M52" s="55" t="n">
        <f aca="false">+G52*H52</f>
        <v>5941.9226053186</v>
      </c>
      <c r="N52" s="11" t="n">
        <f aca="false">+C52*D52+E52*F52+G52*H52</f>
        <v>99227.3710245521</v>
      </c>
    </row>
    <row r="53" customFormat="false" ht="12.75" hidden="false" customHeight="false" outlineLevel="0" collapsed="false">
      <c r="A53" s="38" t="n">
        <f aca="false">+A52+1</f>
        <v>37042</v>
      </c>
      <c r="B53" s="73" t="n">
        <v>2.315</v>
      </c>
      <c r="C53" s="49" t="n">
        <f aca="false">+$B$11+$E$19</f>
        <v>3.80858579446</v>
      </c>
      <c r="D53" s="50" t="n">
        <f aca="false">MIN(0.9*$B$8,J53)-F53</f>
        <v>9651</v>
      </c>
      <c r="E53" s="51" t="n">
        <f aca="false">+$B$11+$E$18</f>
        <v>3.76858579446</v>
      </c>
      <c r="F53" s="52" t="n">
        <f aca="false">IF(J53+I53&gt;$F$22,$F$22,J53+I53)</f>
        <v>15000</v>
      </c>
      <c r="G53" s="51" t="n">
        <f aca="false">+B53+$E$17</f>
        <v>2.20358579446</v>
      </c>
      <c r="H53" s="50" t="n">
        <f aca="false">+J53-F53-D53</f>
        <v>2256.21</v>
      </c>
      <c r="I53" s="53"/>
      <c r="J53" s="63" t="n">
        <v>26907.21</v>
      </c>
      <c r="K53" s="54" t="n">
        <f aca="false">+C53*D53</f>
        <v>36756.6615023335</v>
      </c>
      <c r="L53" s="11" t="n">
        <f aca="false">+E53*F53</f>
        <v>56528.7869169</v>
      </c>
      <c r="M53" s="55" t="n">
        <f aca="false">+G53*H53</f>
        <v>4971.75230531859</v>
      </c>
      <c r="N53" s="11" t="n">
        <f aca="false">+C53*D53+E53*F53+G53*H53</f>
        <v>98257.2007245521</v>
      </c>
    </row>
    <row r="54" customFormat="false" ht="13.5" hidden="false" customHeight="false" outlineLevel="0" collapsed="false">
      <c r="B54" s="62" t="n">
        <f aca="false">SUM(B23:B53)/31</f>
        <v>3.10516129032258</v>
      </c>
      <c r="D54" s="63" t="n">
        <f aca="false">SUM(D23:D53)</f>
        <v>299181</v>
      </c>
      <c r="F54" s="64" t="n">
        <f aca="false">SUM(F23:F53)</f>
        <v>465000</v>
      </c>
      <c r="H54" s="63" t="n">
        <f aca="false">SUM(H23:H53)</f>
        <v>73717.38</v>
      </c>
      <c r="I54" s="65"/>
      <c r="J54" s="63" t="n">
        <f aca="false">SUM(J23:J53)</f>
        <v>837898.38</v>
      </c>
      <c r="K54" s="66" t="n">
        <f aca="false">SUM(K23:K53)</f>
        <v>1139456.50657234</v>
      </c>
      <c r="L54" s="67" t="n">
        <f aca="false">SUM(L23:L53)</f>
        <v>1752392.3944239</v>
      </c>
      <c r="M54" s="68" t="n">
        <f aca="false">SUM(M23:M53)</f>
        <v>230024.55012281</v>
      </c>
      <c r="N54" s="69" t="n">
        <f aca="false">SUM(N23:N53)</f>
        <v>3121873.45111905</v>
      </c>
    </row>
    <row r="55" customFormat="false" ht="12.75" hidden="false" customHeight="false" outlineLevel="0" collapsed="false">
      <c r="B55" s="70"/>
    </row>
    <row r="56" customFormat="false" ht="12.75" hidden="false" customHeight="false" outlineLevel="0" collapsed="false">
      <c r="B56" s="70"/>
      <c r="I56" s="71"/>
      <c r="J56" s="0" t="s">
        <v>39</v>
      </c>
      <c r="K56" s="18" t="n">
        <f aca="false">+K54/D54</f>
        <v>3.80858579446</v>
      </c>
      <c r="L56" s="18" t="n">
        <f aca="false">+L54/F54</f>
        <v>3.76858579446</v>
      </c>
      <c r="M56" s="18" t="n">
        <f aca="false">+M54/H54</f>
        <v>3.12035710062959</v>
      </c>
      <c r="N56" s="18" t="n">
        <f aca="false">+N54/(J54+I54)</f>
        <v>3.72583779326444</v>
      </c>
    </row>
  </sheetData>
  <hyperlinks>
    <hyperlink ref="C4" r:id="rId1" display="msprung@ncoc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6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55" activeCellId="0" sqref="B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16.99"/>
    <col collapsed="false" customWidth="true" hidden="false" outlineLevel="0" max="3" min="3" style="0" width="17.85"/>
    <col collapsed="false" customWidth="true" hidden="false" outlineLevel="0" max="4" min="4" style="0" width="17.28"/>
    <col collapsed="false" customWidth="true" hidden="false" outlineLevel="0" max="5" min="5" style="0" width="17.42"/>
    <col collapsed="false" customWidth="true" hidden="false" outlineLevel="0" max="6" min="6" style="0" width="17.99"/>
    <col collapsed="false" customWidth="true" hidden="false" outlineLevel="0" max="7" min="7" style="0" width="15.56"/>
    <col collapsed="false" customWidth="true" hidden="false" outlineLevel="0" max="8" min="8" style="0" width="10.71"/>
    <col collapsed="false" customWidth="true" hidden="false" outlineLevel="0" max="9" min="9" style="0" width="4.41"/>
    <col collapsed="false" customWidth="true" hidden="false" outlineLevel="0" max="10" min="10" style="74" width="12.42"/>
    <col collapsed="false" customWidth="true" hidden="false" outlineLevel="0" max="11" min="11" style="0" width="19.28"/>
    <col collapsed="false" customWidth="true" hidden="false" outlineLevel="0" max="12" min="12" style="0" width="15.99"/>
    <col collapsed="false" customWidth="true" hidden="false" outlineLevel="0" max="13" min="13" style="0" width="15.28"/>
    <col collapsed="false" customWidth="true" hidden="false" outlineLevel="0" max="14" min="14" style="0" width="19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F1" s="1" t="s">
        <v>3</v>
      </c>
    </row>
    <row r="2" customFormat="false" ht="12.75" hidden="false" customHeight="false" outlineLevel="0" collapsed="false">
      <c r="B2" s="1" t="s">
        <v>4</v>
      </c>
      <c r="C2" s="1" t="s">
        <v>5</v>
      </c>
    </row>
    <row r="3" customFormat="false" ht="12.75" hidden="false" customHeight="false" outlineLevel="0" collapsed="false">
      <c r="B3" s="1" t="s">
        <v>6</v>
      </c>
      <c r="C3" s="1"/>
      <c r="F3" s="1" t="s">
        <v>7</v>
      </c>
      <c r="G3" s="1" t="s">
        <v>8</v>
      </c>
    </row>
    <row r="4" customFormat="false" ht="12.75" hidden="false" customHeight="false" outlineLevel="0" collapsed="false">
      <c r="A4" s="1"/>
      <c r="B4" s="1" t="s">
        <v>9</v>
      </c>
      <c r="C4" s="2" t="s">
        <v>10</v>
      </c>
      <c r="G4" s="1" t="s">
        <v>11</v>
      </c>
      <c r="H4" s="1"/>
      <c r="I4" s="1"/>
      <c r="N4" s="3" t="n">
        <f aca="true">NOW()</f>
        <v>45926.8857293841</v>
      </c>
    </row>
    <row r="5" customFormat="false" ht="12.75" hidden="false" customHeight="false" outlineLevel="0" collapsed="false">
      <c r="A5" s="4" t="s">
        <v>43</v>
      </c>
      <c r="B5" s="1"/>
      <c r="C5" s="1"/>
      <c r="D5" s="1"/>
      <c r="H5" s="1"/>
      <c r="I5" s="1"/>
    </row>
    <row r="6" customFormat="false" ht="12.75" hidden="false" customHeight="false" outlineLevel="0" collapsed="false">
      <c r="A6" s="4"/>
      <c r="B6" s="1"/>
      <c r="C6" s="1"/>
      <c r="H6" s="1"/>
      <c r="I6" s="1"/>
    </row>
    <row r="7" customFormat="false" ht="12.75" hidden="false" customHeight="false" outlineLevel="0" collapsed="false">
      <c r="A7" s="4"/>
      <c r="B7" s="1"/>
      <c r="C7" s="1"/>
      <c r="H7" s="1"/>
      <c r="I7" s="1"/>
    </row>
    <row r="8" customFormat="false" ht="12.75" hidden="false" customHeight="false" outlineLevel="0" collapsed="false">
      <c r="A8" s="5" t="s">
        <v>13</v>
      </c>
      <c r="B8" s="6" t="n">
        <v>25668</v>
      </c>
      <c r="C8" s="7"/>
      <c r="F8" s="1"/>
      <c r="H8" s="1"/>
      <c r="I8" s="1"/>
    </row>
    <row r="9" customFormat="false" ht="12.75" hidden="false" customHeight="false" outlineLevel="0" collapsed="false">
      <c r="A9" s="8" t="s">
        <v>14</v>
      </c>
      <c r="B9" s="8"/>
      <c r="C9" s="8"/>
      <c r="F9" s="1"/>
    </row>
    <row r="10" customFormat="false" ht="12.75" hidden="false" customHeight="false" outlineLevel="0" collapsed="false">
      <c r="A10" s="8" t="s">
        <v>15</v>
      </c>
      <c r="B10" s="9" t="n">
        <v>0.14</v>
      </c>
      <c r="C10" s="8" t="s">
        <v>16</v>
      </c>
    </row>
    <row r="11" customFormat="false" ht="12.75" hidden="false" customHeight="false" outlineLevel="0" collapsed="false">
      <c r="A11" s="8" t="s">
        <v>17</v>
      </c>
      <c r="B11" s="75" t="n">
        <v>2.43</v>
      </c>
      <c r="C11" s="8"/>
    </row>
    <row r="12" customFormat="false" ht="12.75" hidden="false" customHeight="false" outlineLevel="0" collapsed="false">
      <c r="A12" s="10"/>
      <c r="B12" s="11"/>
    </row>
    <row r="13" customFormat="false" ht="12.75" hidden="false" customHeight="false" outlineLevel="0" collapsed="false">
      <c r="A13" s="10"/>
      <c r="B13" s="11"/>
    </row>
    <row r="14" customFormat="false" ht="12.75" hidden="false" customHeight="false" outlineLevel="0" collapsed="false">
      <c r="A14" s="10"/>
      <c r="B14" s="11"/>
    </row>
    <row r="15" customFormat="false" ht="13.5" hidden="false" customHeight="false" outlineLevel="0" collapsed="false">
      <c r="A15" s="10"/>
    </row>
    <row r="16" customFormat="false" ht="25.5" hidden="false" customHeight="false" outlineLevel="0" collapsed="false">
      <c r="A16" s="12"/>
      <c r="B16" s="13"/>
      <c r="C16" s="13" t="s">
        <v>18</v>
      </c>
      <c r="D16" s="76" t="s">
        <v>19</v>
      </c>
      <c r="E16" s="14" t="s">
        <v>20</v>
      </c>
      <c r="F16" s="15"/>
      <c r="G16" s="15"/>
      <c r="H16" s="15"/>
      <c r="I16" s="15"/>
      <c r="J16" s="77"/>
      <c r="K16" s="16"/>
      <c r="L16" s="16"/>
      <c r="M16" s="16"/>
      <c r="N16" s="16"/>
    </row>
    <row r="17" customFormat="false" ht="12.75" hidden="false" customHeight="false" outlineLevel="0" collapsed="false">
      <c r="A17" s="17" t="s">
        <v>21</v>
      </c>
      <c r="B17" s="18" t="s">
        <v>22</v>
      </c>
      <c r="C17" s="18" t="n">
        <v>0.03</v>
      </c>
      <c r="D17" s="78" t="n">
        <v>-0.14141415262</v>
      </c>
      <c r="E17" s="20" t="n">
        <f aca="false">SUM(C17:D17)</f>
        <v>-0.11141415262</v>
      </c>
      <c r="F17" s="18"/>
      <c r="G17" s="18"/>
      <c r="H17" s="18"/>
      <c r="I17" s="21"/>
    </row>
    <row r="18" customFormat="false" ht="12.75" hidden="false" customHeight="false" outlineLevel="0" collapsed="false">
      <c r="A18" s="17"/>
      <c r="B18" s="18" t="s">
        <v>23</v>
      </c>
      <c r="C18" s="18" t="n">
        <v>0</v>
      </c>
      <c r="D18" s="78" t="n">
        <v>-0.14141415262</v>
      </c>
      <c r="E18" s="20" t="n">
        <f aca="false">SUM(C18:D18)</f>
        <v>-0.14141415262</v>
      </c>
      <c r="F18" s="18"/>
      <c r="G18" s="18"/>
      <c r="H18" s="18"/>
      <c r="I18" s="21"/>
    </row>
    <row r="19" customFormat="false" ht="13.5" hidden="false" customHeight="false" outlineLevel="0" collapsed="false">
      <c r="A19" s="22"/>
      <c r="B19" s="23" t="s">
        <v>24</v>
      </c>
      <c r="C19" s="23" t="n">
        <v>0.04</v>
      </c>
      <c r="D19" s="79" t="n">
        <v>-0.14141415262</v>
      </c>
      <c r="E19" s="25" t="n">
        <f aca="false">SUM(C19:D19)</f>
        <v>-0.10141415262</v>
      </c>
      <c r="F19" s="18"/>
      <c r="G19" s="18"/>
      <c r="H19" s="18"/>
      <c r="I19" s="21"/>
    </row>
    <row r="20" customFormat="false" ht="13.5" hidden="false" customHeight="false" outlineLevel="0" collapsed="false"/>
    <row r="21" customFormat="false" ht="38.25" hidden="false" customHeight="false" outlineLevel="0" collapsed="false">
      <c r="A21" s="16"/>
      <c r="B21" s="26"/>
      <c r="C21" s="27" t="s">
        <v>25</v>
      </c>
      <c r="D21" s="28" t="s">
        <v>26</v>
      </c>
      <c r="E21" s="27" t="s">
        <v>23</v>
      </c>
      <c r="F21" s="28" t="s">
        <v>27</v>
      </c>
      <c r="G21" s="27" t="s">
        <v>28</v>
      </c>
      <c r="H21" s="28" t="s">
        <v>29</v>
      </c>
      <c r="I21" s="29"/>
      <c r="J21" s="80" t="s">
        <v>41</v>
      </c>
      <c r="K21" s="26" t="s">
        <v>31</v>
      </c>
      <c r="L21" s="29" t="s">
        <v>32</v>
      </c>
      <c r="M21" s="28" t="s">
        <v>33</v>
      </c>
      <c r="N21" s="30" t="s">
        <v>34</v>
      </c>
    </row>
    <row r="22" customFormat="false" ht="13.5" hidden="false" customHeight="false" outlineLevel="0" collapsed="false">
      <c r="B22" s="31" t="s">
        <v>35</v>
      </c>
      <c r="C22" s="32" t="s">
        <v>36</v>
      </c>
      <c r="D22" s="33"/>
      <c r="E22" s="34" t="s">
        <v>37</v>
      </c>
      <c r="F22" s="35" t="n">
        <v>15000</v>
      </c>
      <c r="G22" s="32" t="s">
        <v>38</v>
      </c>
      <c r="H22" s="33"/>
      <c r="I22" s="36"/>
      <c r="J22" s="81"/>
      <c r="K22" s="31"/>
      <c r="L22" s="36"/>
      <c r="M22" s="35"/>
      <c r="N22" s="37"/>
    </row>
    <row r="23" customFormat="false" ht="12.75" hidden="false" customHeight="false" outlineLevel="0" collapsed="false">
      <c r="A23" s="38" t="n">
        <v>37043</v>
      </c>
      <c r="B23" s="73" t="n">
        <v>2.68</v>
      </c>
      <c r="C23" s="40" t="n">
        <f aca="false">+$B$11+$E$19</f>
        <v>2.32858584738</v>
      </c>
      <c r="D23" s="41" t="n">
        <f aca="false">ROUND(MIN(0.9*$B$8,J23)-F23,0)</f>
        <v>8101</v>
      </c>
      <c r="E23" s="42" t="n">
        <f aca="false">+$B$11+$E$18</f>
        <v>2.28858584738</v>
      </c>
      <c r="F23" s="43" t="n">
        <f aca="false">ROUND(IF(J23+I23&gt;$F$22,$F$22,J23+I23),0)</f>
        <v>15000</v>
      </c>
      <c r="G23" s="42" t="n">
        <f aca="false">+B23+$E$17</f>
        <v>2.56858584738</v>
      </c>
      <c r="H23" s="41" t="n">
        <f aca="false">+J23-F23-D23</f>
        <v>2310</v>
      </c>
      <c r="I23" s="44"/>
      <c r="J23" s="63" t="n">
        <v>25411</v>
      </c>
      <c r="K23" s="45" t="n">
        <f aca="false">+C23*D23</f>
        <v>18863.8739496254</v>
      </c>
      <c r="L23" s="46" t="n">
        <f aca="false">+E23*F23</f>
        <v>34328.7877107</v>
      </c>
      <c r="M23" s="47" t="n">
        <f aca="false">+G23*H23</f>
        <v>5933.4333074478</v>
      </c>
      <c r="N23" s="11" t="n">
        <f aca="false">+C23*D23+E23*F23+G23*H23</f>
        <v>59126.0949677732</v>
      </c>
      <c r="P23" s="82" t="n">
        <f aca="false">ROUND(J23,0)</f>
        <v>25411</v>
      </c>
    </row>
    <row r="24" customFormat="false" ht="12.75" hidden="false" customHeight="false" outlineLevel="0" collapsed="false">
      <c r="A24" s="38" t="n">
        <f aca="false">+A23+1</f>
        <v>37044</v>
      </c>
      <c r="B24" s="73" t="n">
        <v>2.62</v>
      </c>
      <c r="C24" s="49" t="n">
        <f aca="false">+$B$11+$E$19</f>
        <v>2.32858584738</v>
      </c>
      <c r="D24" s="50" t="n">
        <f aca="false">ROUND(MIN(0.9*$B$8,J24)-F24,0)</f>
        <v>8101</v>
      </c>
      <c r="E24" s="51" t="n">
        <f aca="false">+$B$11+$E$18</f>
        <v>2.28858584738</v>
      </c>
      <c r="F24" s="52" t="n">
        <f aca="false">ROUND(IF(J24+I24&gt;$F$22,$F$22,J24+I24),0)</f>
        <v>15000</v>
      </c>
      <c r="G24" s="51" t="n">
        <f aca="false">+B24+$E$17</f>
        <v>2.50858584738</v>
      </c>
      <c r="H24" s="50" t="n">
        <f aca="false">+J24-F24-D24</f>
        <v>2310</v>
      </c>
      <c r="I24" s="53"/>
      <c r="J24" s="63" t="n">
        <v>25411</v>
      </c>
      <c r="K24" s="54" t="n">
        <f aca="false">+C24*D24</f>
        <v>18863.8739496254</v>
      </c>
      <c r="L24" s="11" t="n">
        <f aca="false">+E24*F24</f>
        <v>34328.7877107</v>
      </c>
      <c r="M24" s="55" t="n">
        <f aca="false">+G24*H24</f>
        <v>5794.8333074478</v>
      </c>
      <c r="N24" s="11" t="n">
        <f aca="false">+C24*D24+E24*F24+G24*H24</f>
        <v>58987.4949677732</v>
      </c>
      <c r="P24" s="82" t="n">
        <f aca="false">ROUND(J24,0)</f>
        <v>25411</v>
      </c>
    </row>
    <row r="25" customFormat="false" ht="12.75" hidden="false" customHeight="false" outlineLevel="0" collapsed="false">
      <c r="A25" s="38" t="n">
        <f aca="false">+A24+1</f>
        <v>37045</v>
      </c>
      <c r="B25" s="73" t="n">
        <v>2.62</v>
      </c>
      <c r="C25" s="49" t="n">
        <f aca="false">+$B$11+$E$19</f>
        <v>2.32858584738</v>
      </c>
      <c r="D25" s="50" t="n">
        <f aca="false">ROUND(MIN(0.9*$B$8,J25)-F25,0)</f>
        <v>8101</v>
      </c>
      <c r="E25" s="51" t="n">
        <f aca="false">+$B$11+$E$18</f>
        <v>2.28858584738</v>
      </c>
      <c r="F25" s="52" t="n">
        <f aca="false">ROUND(IF(J25+I25&gt;$F$22,$F$22,J25+I25),0)</f>
        <v>15000</v>
      </c>
      <c r="G25" s="51" t="n">
        <f aca="false">+B25+$E$17</f>
        <v>2.50858584738</v>
      </c>
      <c r="H25" s="50" t="n">
        <f aca="false">+J25-F25-D25</f>
        <v>2310</v>
      </c>
      <c r="I25" s="53"/>
      <c r="J25" s="63" t="n">
        <v>25411</v>
      </c>
      <c r="K25" s="54" t="n">
        <f aca="false">+C25*D25</f>
        <v>18863.8739496254</v>
      </c>
      <c r="L25" s="11" t="n">
        <f aca="false">+E25*F25</f>
        <v>34328.7877107</v>
      </c>
      <c r="M25" s="55" t="n">
        <f aca="false">+G25*H25</f>
        <v>5794.8333074478</v>
      </c>
      <c r="N25" s="11" t="n">
        <f aca="false">+C25*D25+E25*F25+G25*H25</f>
        <v>58987.4949677732</v>
      </c>
      <c r="P25" s="82" t="n">
        <f aca="false">ROUND(J25,0)</f>
        <v>25411</v>
      </c>
    </row>
    <row r="26" customFormat="false" ht="12.75" hidden="false" customHeight="false" outlineLevel="0" collapsed="false">
      <c r="A26" s="38" t="n">
        <f aca="false">+A25+1</f>
        <v>37046</v>
      </c>
      <c r="B26" s="73" t="n">
        <v>2.62</v>
      </c>
      <c r="C26" s="49" t="n">
        <f aca="false">+$B$11+$E$19</f>
        <v>2.32858584738</v>
      </c>
      <c r="D26" s="50" t="n">
        <f aca="false">ROUND(MIN(0.9*$B$8,J26)-F26,0)</f>
        <v>8101</v>
      </c>
      <c r="E26" s="51" t="n">
        <f aca="false">+$B$11+$E$18</f>
        <v>2.28858584738</v>
      </c>
      <c r="F26" s="52" t="n">
        <f aca="false">ROUND(IF(J26+I26&gt;$F$22,$F$22,J26+I26),0)</f>
        <v>15000</v>
      </c>
      <c r="G26" s="51" t="n">
        <f aca="false">+B26+$E$17</f>
        <v>2.50858584738</v>
      </c>
      <c r="H26" s="50" t="n">
        <f aca="false">+J26-F26-D26</f>
        <v>2310</v>
      </c>
      <c r="I26" s="53"/>
      <c r="J26" s="63" t="n">
        <v>25411</v>
      </c>
      <c r="K26" s="54" t="n">
        <f aca="false">+C26*D26</f>
        <v>18863.8739496254</v>
      </c>
      <c r="L26" s="11" t="n">
        <f aca="false">+E26*F26</f>
        <v>34328.7877107</v>
      </c>
      <c r="M26" s="55" t="n">
        <f aca="false">+G26*H26</f>
        <v>5794.8333074478</v>
      </c>
      <c r="N26" s="11" t="n">
        <f aca="false">+C26*D26+E26*F26+G26*H26</f>
        <v>58987.4949677732</v>
      </c>
      <c r="P26" s="82" t="n">
        <f aca="false">ROUND(J26,0)</f>
        <v>25411</v>
      </c>
    </row>
    <row r="27" customFormat="false" ht="12.75" hidden="false" customHeight="false" outlineLevel="0" collapsed="false">
      <c r="A27" s="38" t="n">
        <f aca="false">+A26+1</f>
        <v>37047</v>
      </c>
      <c r="B27" s="73" t="n">
        <v>2.76</v>
      </c>
      <c r="C27" s="49" t="n">
        <f aca="false">+$B$11+$E$19</f>
        <v>2.32858584738</v>
      </c>
      <c r="D27" s="50" t="n">
        <f aca="false">ROUND(MIN(0.9*$B$8,J27)-F27,0)</f>
        <v>8101</v>
      </c>
      <c r="E27" s="51" t="n">
        <f aca="false">+$B$11+$E$18</f>
        <v>2.28858584738</v>
      </c>
      <c r="F27" s="52" t="n">
        <f aca="false">ROUND(IF(J27+I27&gt;$F$22,$F$22,J27+I27),0)</f>
        <v>15000</v>
      </c>
      <c r="G27" s="51" t="n">
        <f aca="false">+B27+$E$17</f>
        <v>2.64858584738</v>
      </c>
      <c r="H27" s="50" t="n">
        <f aca="false">+J27-F27-D27</f>
        <v>3047</v>
      </c>
      <c r="I27" s="53"/>
      <c r="J27" s="63" t="n">
        <v>26148</v>
      </c>
      <c r="K27" s="54" t="n">
        <f aca="false">+C27*D27</f>
        <v>18863.8739496254</v>
      </c>
      <c r="L27" s="11" t="n">
        <f aca="false">+E27*F27</f>
        <v>34328.7877107</v>
      </c>
      <c r="M27" s="55" t="n">
        <f aca="false">+G27*H27</f>
        <v>8070.24107696686</v>
      </c>
      <c r="N27" s="11" t="n">
        <f aca="false">+C27*D27+E27*F27+G27*H27</f>
        <v>61262.9027372922</v>
      </c>
      <c r="P27" s="82" t="n">
        <f aca="false">ROUND(J27,0)</f>
        <v>26148</v>
      </c>
    </row>
    <row r="28" customFormat="false" ht="12.75" hidden="false" customHeight="false" outlineLevel="0" collapsed="false">
      <c r="A28" s="38" t="n">
        <f aca="false">+A27+1</f>
        <v>37048</v>
      </c>
      <c r="B28" s="73" t="n">
        <v>2.84</v>
      </c>
      <c r="C28" s="49" t="n">
        <f aca="false">+$B$11+$E$19</f>
        <v>2.32858584738</v>
      </c>
      <c r="D28" s="50" t="n">
        <f aca="false">ROUND(MIN(0.9*$B$8,J28)-F28,0)</f>
        <v>8101</v>
      </c>
      <c r="E28" s="51" t="n">
        <f aca="false">+$B$11+$E$18</f>
        <v>2.28858584738</v>
      </c>
      <c r="F28" s="52" t="n">
        <f aca="false">ROUND(IF(J28+I28&gt;$F$22,$F$22,J28+I28),0)</f>
        <v>15000</v>
      </c>
      <c r="G28" s="51" t="n">
        <f aca="false">+B28+$E$17</f>
        <v>2.72858584738</v>
      </c>
      <c r="H28" s="50" t="n">
        <f aca="false">+J28-F28-D28</f>
        <v>2556</v>
      </c>
      <c r="I28" s="53"/>
      <c r="J28" s="63" t="n">
        <v>25657</v>
      </c>
      <c r="K28" s="54" t="n">
        <f aca="false">+C28*D28</f>
        <v>18863.8739496254</v>
      </c>
      <c r="L28" s="11" t="n">
        <f aca="false">+E28*F28</f>
        <v>34328.7877107</v>
      </c>
      <c r="M28" s="55" t="n">
        <f aca="false">+G28*H28</f>
        <v>6974.26542590328</v>
      </c>
      <c r="N28" s="11" t="n">
        <f aca="false">+C28*D28+E28*F28+G28*H28</f>
        <v>60166.9270862287</v>
      </c>
      <c r="P28" s="82" t="n">
        <f aca="false">ROUND(J28,0)</f>
        <v>25657</v>
      </c>
    </row>
    <row r="29" customFormat="false" ht="12.75" hidden="false" customHeight="false" outlineLevel="0" collapsed="false">
      <c r="A29" s="38" t="n">
        <f aca="false">+A28+1</f>
        <v>37049</v>
      </c>
      <c r="B29" s="73" t="n">
        <v>2.57</v>
      </c>
      <c r="C29" s="49" t="n">
        <f aca="false">+$B$11+$E$19</f>
        <v>2.32858584738</v>
      </c>
      <c r="D29" s="50" t="n">
        <f aca="false">ROUND(MIN(0.9*$B$8,J29)-F29,0)</f>
        <v>8101</v>
      </c>
      <c r="E29" s="51" t="n">
        <f aca="false">+$B$11+$E$18</f>
        <v>2.28858584738</v>
      </c>
      <c r="F29" s="52" t="n">
        <f aca="false">ROUND(IF(J29+I29&gt;$F$22,$F$22,J29+I29),0)</f>
        <v>15000</v>
      </c>
      <c r="G29" s="51" t="n">
        <f aca="false">+B29+$E$17</f>
        <v>2.45858584738</v>
      </c>
      <c r="H29" s="50" t="n">
        <f aca="false">+J29-F29-D29</f>
        <v>2556</v>
      </c>
      <c r="I29" s="53"/>
      <c r="J29" s="63" t="n">
        <v>25657</v>
      </c>
      <c r="K29" s="54" t="n">
        <f aca="false">+C29*D29</f>
        <v>18863.8739496254</v>
      </c>
      <c r="L29" s="11" t="n">
        <f aca="false">+E29*F29</f>
        <v>34328.7877107</v>
      </c>
      <c r="M29" s="55" t="n">
        <f aca="false">+G29*H29</f>
        <v>6284.14542590328</v>
      </c>
      <c r="N29" s="11" t="n">
        <f aca="false">+C29*D29+E29*F29+G29*H29</f>
        <v>59476.8070862287</v>
      </c>
      <c r="P29" s="82" t="n">
        <f aca="false">ROUND(J29,0)</f>
        <v>25657</v>
      </c>
    </row>
    <row r="30" customFormat="false" ht="12.75" hidden="false" customHeight="false" outlineLevel="0" collapsed="false">
      <c r="A30" s="38" t="n">
        <f aca="false">+A29+1</f>
        <v>37050</v>
      </c>
      <c r="B30" s="73" t="n">
        <v>2.205</v>
      </c>
      <c r="C30" s="49" t="n">
        <f aca="false">+$B$11+$E$19</f>
        <v>2.32858584738</v>
      </c>
      <c r="D30" s="50" t="n">
        <f aca="false">ROUND(MIN(0.9*$B$8,J30)-F30,0)</f>
        <v>8101</v>
      </c>
      <c r="E30" s="51" t="n">
        <f aca="false">+$B$11+$E$18</f>
        <v>2.28858584738</v>
      </c>
      <c r="F30" s="52" t="n">
        <f aca="false">ROUND(IF(J30+I30&gt;$F$22,$F$22,J30+I30),0)</f>
        <v>15000</v>
      </c>
      <c r="G30" s="51" t="n">
        <f aca="false">+B30+$E$17</f>
        <v>2.09358584738</v>
      </c>
      <c r="H30" s="50" t="n">
        <f aca="false">+J30-F30-D30</f>
        <v>2556</v>
      </c>
      <c r="I30" s="53"/>
      <c r="J30" s="63" t="n">
        <v>25657</v>
      </c>
      <c r="K30" s="54" t="n">
        <f aca="false">+C30*D30</f>
        <v>18863.8739496254</v>
      </c>
      <c r="L30" s="11" t="n">
        <f aca="false">+E30*F30</f>
        <v>34328.7877107</v>
      </c>
      <c r="M30" s="55" t="n">
        <f aca="false">+G30*H30</f>
        <v>5351.20542590328</v>
      </c>
      <c r="N30" s="11" t="n">
        <f aca="false">+C30*D30+E30*F30+G30*H30</f>
        <v>58543.8670862287</v>
      </c>
      <c r="P30" s="82" t="n">
        <f aca="false">ROUND(J30,0)</f>
        <v>25657</v>
      </c>
    </row>
    <row r="31" customFormat="false" ht="12.75" hidden="false" customHeight="false" outlineLevel="0" collapsed="false">
      <c r="A31" s="38" t="n">
        <f aca="false">+A30+1</f>
        <v>37051</v>
      </c>
      <c r="B31" s="73" t="n">
        <v>1.625</v>
      </c>
      <c r="C31" s="49" t="n">
        <f aca="false">+$B$11+$E$19</f>
        <v>2.32858584738</v>
      </c>
      <c r="D31" s="50" t="n">
        <f aca="false">ROUND(MIN(0.9*$B$8,J31)-F31,0)</f>
        <v>8101</v>
      </c>
      <c r="E31" s="51" t="n">
        <f aca="false">+$B$11+$E$18</f>
        <v>2.28858584738</v>
      </c>
      <c r="F31" s="52" t="n">
        <f aca="false">ROUND(IF(J31+I31&gt;$F$22,$F$22,J31+I31),0)</f>
        <v>15000</v>
      </c>
      <c r="G31" s="51" t="n">
        <f aca="false">+B31+$E$17</f>
        <v>1.51358584738</v>
      </c>
      <c r="H31" s="50" t="n">
        <f aca="false">+J31-F31-D31</f>
        <v>2556</v>
      </c>
      <c r="I31" s="53"/>
      <c r="J31" s="63" t="n">
        <v>25657</v>
      </c>
      <c r="K31" s="54" t="n">
        <f aca="false">+C31*D31</f>
        <v>18863.8739496254</v>
      </c>
      <c r="L31" s="11" t="n">
        <f aca="false">+E31*F31</f>
        <v>34328.7877107</v>
      </c>
      <c r="M31" s="55" t="n">
        <f aca="false">+G31*H31</f>
        <v>3868.72542590328</v>
      </c>
      <c r="N31" s="11" t="n">
        <f aca="false">+C31*D31+E31*F31+G31*H31</f>
        <v>57061.3870862287</v>
      </c>
      <c r="P31" s="82" t="n">
        <f aca="false">ROUND(J31,0)</f>
        <v>25657</v>
      </c>
    </row>
    <row r="32" customFormat="false" ht="12.75" hidden="false" customHeight="false" outlineLevel="0" collapsed="false">
      <c r="A32" s="38" t="n">
        <f aca="false">+A31+1</f>
        <v>37052</v>
      </c>
      <c r="B32" s="73" t="n">
        <v>1.625</v>
      </c>
      <c r="C32" s="49" t="n">
        <f aca="false">+$B$11+$E$19</f>
        <v>2.32858584738</v>
      </c>
      <c r="D32" s="50" t="n">
        <f aca="false">ROUND(MIN(0.9*$B$8,J32)-F32,0)</f>
        <v>8101</v>
      </c>
      <c r="E32" s="51" t="n">
        <f aca="false">+$B$11+$E$18</f>
        <v>2.28858584738</v>
      </c>
      <c r="F32" s="52" t="n">
        <f aca="false">ROUND(IF(J32+I32&gt;$F$22,$F$22,J32+I32),0)</f>
        <v>15000</v>
      </c>
      <c r="G32" s="51" t="n">
        <f aca="false">+B32+$E$17</f>
        <v>1.51358584738</v>
      </c>
      <c r="H32" s="50" t="n">
        <f aca="false">+J32-F32-D32</f>
        <v>2556</v>
      </c>
      <c r="I32" s="53"/>
      <c r="J32" s="63" t="n">
        <v>25657</v>
      </c>
      <c r="K32" s="54" t="n">
        <f aca="false">+C32*D32</f>
        <v>18863.8739496254</v>
      </c>
      <c r="L32" s="11" t="n">
        <f aca="false">+E32*F32</f>
        <v>34328.7877107</v>
      </c>
      <c r="M32" s="55" t="n">
        <f aca="false">+G32*H32</f>
        <v>3868.72542590328</v>
      </c>
      <c r="N32" s="11" t="n">
        <f aca="false">+C32*D32+E32*F32+G32*H32</f>
        <v>57061.3870862287</v>
      </c>
      <c r="P32" s="82" t="n">
        <f aca="false">ROUND(J32,0)</f>
        <v>25657</v>
      </c>
    </row>
    <row r="33" customFormat="false" ht="12.75" hidden="false" customHeight="false" outlineLevel="0" collapsed="false">
      <c r="A33" s="38" t="n">
        <f aca="false">+A32+1</f>
        <v>37053</v>
      </c>
      <c r="B33" s="73" t="n">
        <v>1.625</v>
      </c>
      <c r="C33" s="49" t="n">
        <f aca="false">+$B$11+$E$19</f>
        <v>2.32858584738</v>
      </c>
      <c r="D33" s="50" t="n">
        <f aca="false">ROUND(MIN(0.9*$B$8,J33)-F33,0)</f>
        <v>8101</v>
      </c>
      <c r="E33" s="51" t="n">
        <f aca="false">+$B$11+$E$18</f>
        <v>2.28858584738</v>
      </c>
      <c r="F33" s="52" t="n">
        <f aca="false">ROUND(IF(J33+I33&gt;$F$22,$F$22,J33+I33),0)</f>
        <v>15000</v>
      </c>
      <c r="G33" s="51" t="n">
        <f aca="false">+B33+$E$17</f>
        <v>1.51358584738</v>
      </c>
      <c r="H33" s="50" t="n">
        <f aca="false">+J33-F33-D33</f>
        <v>2556</v>
      </c>
      <c r="I33" s="53"/>
      <c r="J33" s="63" t="n">
        <v>25657</v>
      </c>
      <c r="K33" s="54" t="n">
        <f aca="false">+C33*D33</f>
        <v>18863.8739496254</v>
      </c>
      <c r="L33" s="11" t="n">
        <f aca="false">+E33*F33</f>
        <v>34328.7877107</v>
      </c>
      <c r="M33" s="55" t="n">
        <f aca="false">+G33*H33</f>
        <v>3868.72542590328</v>
      </c>
      <c r="N33" s="11" t="n">
        <f aca="false">+C33*D33+E33*F33+G33*H33</f>
        <v>57061.3870862287</v>
      </c>
      <c r="P33" s="82" t="n">
        <f aca="false">ROUND(J33,0)</f>
        <v>25657</v>
      </c>
    </row>
    <row r="34" customFormat="false" ht="12.75" hidden="false" customHeight="false" outlineLevel="0" collapsed="false">
      <c r="A34" s="38" t="n">
        <f aca="false">+A33+1</f>
        <v>37054</v>
      </c>
      <c r="B34" s="73" t="n">
        <v>2.22</v>
      </c>
      <c r="C34" s="49" t="n">
        <f aca="false">+$B$11+$E$19</f>
        <v>2.32858584738</v>
      </c>
      <c r="D34" s="50" t="n">
        <f aca="false">ROUND(MIN(0.9*$B$8,J34)-F34,0)</f>
        <v>8101</v>
      </c>
      <c r="E34" s="51" t="n">
        <f aca="false">+$B$11+$E$18</f>
        <v>2.28858584738</v>
      </c>
      <c r="F34" s="52" t="n">
        <f aca="false">ROUND(IF(J34+I34&gt;$F$22,$F$22,J34+I34),0)</f>
        <v>15000</v>
      </c>
      <c r="G34" s="51" t="n">
        <f aca="false">+B34+$E$17</f>
        <v>2.10858584738</v>
      </c>
      <c r="H34" s="50" t="n">
        <f aca="false">+J34-F34-D34</f>
        <v>2556</v>
      </c>
      <c r="I34" s="53"/>
      <c r="J34" s="63" t="n">
        <v>25657</v>
      </c>
      <c r="K34" s="54" t="n">
        <f aca="false">+C34*D34</f>
        <v>18863.8739496254</v>
      </c>
      <c r="L34" s="11" t="n">
        <f aca="false">+E34*F34</f>
        <v>34328.7877107</v>
      </c>
      <c r="M34" s="55" t="n">
        <f aca="false">+G34*H34</f>
        <v>5389.54542590328</v>
      </c>
      <c r="N34" s="11" t="n">
        <f aca="false">+C34*D34+E34*F34+G34*H34</f>
        <v>58582.2070862287</v>
      </c>
      <c r="P34" s="82" t="n">
        <f aca="false">ROUND(J34,0)</f>
        <v>25657</v>
      </c>
    </row>
    <row r="35" customFormat="false" ht="12.75" hidden="false" customHeight="false" outlineLevel="0" collapsed="false">
      <c r="A35" s="38" t="n">
        <f aca="false">+A34+1</f>
        <v>37055</v>
      </c>
      <c r="B35" s="73" t="n">
        <v>2.495</v>
      </c>
      <c r="C35" s="49" t="n">
        <f aca="false">+$B$11+$E$19</f>
        <v>2.32858584738</v>
      </c>
      <c r="D35" s="50" t="n">
        <f aca="false">ROUND(MIN(0.9*$B$8,J35)-F35,0)</f>
        <v>8101</v>
      </c>
      <c r="E35" s="51" t="n">
        <f aca="false">+$B$11+$E$18</f>
        <v>2.28858584738</v>
      </c>
      <c r="F35" s="52" t="n">
        <f aca="false">ROUND(IF(J35+I35&gt;$F$22,$F$22,J35+I35),0)</f>
        <v>15000</v>
      </c>
      <c r="G35" s="51" t="n">
        <f aca="false">+B35+$E$17</f>
        <v>2.38358584738</v>
      </c>
      <c r="H35" s="50" t="n">
        <f aca="false">+J35-F35-D35</f>
        <v>2556</v>
      </c>
      <c r="I35" s="53"/>
      <c r="J35" s="63" t="n">
        <v>25657</v>
      </c>
      <c r="K35" s="54" t="n">
        <f aca="false">+C35*D35</f>
        <v>18863.8739496254</v>
      </c>
      <c r="L35" s="11" t="n">
        <f aca="false">+E35*F35</f>
        <v>34328.7877107</v>
      </c>
      <c r="M35" s="55" t="n">
        <f aca="false">+G35*H35</f>
        <v>6092.44542590328</v>
      </c>
      <c r="N35" s="11" t="n">
        <f aca="false">+C35*D35+E35*F35+G35*H35</f>
        <v>59285.1070862287</v>
      </c>
      <c r="P35" s="82" t="n">
        <f aca="false">ROUND(J35,0)</f>
        <v>25657</v>
      </c>
    </row>
    <row r="36" customFormat="false" ht="12.75" hidden="false" customHeight="false" outlineLevel="0" collapsed="false">
      <c r="A36" s="38" t="n">
        <f aca="false">+A35+1</f>
        <v>37056</v>
      </c>
      <c r="B36" s="73" t="n">
        <v>2.855</v>
      </c>
      <c r="C36" s="49" t="n">
        <f aca="false">+$B$11+$E$19</f>
        <v>2.32858584738</v>
      </c>
      <c r="D36" s="50" t="n">
        <f aca="false">ROUND(MIN(0.9*$B$8,J36)-F36,0)</f>
        <v>8101</v>
      </c>
      <c r="E36" s="51" t="n">
        <f aca="false">+$B$11+$E$18</f>
        <v>2.28858584738</v>
      </c>
      <c r="F36" s="52" t="n">
        <f aca="false">ROUND(IF(J36+I36&gt;$F$22,$F$22,J36+I36),0)</f>
        <v>15000</v>
      </c>
      <c r="G36" s="51" t="n">
        <f aca="false">+B36+$E$17</f>
        <v>2.74358584738</v>
      </c>
      <c r="H36" s="50" t="n">
        <f aca="false">+J36-F36-D36</f>
        <v>2556</v>
      </c>
      <c r="I36" s="53"/>
      <c r="J36" s="63" t="n">
        <v>25657</v>
      </c>
      <c r="K36" s="54" t="n">
        <f aca="false">+C36*D36</f>
        <v>18863.8739496254</v>
      </c>
      <c r="L36" s="11" t="n">
        <f aca="false">+E36*F36</f>
        <v>34328.7877107</v>
      </c>
      <c r="M36" s="55" t="n">
        <f aca="false">+G36*H36</f>
        <v>7012.60542590328</v>
      </c>
      <c r="N36" s="11" t="n">
        <f aca="false">+C36*D36+E36*F36+G36*H36</f>
        <v>60205.2670862287</v>
      </c>
      <c r="P36" s="82" t="n">
        <f aca="false">ROUND(J36,0)</f>
        <v>25657</v>
      </c>
    </row>
    <row r="37" customFormat="false" ht="12.75" hidden="false" customHeight="false" outlineLevel="0" collapsed="false">
      <c r="A37" s="38" t="n">
        <f aca="false">+A36+1</f>
        <v>37057</v>
      </c>
      <c r="B37" s="73" t="n">
        <v>2.885</v>
      </c>
      <c r="C37" s="49" t="n">
        <f aca="false">+$B$11+$E$19</f>
        <v>2.32858584738</v>
      </c>
      <c r="D37" s="50" t="n">
        <f aca="false">ROUND(MIN(0.9*$B$8,J37)-F37,0)</f>
        <v>8101</v>
      </c>
      <c r="E37" s="51" t="n">
        <f aca="false">+$B$11+$E$18</f>
        <v>2.28858584738</v>
      </c>
      <c r="F37" s="52" t="n">
        <f aca="false">ROUND(IF(J37+I37&gt;$F$22,$F$22,J37+I37),0)</f>
        <v>15000</v>
      </c>
      <c r="G37" s="51" t="n">
        <f aca="false">+B37+$E$17</f>
        <v>2.77358584738</v>
      </c>
      <c r="H37" s="50" t="n">
        <f aca="false">+J37-F37-D37</f>
        <v>2556</v>
      </c>
      <c r="I37" s="53"/>
      <c r="J37" s="63" t="n">
        <v>25657</v>
      </c>
      <c r="K37" s="54" t="n">
        <f aca="false">+C37*D37</f>
        <v>18863.8739496254</v>
      </c>
      <c r="L37" s="11" t="n">
        <f aca="false">+E37*F37</f>
        <v>34328.7877107</v>
      </c>
      <c r="M37" s="55" t="n">
        <f aca="false">+G37*H37</f>
        <v>7089.28542590328</v>
      </c>
      <c r="N37" s="11" t="n">
        <f aca="false">+C37*D37+E37*F37+G37*H37</f>
        <v>60281.9470862287</v>
      </c>
      <c r="P37" s="82" t="n">
        <f aca="false">ROUND(J37,0)</f>
        <v>25657</v>
      </c>
    </row>
    <row r="38" customFormat="false" ht="12.75" hidden="false" customHeight="false" outlineLevel="0" collapsed="false">
      <c r="A38" s="38" t="n">
        <f aca="false">+A37+1</f>
        <v>37058</v>
      </c>
      <c r="B38" s="73" t="n">
        <v>2.26</v>
      </c>
      <c r="C38" s="49" t="n">
        <f aca="false">+$B$11+$E$19</f>
        <v>2.32858584738</v>
      </c>
      <c r="D38" s="50" t="n">
        <f aca="false">ROUND(MIN(0.9*$B$8,J38)-F38,0)</f>
        <v>8101</v>
      </c>
      <c r="E38" s="51" t="n">
        <f aca="false">+$B$11+$E$18</f>
        <v>2.28858584738</v>
      </c>
      <c r="F38" s="52" t="n">
        <f aca="false">ROUND(IF(J38+I38&gt;$F$22,$F$22,J38+I38),0)</f>
        <v>15000</v>
      </c>
      <c r="G38" s="51" t="n">
        <f aca="false">+B38+$E$17</f>
        <v>2.14858584738</v>
      </c>
      <c r="H38" s="50" t="n">
        <f aca="false">+J38-F38-D38</f>
        <v>2556</v>
      </c>
      <c r="I38" s="53"/>
      <c r="J38" s="63" t="n">
        <v>25657</v>
      </c>
      <c r="K38" s="54" t="n">
        <f aca="false">+C38*D38</f>
        <v>18863.8739496254</v>
      </c>
      <c r="L38" s="11" t="n">
        <f aca="false">+E38*F38</f>
        <v>34328.7877107</v>
      </c>
      <c r="M38" s="55" t="n">
        <f aca="false">+G38*H38</f>
        <v>5491.78542590328</v>
      </c>
      <c r="N38" s="11" t="n">
        <f aca="false">+C38*D38+E38*F38+G38*H38</f>
        <v>58684.4470862287</v>
      </c>
      <c r="P38" s="82" t="n">
        <f aca="false">ROUND(J38,0)</f>
        <v>25657</v>
      </c>
    </row>
    <row r="39" customFormat="false" ht="12.75" hidden="false" customHeight="false" outlineLevel="0" collapsed="false">
      <c r="A39" s="38" t="n">
        <f aca="false">+A38+1</f>
        <v>37059</v>
      </c>
      <c r="B39" s="73" t="n">
        <v>2.26</v>
      </c>
      <c r="C39" s="49" t="n">
        <f aca="false">+$B$11+$E$19</f>
        <v>2.32858584738</v>
      </c>
      <c r="D39" s="50" t="n">
        <f aca="false">ROUND(MIN(0.9*$B$8,J39)-F39,0)</f>
        <v>8101</v>
      </c>
      <c r="E39" s="51" t="n">
        <f aca="false">+$B$11+$E$18</f>
        <v>2.28858584738</v>
      </c>
      <c r="F39" s="52" t="n">
        <f aca="false">ROUND(IF(J39+I39&gt;$F$22,$F$22,J39+I39),0)</f>
        <v>15000</v>
      </c>
      <c r="G39" s="51" t="n">
        <f aca="false">+B39+$E$17</f>
        <v>2.14858584738</v>
      </c>
      <c r="H39" s="50" t="n">
        <f aca="false">+J39-F39-D39</f>
        <v>2556</v>
      </c>
      <c r="I39" s="53"/>
      <c r="J39" s="63" t="n">
        <v>25657</v>
      </c>
      <c r="K39" s="54" t="n">
        <f aca="false">+C39*D39</f>
        <v>18863.8739496254</v>
      </c>
      <c r="L39" s="11" t="n">
        <f aca="false">+E39*F39</f>
        <v>34328.7877107</v>
      </c>
      <c r="M39" s="55" t="n">
        <f aca="false">+G39*H39</f>
        <v>5491.78542590328</v>
      </c>
      <c r="N39" s="11" t="n">
        <f aca="false">+C39*D39+E39*F39+G39*H39</f>
        <v>58684.4470862287</v>
      </c>
      <c r="P39" s="82" t="n">
        <f aca="false">ROUND(J39,0)</f>
        <v>25657</v>
      </c>
    </row>
    <row r="40" customFormat="false" ht="12.75" hidden="false" customHeight="false" outlineLevel="0" collapsed="false">
      <c r="A40" s="38" t="n">
        <f aca="false">+A39+1</f>
        <v>37060</v>
      </c>
      <c r="B40" s="73" t="n">
        <v>2.26</v>
      </c>
      <c r="C40" s="49" t="n">
        <f aca="false">+$B$11+$E$19</f>
        <v>2.32858584738</v>
      </c>
      <c r="D40" s="50" t="n">
        <f aca="false">ROUND(MIN(0.9*$B$8,J40)-F40,0)</f>
        <v>8101</v>
      </c>
      <c r="E40" s="51" t="n">
        <f aca="false">+$B$11+$E$18</f>
        <v>2.28858584738</v>
      </c>
      <c r="F40" s="52" t="n">
        <f aca="false">ROUND(IF(J40+I40&gt;$F$22,$F$22,J40+I40),0)</f>
        <v>15000</v>
      </c>
      <c r="G40" s="51" t="n">
        <f aca="false">+B40+$E$17</f>
        <v>2.14858584738</v>
      </c>
      <c r="H40" s="50" t="n">
        <f aca="false">+J40-F40-D40</f>
        <v>2556</v>
      </c>
      <c r="I40" s="53"/>
      <c r="J40" s="63" t="n">
        <v>25657</v>
      </c>
      <c r="K40" s="54" t="n">
        <f aca="false">+C40*D40</f>
        <v>18863.8739496254</v>
      </c>
      <c r="L40" s="11" t="n">
        <f aca="false">+E40*F40</f>
        <v>34328.7877107</v>
      </c>
      <c r="M40" s="55" t="n">
        <f aca="false">+G40*H40</f>
        <v>5491.78542590328</v>
      </c>
      <c r="N40" s="11" t="n">
        <f aca="false">+C40*D40+E40*F40+G40*H40</f>
        <v>58684.4470862287</v>
      </c>
      <c r="P40" s="82" t="n">
        <f aca="false">ROUND(J40,0)</f>
        <v>25657</v>
      </c>
    </row>
    <row r="41" customFormat="false" ht="12.75" hidden="false" customHeight="false" outlineLevel="0" collapsed="false">
      <c r="A41" s="38" t="n">
        <f aca="false">+A40+1</f>
        <v>37061</v>
      </c>
      <c r="B41" s="73" t="n">
        <v>3.07</v>
      </c>
      <c r="C41" s="49" t="n">
        <f aca="false">+$B$11+$E$19</f>
        <v>2.32858584738</v>
      </c>
      <c r="D41" s="50" t="n">
        <f aca="false">ROUND(MIN(0.9*$B$8,J41)-F41,0)</f>
        <v>8101</v>
      </c>
      <c r="E41" s="51" t="n">
        <f aca="false">+$B$11+$E$18</f>
        <v>2.28858584738</v>
      </c>
      <c r="F41" s="52" t="n">
        <f aca="false">ROUND(IF(J41+I41&gt;$F$22,$F$22,J41+I41),0)</f>
        <v>15000</v>
      </c>
      <c r="G41" s="51" t="n">
        <f aca="false">+B41+$E$17</f>
        <v>2.95858584738</v>
      </c>
      <c r="H41" s="50" t="n">
        <f aca="false">+J41-F41-D41</f>
        <v>1941</v>
      </c>
      <c r="I41" s="53"/>
      <c r="J41" s="63" t="n">
        <v>25042</v>
      </c>
      <c r="K41" s="54" t="n">
        <f aca="false">+C41*D41</f>
        <v>18863.8739496254</v>
      </c>
      <c r="L41" s="11" t="n">
        <f aca="false">+E41*F41</f>
        <v>34328.7877107</v>
      </c>
      <c r="M41" s="55" t="n">
        <f aca="false">+G41*H41</f>
        <v>5742.61512976458</v>
      </c>
      <c r="N41" s="11" t="n">
        <f aca="false">+C41*D41+E41*F41+G41*H41</f>
        <v>58935.27679009</v>
      </c>
      <c r="P41" s="82" t="n">
        <f aca="false">ROUND(J41,0)</f>
        <v>25042</v>
      </c>
    </row>
    <row r="42" customFormat="false" ht="12.75" hidden="false" customHeight="false" outlineLevel="0" collapsed="false">
      <c r="A42" s="38" t="n">
        <f aca="false">+A41+1</f>
        <v>37062</v>
      </c>
      <c r="B42" s="73" t="n">
        <v>2.995</v>
      </c>
      <c r="C42" s="49" t="n">
        <f aca="false">+$B$11+$E$19</f>
        <v>2.32858584738</v>
      </c>
      <c r="D42" s="50" t="n">
        <f aca="false">ROUND(MIN(0.9*$B$8,J42)-F42,0)</f>
        <v>8101</v>
      </c>
      <c r="E42" s="51" t="n">
        <f aca="false">+$B$11+$E$18</f>
        <v>2.28858584738</v>
      </c>
      <c r="F42" s="52" t="n">
        <f aca="false">ROUND(IF(J42+I42&gt;$F$22,$F$22,J42+I42),0)</f>
        <v>15000</v>
      </c>
      <c r="G42" s="51" t="n">
        <f aca="false">+B42+$E$17</f>
        <v>2.88358584738</v>
      </c>
      <c r="H42" s="50" t="n">
        <f aca="false">+J42-F42-D42</f>
        <v>1941</v>
      </c>
      <c r="I42" s="53"/>
      <c r="J42" s="63" t="n">
        <v>25042</v>
      </c>
      <c r="K42" s="54" t="n">
        <f aca="false">+C42*D42</f>
        <v>18863.8739496254</v>
      </c>
      <c r="L42" s="11" t="n">
        <f aca="false">+E42*F42</f>
        <v>34328.7877107</v>
      </c>
      <c r="M42" s="55" t="n">
        <f aca="false">+G42*H42</f>
        <v>5597.04012976458</v>
      </c>
      <c r="N42" s="11" t="n">
        <f aca="false">+C42*D42+E42*F42+G42*H42</f>
        <v>58789.70179009</v>
      </c>
      <c r="P42" s="82" t="n">
        <f aca="false">ROUND(J42,0)</f>
        <v>25042</v>
      </c>
    </row>
    <row r="43" customFormat="false" ht="12.75" hidden="false" customHeight="false" outlineLevel="0" collapsed="false">
      <c r="A43" s="38" t="n">
        <f aca="false">+A42+1</f>
        <v>37063</v>
      </c>
      <c r="B43" s="73" t="n">
        <v>2.5</v>
      </c>
      <c r="C43" s="49" t="n">
        <f aca="false">+$B$11+$E$19</f>
        <v>2.32858584738</v>
      </c>
      <c r="D43" s="50" t="n">
        <f aca="false">ROUND(MIN(0.9*$B$8,J43)-F43,0)</f>
        <v>8101</v>
      </c>
      <c r="E43" s="51" t="n">
        <f aca="false">+$B$11+$E$18</f>
        <v>2.28858584738</v>
      </c>
      <c r="F43" s="52" t="n">
        <f aca="false">ROUND(IF(J43+I43&gt;$F$22,$F$22,J43+I43),0)</f>
        <v>15000</v>
      </c>
      <c r="G43" s="51" t="n">
        <f aca="false">+B43+$E$17</f>
        <v>2.38858584738</v>
      </c>
      <c r="H43" s="50" t="n">
        <f aca="false">+J43-F43-D43</f>
        <v>1941</v>
      </c>
      <c r="I43" s="53"/>
      <c r="J43" s="63" t="n">
        <v>25042</v>
      </c>
      <c r="K43" s="54" t="n">
        <f aca="false">+C43*D43</f>
        <v>18863.8739496254</v>
      </c>
      <c r="L43" s="11" t="n">
        <f aca="false">+E43*F43</f>
        <v>34328.7877107</v>
      </c>
      <c r="M43" s="55" t="n">
        <f aca="false">+G43*H43</f>
        <v>4636.24512976458</v>
      </c>
      <c r="N43" s="11" t="n">
        <f aca="false">+C43*D43+E43*F43+G43*H43</f>
        <v>57828.90679009</v>
      </c>
      <c r="P43" s="82" t="n">
        <f aca="false">ROUND(J43,0)</f>
        <v>25042</v>
      </c>
    </row>
    <row r="44" customFormat="false" ht="12.75" hidden="false" customHeight="false" outlineLevel="0" collapsed="false">
      <c r="A44" s="38" t="n">
        <f aca="false">+A43+1</f>
        <v>37064</v>
      </c>
      <c r="B44" s="73" t="n">
        <v>2.19</v>
      </c>
      <c r="C44" s="49" t="n">
        <f aca="false">+$B$11+$E$19</f>
        <v>2.32858584738</v>
      </c>
      <c r="D44" s="50" t="n">
        <f aca="false">ROUND(MIN(0.9*$B$8,J44)-F44,0)</f>
        <v>8101</v>
      </c>
      <c r="E44" s="51" t="n">
        <f aca="false">+$B$11+$E$18</f>
        <v>2.28858584738</v>
      </c>
      <c r="F44" s="52" t="n">
        <f aca="false">ROUND(IF(J44+I44&gt;$F$22,$F$22,J44+I44),0)</f>
        <v>15000</v>
      </c>
      <c r="G44" s="51" t="n">
        <f aca="false">+B44+$E$17</f>
        <v>2.07858584738</v>
      </c>
      <c r="H44" s="50" t="n">
        <f aca="false">+J44-F44-D44</f>
        <v>2309</v>
      </c>
      <c r="I44" s="53"/>
      <c r="J44" s="63" t="n">
        <v>25410</v>
      </c>
      <c r="K44" s="54" t="n">
        <f aca="false">+C44*D44</f>
        <v>18863.8739496254</v>
      </c>
      <c r="L44" s="11" t="n">
        <f aca="false">+E44*F44</f>
        <v>34328.7877107</v>
      </c>
      <c r="M44" s="55" t="n">
        <f aca="false">+G44*H44</f>
        <v>4799.45472160042</v>
      </c>
      <c r="N44" s="11" t="n">
        <f aca="false">+C44*D44+E44*F44+G44*H44</f>
        <v>57992.1163819258</v>
      </c>
      <c r="P44" s="82" t="n">
        <f aca="false">ROUND(J44,0)</f>
        <v>25410</v>
      </c>
    </row>
    <row r="45" customFormat="false" ht="12.75" hidden="false" customHeight="false" outlineLevel="0" collapsed="false">
      <c r="A45" s="38" t="n">
        <f aca="false">+A44+1</f>
        <v>37065</v>
      </c>
      <c r="B45" s="73" t="n">
        <v>2.02</v>
      </c>
      <c r="C45" s="49" t="n">
        <f aca="false">+$B$11+$E$19</f>
        <v>2.32858584738</v>
      </c>
      <c r="D45" s="50" t="n">
        <f aca="false">ROUND(MIN(0.9*$B$8,J45)-F45,0)</f>
        <v>8101</v>
      </c>
      <c r="E45" s="51" t="n">
        <f aca="false">+$B$11+$E$18</f>
        <v>2.28858584738</v>
      </c>
      <c r="F45" s="52" t="n">
        <f aca="false">ROUND(IF(J45+I45&gt;$F$22,$F$22,J45+I45),0)</f>
        <v>15000</v>
      </c>
      <c r="G45" s="51" t="n">
        <f aca="false">+B45+$E$17</f>
        <v>1.90858584738</v>
      </c>
      <c r="H45" s="50" t="n">
        <f aca="false">+J45-F45-D45</f>
        <v>2309</v>
      </c>
      <c r="I45" s="53"/>
      <c r="J45" s="63" t="n">
        <v>25410</v>
      </c>
      <c r="K45" s="54" t="n">
        <f aca="false">+C45*D45</f>
        <v>18863.8739496254</v>
      </c>
      <c r="L45" s="11" t="n">
        <f aca="false">+E45*F45</f>
        <v>34328.7877107</v>
      </c>
      <c r="M45" s="55" t="n">
        <f aca="false">+G45*H45</f>
        <v>4406.92472160042</v>
      </c>
      <c r="N45" s="11" t="n">
        <f aca="false">+C45*D45+E45*F45+G45*H45</f>
        <v>57599.5863819258</v>
      </c>
      <c r="P45" s="82" t="n">
        <f aca="false">ROUND(J45,0)</f>
        <v>25410</v>
      </c>
    </row>
    <row r="46" customFormat="false" ht="12.75" hidden="false" customHeight="false" outlineLevel="0" collapsed="false">
      <c r="A46" s="38" t="n">
        <f aca="false">+A45+1</f>
        <v>37066</v>
      </c>
      <c r="B46" s="73" t="n">
        <v>2.02</v>
      </c>
      <c r="C46" s="49" t="n">
        <f aca="false">+$B$11+$E$19</f>
        <v>2.32858584738</v>
      </c>
      <c r="D46" s="50" t="n">
        <f aca="false">ROUND(MIN(0.9*$B$8,J46)-F46,0)</f>
        <v>8101</v>
      </c>
      <c r="E46" s="51" t="n">
        <f aca="false">+$B$11+$E$18</f>
        <v>2.28858584738</v>
      </c>
      <c r="F46" s="52" t="n">
        <f aca="false">ROUND(IF(J46+I46&gt;$F$22,$F$22,J46+I46),0)</f>
        <v>15000</v>
      </c>
      <c r="G46" s="51" t="n">
        <f aca="false">+B46+$E$17</f>
        <v>1.90858584738</v>
      </c>
      <c r="H46" s="50" t="n">
        <f aca="false">+J46-F46-D46</f>
        <v>2309</v>
      </c>
      <c r="I46" s="53"/>
      <c r="J46" s="63" t="n">
        <v>25410</v>
      </c>
      <c r="K46" s="54" t="n">
        <f aca="false">+C46*D46</f>
        <v>18863.8739496254</v>
      </c>
      <c r="L46" s="11" t="n">
        <f aca="false">+E46*F46</f>
        <v>34328.7877107</v>
      </c>
      <c r="M46" s="55" t="n">
        <f aca="false">+G46*H46</f>
        <v>4406.92472160042</v>
      </c>
      <c r="N46" s="11" t="n">
        <f aca="false">+C46*D46+E46*F46+G46*H46</f>
        <v>57599.5863819258</v>
      </c>
      <c r="P46" s="82" t="n">
        <f aca="false">ROUND(J46,0)</f>
        <v>25410</v>
      </c>
    </row>
    <row r="47" customFormat="false" ht="12.75" hidden="false" customHeight="false" outlineLevel="0" collapsed="false">
      <c r="A47" s="38" t="n">
        <f aca="false">+A46+1</f>
        <v>37067</v>
      </c>
      <c r="B47" s="73" t="n">
        <v>2.02</v>
      </c>
      <c r="C47" s="49" t="n">
        <f aca="false">+$B$11+$E$19</f>
        <v>2.32858584738</v>
      </c>
      <c r="D47" s="50" t="n">
        <f aca="false">ROUND(MIN(0.9*$B$8,J47)-F47,0)</f>
        <v>8101</v>
      </c>
      <c r="E47" s="51" t="n">
        <f aca="false">+$B$11+$E$18</f>
        <v>2.28858584738</v>
      </c>
      <c r="F47" s="52" t="n">
        <f aca="false">ROUND(IF(J47+I47&gt;$F$22,$F$22,J47+I47),0)</f>
        <v>15000</v>
      </c>
      <c r="G47" s="51" t="n">
        <f aca="false">+B47+$E$17</f>
        <v>1.90858584738</v>
      </c>
      <c r="H47" s="50" t="n">
        <f aca="false">+J47-F47-D47</f>
        <v>2309</v>
      </c>
      <c r="I47" s="53"/>
      <c r="J47" s="63" t="n">
        <v>25410</v>
      </c>
      <c r="K47" s="54" t="n">
        <f aca="false">+C47*D47</f>
        <v>18863.8739496254</v>
      </c>
      <c r="L47" s="11" t="n">
        <f aca="false">+E47*F47</f>
        <v>34328.7877107</v>
      </c>
      <c r="M47" s="55" t="n">
        <f aca="false">+G47*H47</f>
        <v>4406.92472160042</v>
      </c>
      <c r="N47" s="11" t="n">
        <f aca="false">+C47*D47+E47*F47+G47*H47</f>
        <v>57599.5863819258</v>
      </c>
      <c r="P47" s="82" t="n">
        <f aca="false">ROUND(J47,0)</f>
        <v>25410</v>
      </c>
    </row>
    <row r="48" customFormat="false" ht="12.75" hidden="false" customHeight="false" outlineLevel="0" collapsed="false">
      <c r="A48" s="38" t="n">
        <f aca="false">+A47+1</f>
        <v>37068</v>
      </c>
      <c r="B48" s="73" t="n">
        <v>2.68</v>
      </c>
      <c r="C48" s="49" t="n">
        <f aca="false">+$B$11+$E$19</f>
        <v>2.32858584738</v>
      </c>
      <c r="D48" s="50" t="n">
        <f aca="false">ROUND(MIN(0.9*$B$8,J48)-F48,0)</f>
        <v>8101</v>
      </c>
      <c r="E48" s="51" t="n">
        <f aca="false">+$B$11+$E$18</f>
        <v>2.28858584738</v>
      </c>
      <c r="F48" s="52" t="n">
        <f aca="false">ROUND(IF(J48+I48&gt;$F$22,$F$22,J48+I48),0)</f>
        <v>15000</v>
      </c>
      <c r="G48" s="51" t="n">
        <f aca="false">+B48+$E$17</f>
        <v>2.56858584738</v>
      </c>
      <c r="H48" s="50" t="n">
        <f aca="false">+J48-F48-D48</f>
        <v>1022</v>
      </c>
      <c r="I48" s="53"/>
      <c r="J48" s="63" t="n">
        <v>24123</v>
      </c>
      <c r="K48" s="54" t="n">
        <f aca="false">+C48*D48</f>
        <v>18863.8739496254</v>
      </c>
      <c r="L48" s="11" t="n">
        <f aca="false">+E48*F48</f>
        <v>34328.7877107</v>
      </c>
      <c r="M48" s="55" t="n">
        <f aca="false">+G48*H48</f>
        <v>2625.09473602236</v>
      </c>
      <c r="N48" s="11" t="n">
        <f aca="false">+C48*D48+E48*F48+G48*H48</f>
        <v>55817.7563963477</v>
      </c>
      <c r="P48" s="82" t="n">
        <f aca="false">ROUND(J48,0)</f>
        <v>24123</v>
      </c>
    </row>
    <row r="49" customFormat="false" ht="12.75" hidden="false" customHeight="false" outlineLevel="0" collapsed="false">
      <c r="A49" s="38" t="n">
        <f aca="false">+A48+1</f>
        <v>37069</v>
      </c>
      <c r="B49" s="73" t="n">
        <v>2.17</v>
      </c>
      <c r="C49" s="49" t="n">
        <f aca="false">+$B$11+$E$19</f>
        <v>2.32858584738</v>
      </c>
      <c r="D49" s="50" t="n">
        <f aca="false">ROUND(MIN(0.9*$B$8,J49)-F49,0)</f>
        <v>8101</v>
      </c>
      <c r="E49" s="51" t="n">
        <f aca="false">+$B$11+$E$18</f>
        <v>2.28858584738</v>
      </c>
      <c r="F49" s="52" t="n">
        <f aca="false">ROUND(IF(J49+I49&gt;$F$22,$F$22,J49+I49),0)</f>
        <v>15000</v>
      </c>
      <c r="G49" s="51" t="n">
        <f aca="false">+B49+$E$17</f>
        <v>2.05858584738</v>
      </c>
      <c r="H49" s="50" t="n">
        <f aca="false">+J49-F49-D49</f>
        <v>1022</v>
      </c>
      <c r="I49" s="53"/>
      <c r="J49" s="63" t="n">
        <v>24123</v>
      </c>
      <c r="K49" s="54" t="n">
        <f aca="false">+C49*D49</f>
        <v>18863.8739496254</v>
      </c>
      <c r="L49" s="11" t="n">
        <f aca="false">+E49*F49</f>
        <v>34328.7877107</v>
      </c>
      <c r="M49" s="55" t="n">
        <f aca="false">+G49*H49</f>
        <v>2103.87473602236</v>
      </c>
      <c r="N49" s="11" t="n">
        <f aca="false">+C49*D49+E49*F49+G49*H49</f>
        <v>55296.5363963477</v>
      </c>
      <c r="P49" s="82" t="n">
        <f aca="false">ROUND(J49,0)</f>
        <v>24123</v>
      </c>
    </row>
    <row r="50" customFormat="false" ht="12.75" hidden="false" customHeight="false" outlineLevel="0" collapsed="false">
      <c r="A50" s="38" t="n">
        <f aca="false">+A49+1</f>
        <v>37070</v>
      </c>
      <c r="B50" s="73" t="n">
        <v>2.33</v>
      </c>
      <c r="C50" s="49" t="n">
        <f aca="false">+$B$11+$E$19</f>
        <v>2.32858584738</v>
      </c>
      <c r="D50" s="50" t="n">
        <f aca="false">ROUND(MIN(0.9*$B$8,J50)-F50,0)</f>
        <v>8101</v>
      </c>
      <c r="E50" s="51" t="n">
        <f aca="false">+$B$11+$E$18</f>
        <v>2.28858584738</v>
      </c>
      <c r="F50" s="52" t="n">
        <f aca="false">ROUND(IF(J50+I50&gt;$F$22,$F$22,J50+I50),0)</f>
        <v>15000</v>
      </c>
      <c r="G50" s="51" t="n">
        <f aca="false">+B50+$E$17</f>
        <v>2.21858584738</v>
      </c>
      <c r="H50" s="50" t="n">
        <f aca="false">+J50-F50-D50</f>
        <v>1022</v>
      </c>
      <c r="I50" s="53"/>
      <c r="J50" s="63" t="n">
        <v>24123</v>
      </c>
      <c r="K50" s="54" t="n">
        <f aca="false">+C50*D50</f>
        <v>18863.8739496254</v>
      </c>
      <c r="L50" s="11" t="n">
        <f aca="false">+E50*F50</f>
        <v>34328.7877107</v>
      </c>
      <c r="M50" s="55" t="n">
        <f aca="false">+G50*H50</f>
        <v>2267.39473602236</v>
      </c>
      <c r="N50" s="11" t="n">
        <f aca="false">+C50*D50+E50*F50+G50*H50</f>
        <v>55460.0563963478</v>
      </c>
      <c r="P50" s="82" t="n">
        <f aca="false">ROUND(J50,0)</f>
        <v>24123</v>
      </c>
    </row>
    <row r="51" customFormat="false" ht="12.75" hidden="false" customHeight="false" outlineLevel="0" collapsed="false">
      <c r="A51" s="38" t="n">
        <f aca="false">+A50+1</f>
        <v>37071</v>
      </c>
      <c r="B51" s="73" t="n">
        <v>2.3</v>
      </c>
      <c r="C51" s="49" t="n">
        <f aca="false">+$B$11+$E$19</f>
        <v>2.32858584738</v>
      </c>
      <c r="D51" s="50" t="n">
        <f aca="false">ROUND(MIN(0.9*$B$8,J51)-F51,0)</f>
        <v>8101</v>
      </c>
      <c r="E51" s="51" t="n">
        <f aca="false">+$B$11+$E$18</f>
        <v>2.28858584738</v>
      </c>
      <c r="F51" s="52" t="n">
        <f aca="false">ROUND(IF(J51+I51&gt;$F$22,$F$22,J51+I51),0)</f>
        <v>15000</v>
      </c>
      <c r="G51" s="51" t="n">
        <f aca="false">+B51+$E$17</f>
        <v>2.18858584738</v>
      </c>
      <c r="H51" s="50" t="n">
        <f aca="false">+J51-F51-D51</f>
        <v>39</v>
      </c>
      <c r="I51" s="53"/>
      <c r="J51" s="63" t="n">
        <v>23140</v>
      </c>
      <c r="K51" s="54" t="n">
        <f aca="false">+C51*D51</f>
        <v>18863.8739496254</v>
      </c>
      <c r="L51" s="11" t="n">
        <f aca="false">+E51*F51</f>
        <v>34328.7877107</v>
      </c>
      <c r="M51" s="55" t="n">
        <f aca="false">+G51*H51</f>
        <v>85.35484804782</v>
      </c>
      <c r="N51" s="11" t="n">
        <f aca="false">+C51*D51+E51*F51+G51*H51</f>
        <v>53278.0165083732</v>
      </c>
      <c r="P51" s="82" t="n">
        <f aca="false">ROUND(J51,0)</f>
        <v>23140</v>
      </c>
    </row>
    <row r="52" customFormat="false" ht="12.75" hidden="false" customHeight="false" outlineLevel="0" collapsed="false">
      <c r="A52" s="38" t="n">
        <f aca="false">+A51+1</f>
        <v>37072</v>
      </c>
      <c r="B52" s="73" t="n">
        <v>2.3</v>
      </c>
      <c r="C52" s="49" t="n">
        <f aca="false">+$B$11+$E$19</f>
        <v>2.32858584738</v>
      </c>
      <c r="D52" s="50" t="n">
        <f aca="false">ROUND(MIN(0.9*$B$8,J52)-F52,0)</f>
        <v>8101</v>
      </c>
      <c r="E52" s="51" t="n">
        <f aca="false">+$B$11+$E$18</f>
        <v>2.28858584738</v>
      </c>
      <c r="F52" s="52" t="n">
        <f aca="false">ROUND(IF(J52+I52&gt;$F$22,$F$22,J52+I52),0)</f>
        <v>15000</v>
      </c>
      <c r="G52" s="51" t="n">
        <f aca="false">+B52+$E$17</f>
        <v>2.18858584738</v>
      </c>
      <c r="H52" s="50" t="n">
        <f aca="false">+J52-F52-D52</f>
        <v>39</v>
      </c>
      <c r="I52" s="53"/>
      <c r="J52" s="63" t="n">
        <v>23140</v>
      </c>
      <c r="K52" s="54" t="n">
        <f aca="false">+C52*D52</f>
        <v>18863.8739496254</v>
      </c>
      <c r="L52" s="11" t="n">
        <f aca="false">+E52*F52</f>
        <v>34328.7877107</v>
      </c>
      <c r="M52" s="55" t="n">
        <f aca="false">+G52*H52</f>
        <v>85.35484804782</v>
      </c>
      <c r="N52" s="11" t="n">
        <f aca="false">+C52*D52+E52*F52+G52*H52</f>
        <v>53278.0165083732</v>
      </c>
      <c r="P52" s="82" t="n">
        <f aca="false">ROUND(J52,0)</f>
        <v>23140</v>
      </c>
    </row>
    <row r="53" customFormat="false" ht="12.75" hidden="false" customHeight="false" outlineLevel="0" collapsed="false">
      <c r="A53" s="38"/>
      <c r="B53" s="73"/>
      <c r="C53" s="49"/>
      <c r="D53" s="50"/>
      <c r="E53" s="51"/>
      <c r="F53" s="52"/>
      <c r="G53" s="51"/>
      <c r="H53" s="50"/>
      <c r="I53" s="53"/>
      <c r="J53" s="83"/>
      <c r="K53" s="54"/>
      <c r="L53" s="11"/>
      <c r="M53" s="55"/>
      <c r="N53" s="11"/>
    </row>
    <row r="54" customFormat="false" ht="13.5" hidden="false" customHeight="false" outlineLevel="0" collapsed="false">
      <c r="B54" s="62" t="n">
        <f aca="false">SUM(B23:B53)/30</f>
        <v>2.38733333333333</v>
      </c>
      <c r="D54" s="63" t="n">
        <f aca="false">SUM(D23:D53)</f>
        <v>243030</v>
      </c>
      <c r="F54" s="64" t="n">
        <f aca="false">SUM(F23:F53)</f>
        <v>450000</v>
      </c>
      <c r="H54" s="63" t="n">
        <f aca="false">SUM(H23:H53)</f>
        <v>63718</v>
      </c>
      <c r="I54" s="65"/>
      <c r="J54" s="83" t="n">
        <f aca="false">SUM(J23:J53)</f>
        <v>756748</v>
      </c>
      <c r="K54" s="66" t="n">
        <f aca="false">SUM(K23:K53)</f>
        <v>565916.218488762</v>
      </c>
      <c r="L54" s="67" t="n">
        <f aca="false">SUM(L23:L53)</f>
        <v>1029863.631321</v>
      </c>
      <c r="M54" s="68" t="n">
        <f aca="false">SUM(M23:M53)</f>
        <v>144826.408023359</v>
      </c>
      <c r="N54" s="69" t="n">
        <f aca="false">SUM(N23:N53)</f>
        <v>1740606.25783312</v>
      </c>
    </row>
    <row r="55" customFormat="false" ht="12.75" hidden="false" customHeight="false" outlineLevel="0" collapsed="false">
      <c r="B55" s="70"/>
    </row>
    <row r="56" customFormat="false" ht="12.75" hidden="false" customHeight="false" outlineLevel="0" collapsed="false">
      <c r="B56" s="70"/>
      <c r="I56" s="71"/>
      <c r="J56" s="74" t="s">
        <v>39</v>
      </c>
      <c r="K56" s="18" t="n">
        <f aca="false">+K54/D54</f>
        <v>2.32858584738</v>
      </c>
      <c r="L56" s="18" t="n">
        <f aca="false">+L54/F54</f>
        <v>2.28858584738</v>
      </c>
      <c r="M56" s="18" t="n">
        <f aca="false">+M54/H54</f>
        <v>2.27292771310083</v>
      </c>
      <c r="N56" s="18" t="n">
        <f aca="false">+N54/(J54+I54)</f>
        <v>2.30011345630662</v>
      </c>
    </row>
  </sheetData>
  <hyperlinks>
    <hyperlink ref="C4" r:id="rId1" display="msprung@ncoc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5" activeCellId="0" sqref="C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16.99"/>
    <col collapsed="false" customWidth="true" hidden="false" outlineLevel="0" max="3" min="3" style="0" width="17.85"/>
    <col collapsed="false" customWidth="true" hidden="false" outlineLevel="0" max="4" min="4" style="0" width="17.28"/>
    <col collapsed="false" customWidth="true" hidden="false" outlineLevel="0" max="5" min="5" style="0" width="17.42"/>
    <col collapsed="false" customWidth="true" hidden="false" outlineLevel="0" max="6" min="6" style="0" width="17.99"/>
    <col collapsed="false" customWidth="true" hidden="false" outlineLevel="0" max="7" min="7" style="0" width="15.56"/>
    <col collapsed="false" customWidth="true" hidden="false" outlineLevel="0" max="8" min="8" style="0" width="10.71"/>
    <col collapsed="false" customWidth="true" hidden="false" outlineLevel="0" max="9" min="9" style="0" width="4.41"/>
    <col collapsed="false" customWidth="true" hidden="false" outlineLevel="0" max="10" min="10" style="74" width="12.42"/>
    <col collapsed="false" customWidth="true" hidden="false" outlineLevel="0" max="11" min="11" style="0" width="19.28"/>
    <col collapsed="false" customWidth="true" hidden="false" outlineLevel="0" max="12" min="12" style="0" width="15.99"/>
    <col collapsed="false" customWidth="true" hidden="false" outlineLevel="0" max="13" min="13" style="0" width="15.28"/>
    <col collapsed="false" customWidth="true" hidden="false" outlineLevel="0" max="14" min="14" style="0" width="19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F1" s="1" t="s">
        <v>3</v>
      </c>
    </row>
    <row r="2" customFormat="false" ht="12.75" hidden="false" customHeight="false" outlineLevel="0" collapsed="false">
      <c r="B2" s="1" t="s">
        <v>4</v>
      </c>
      <c r="C2" s="1" t="s">
        <v>5</v>
      </c>
    </row>
    <row r="3" customFormat="false" ht="12.75" hidden="false" customHeight="false" outlineLevel="0" collapsed="false">
      <c r="B3" s="1" t="s">
        <v>6</v>
      </c>
      <c r="C3" s="1"/>
      <c r="F3" s="1" t="s">
        <v>7</v>
      </c>
      <c r="G3" s="1" t="s">
        <v>8</v>
      </c>
    </row>
    <row r="4" customFormat="false" ht="12.75" hidden="false" customHeight="false" outlineLevel="0" collapsed="false">
      <c r="A4" s="1"/>
      <c r="B4" s="1" t="s">
        <v>9</v>
      </c>
      <c r="C4" s="2" t="s">
        <v>10</v>
      </c>
      <c r="G4" s="1" t="s">
        <v>11</v>
      </c>
      <c r="H4" s="1"/>
      <c r="I4" s="1"/>
      <c r="N4" s="3" t="n">
        <f aca="true">NOW()</f>
        <v>45926.8857294139</v>
      </c>
    </row>
    <row r="5" customFormat="false" ht="12.75" hidden="false" customHeight="false" outlineLevel="0" collapsed="false">
      <c r="A5" s="4" t="s">
        <v>44</v>
      </c>
      <c r="B5" s="1"/>
      <c r="C5" s="1"/>
      <c r="D5" s="1"/>
      <c r="H5" s="1"/>
      <c r="I5" s="1"/>
    </row>
    <row r="6" customFormat="false" ht="12.75" hidden="false" customHeight="false" outlineLevel="0" collapsed="false">
      <c r="A6" s="4"/>
      <c r="B6" s="1"/>
      <c r="C6" s="1"/>
      <c r="H6" s="1"/>
      <c r="I6" s="1"/>
    </row>
    <row r="7" customFormat="false" ht="12.75" hidden="false" customHeight="false" outlineLevel="0" collapsed="false">
      <c r="A7" s="4"/>
      <c r="B7" s="1"/>
      <c r="C7" s="1"/>
      <c r="H7" s="1"/>
      <c r="I7" s="1"/>
    </row>
    <row r="8" customFormat="false" ht="12.75" hidden="false" customHeight="false" outlineLevel="0" collapsed="false">
      <c r="A8" s="5" t="s">
        <v>13</v>
      </c>
      <c r="B8" s="6" t="n">
        <v>25840</v>
      </c>
      <c r="C8" s="7"/>
      <c r="F8" s="1"/>
      <c r="H8" s="1"/>
      <c r="I8" s="1"/>
    </row>
    <row r="9" customFormat="false" ht="12.75" hidden="false" customHeight="false" outlineLevel="0" collapsed="false">
      <c r="A9" s="8" t="s">
        <v>14</v>
      </c>
      <c r="B9" s="8"/>
      <c r="C9" s="8"/>
      <c r="F9" s="1"/>
    </row>
    <row r="10" customFormat="false" ht="12.75" hidden="false" customHeight="false" outlineLevel="0" collapsed="false">
      <c r="A10" s="8" t="s">
        <v>15</v>
      </c>
      <c r="B10" s="9" t="n">
        <v>0.14</v>
      </c>
      <c r="C10" s="8" t="s">
        <v>16</v>
      </c>
    </row>
    <row r="11" customFormat="false" ht="12.75" hidden="false" customHeight="false" outlineLevel="0" collapsed="false">
      <c r="A11" s="8" t="s">
        <v>17</v>
      </c>
      <c r="B11" s="75" t="n">
        <v>1.75</v>
      </c>
      <c r="C11" s="8"/>
    </row>
    <row r="12" customFormat="false" ht="12.75" hidden="false" customHeight="false" outlineLevel="0" collapsed="false">
      <c r="A12" s="10"/>
      <c r="B12" s="11"/>
    </row>
    <row r="13" customFormat="false" ht="12.75" hidden="false" customHeight="false" outlineLevel="0" collapsed="false">
      <c r="A13" s="10"/>
      <c r="B13" s="11"/>
    </row>
    <row r="14" customFormat="false" ht="12.75" hidden="false" customHeight="false" outlineLevel="0" collapsed="false">
      <c r="A14" s="10"/>
      <c r="B14" s="11"/>
    </row>
    <row r="15" customFormat="false" ht="13.5" hidden="false" customHeight="false" outlineLevel="0" collapsed="false">
      <c r="A15" s="10"/>
    </row>
    <row r="16" customFormat="false" ht="25.5" hidden="false" customHeight="false" outlineLevel="0" collapsed="false">
      <c r="A16" s="12"/>
      <c r="B16" s="13"/>
      <c r="C16" s="13" t="s">
        <v>18</v>
      </c>
      <c r="D16" s="76" t="s">
        <v>19</v>
      </c>
      <c r="E16" s="14" t="s">
        <v>20</v>
      </c>
      <c r="F16" s="15"/>
      <c r="G16" s="15"/>
      <c r="H16" s="15"/>
      <c r="I16" s="15"/>
      <c r="J16" s="77"/>
      <c r="K16" s="16"/>
      <c r="L16" s="16"/>
      <c r="M16" s="16"/>
      <c r="N16" s="16"/>
    </row>
    <row r="17" customFormat="false" ht="12.75" hidden="false" customHeight="false" outlineLevel="0" collapsed="false">
      <c r="A17" s="17" t="s">
        <v>21</v>
      </c>
      <c r="B17" s="18" t="s">
        <v>22</v>
      </c>
      <c r="C17" s="18" t="n">
        <v>0.03</v>
      </c>
      <c r="D17" s="78" t="n">
        <v>-0.1460337</v>
      </c>
      <c r="E17" s="20" t="n">
        <f aca="false">SUM(C17:D17)</f>
        <v>-0.1160337</v>
      </c>
      <c r="F17" s="18"/>
      <c r="G17" s="18"/>
      <c r="H17" s="18"/>
      <c r="I17" s="21"/>
    </row>
    <row r="18" customFormat="false" ht="12.75" hidden="false" customHeight="false" outlineLevel="0" collapsed="false">
      <c r="A18" s="17"/>
      <c r="B18" s="18" t="s">
        <v>23</v>
      </c>
      <c r="C18" s="18" t="n">
        <v>0</v>
      </c>
      <c r="D18" s="78" t="n">
        <v>-0.1460337</v>
      </c>
      <c r="E18" s="20" t="n">
        <f aca="false">SUM(C18:D18)</f>
        <v>-0.1460337</v>
      </c>
      <c r="F18" s="18"/>
      <c r="G18" s="18"/>
      <c r="H18" s="18"/>
      <c r="I18" s="21"/>
    </row>
    <row r="19" customFormat="false" ht="13.5" hidden="false" customHeight="false" outlineLevel="0" collapsed="false">
      <c r="A19" s="22"/>
      <c r="B19" s="23" t="s">
        <v>24</v>
      </c>
      <c r="C19" s="23" t="n">
        <v>0.04</v>
      </c>
      <c r="D19" s="78" t="n">
        <v>-0.1460337</v>
      </c>
      <c r="E19" s="25" t="n">
        <f aca="false">SUM(C19:D19)</f>
        <v>-0.1060337</v>
      </c>
      <c r="F19" s="18"/>
      <c r="G19" s="18"/>
      <c r="H19" s="18"/>
      <c r="I19" s="21"/>
    </row>
    <row r="20" customFormat="false" ht="13.5" hidden="false" customHeight="false" outlineLevel="0" collapsed="false"/>
    <row r="21" customFormat="false" ht="38.25" hidden="false" customHeight="false" outlineLevel="0" collapsed="false">
      <c r="A21" s="16"/>
      <c r="B21" s="26"/>
      <c r="C21" s="27" t="s">
        <v>25</v>
      </c>
      <c r="D21" s="28" t="s">
        <v>26</v>
      </c>
      <c r="E21" s="27" t="s">
        <v>23</v>
      </c>
      <c r="F21" s="28" t="s">
        <v>27</v>
      </c>
      <c r="G21" s="27" t="s">
        <v>28</v>
      </c>
      <c r="H21" s="28" t="s">
        <v>29</v>
      </c>
      <c r="I21" s="29"/>
      <c r="J21" s="80" t="s">
        <v>41</v>
      </c>
      <c r="K21" s="26" t="s">
        <v>31</v>
      </c>
      <c r="L21" s="29" t="s">
        <v>32</v>
      </c>
      <c r="M21" s="28" t="s">
        <v>33</v>
      </c>
      <c r="N21" s="30" t="s">
        <v>34</v>
      </c>
    </row>
    <row r="22" customFormat="false" ht="13.5" hidden="false" customHeight="false" outlineLevel="0" collapsed="false">
      <c r="B22" s="31" t="s">
        <v>35</v>
      </c>
      <c r="C22" s="32" t="s">
        <v>36</v>
      </c>
      <c r="D22" s="33"/>
      <c r="E22" s="34" t="s">
        <v>37</v>
      </c>
      <c r="F22" s="35" t="n">
        <v>15000</v>
      </c>
      <c r="G22" s="32" t="s">
        <v>38</v>
      </c>
      <c r="H22" s="33"/>
      <c r="I22" s="36"/>
      <c r="J22" s="81"/>
      <c r="K22" s="31"/>
      <c r="L22" s="36"/>
      <c r="M22" s="35"/>
      <c r="N22" s="37"/>
    </row>
    <row r="23" customFormat="false" ht="12.75" hidden="false" customHeight="false" outlineLevel="0" collapsed="false">
      <c r="A23" s="38" t="n">
        <v>37073</v>
      </c>
      <c r="B23" s="73" t="n">
        <v>1.935</v>
      </c>
      <c r="C23" s="40" t="n">
        <f aca="false">+$B$11+$E$19</f>
        <v>1.6439663</v>
      </c>
      <c r="D23" s="41" t="n">
        <f aca="false">ROUND(MIN(0.9*$B$8,J23)-F23,0)</f>
        <v>8256</v>
      </c>
      <c r="E23" s="42" t="n">
        <f aca="false">+$B$11+$E$18</f>
        <v>1.6039663</v>
      </c>
      <c r="F23" s="43" t="n">
        <f aca="false">ROUND(IF(J23+I23&gt;$F$22,$F$22,J23+I23),0)</f>
        <v>15000</v>
      </c>
      <c r="G23" s="42" t="n">
        <f aca="false">+B23+$E$17</f>
        <v>1.8189663</v>
      </c>
      <c r="H23" s="41" t="n">
        <f aca="false">+J23-F23-D23</f>
        <v>2325.6</v>
      </c>
      <c r="I23" s="44"/>
      <c r="J23" s="63" t="n">
        <v>25581.6</v>
      </c>
      <c r="K23" s="45" t="n">
        <f aca="false">+C23*D23</f>
        <v>13572.5857728</v>
      </c>
      <c r="L23" s="46" t="n">
        <f aca="false">+E23*F23</f>
        <v>24059.4945</v>
      </c>
      <c r="M23" s="47" t="n">
        <f aca="false">+G23*H23</f>
        <v>4230.18802728</v>
      </c>
      <c r="N23" s="11" t="n">
        <f aca="false">+C23*D23+E23*F23+G23*H23</f>
        <v>41862.26830008</v>
      </c>
      <c r="P23" s="82" t="n">
        <f aca="false">ROUND(J23,0)</f>
        <v>25582</v>
      </c>
    </row>
    <row r="24" customFormat="false" ht="12.75" hidden="false" customHeight="false" outlineLevel="0" collapsed="false">
      <c r="A24" s="38" t="n">
        <f aca="false">+A23+1</f>
        <v>37074</v>
      </c>
      <c r="B24" s="73" t="n">
        <v>1.935</v>
      </c>
      <c r="C24" s="49" t="n">
        <f aca="false">+$B$11+$E$19</f>
        <v>1.6439663</v>
      </c>
      <c r="D24" s="50" t="n">
        <f aca="false">ROUND(MIN(0.9*$B$8,J24)-F24,0)</f>
        <v>8256</v>
      </c>
      <c r="E24" s="51" t="n">
        <f aca="false">+$B$11+$E$18</f>
        <v>1.6039663</v>
      </c>
      <c r="F24" s="52" t="n">
        <f aca="false">ROUND(IF(J24+I24&gt;$F$22,$F$22,J24+I24),0)</f>
        <v>15000</v>
      </c>
      <c r="G24" s="51" t="n">
        <f aca="false">+B24+$E$17</f>
        <v>1.8189663</v>
      </c>
      <c r="H24" s="50" t="n">
        <f aca="false">+J24-F24-D24</f>
        <v>2325.6</v>
      </c>
      <c r="I24" s="53"/>
      <c r="J24" s="63" t="n">
        <v>25581.6</v>
      </c>
      <c r="K24" s="54" t="n">
        <f aca="false">+C24*D24</f>
        <v>13572.5857728</v>
      </c>
      <c r="L24" s="11" t="n">
        <f aca="false">+E24*F24</f>
        <v>24059.4945</v>
      </c>
      <c r="M24" s="55" t="n">
        <f aca="false">+G24*H24</f>
        <v>4230.18802728</v>
      </c>
      <c r="N24" s="11" t="n">
        <f aca="false">+C24*D24+E24*F24+G24*H24</f>
        <v>41862.26830008</v>
      </c>
      <c r="P24" s="82" t="n">
        <f aca="false">ROUND(J24,0)</f>
        <v>25582</v>
      </c>
    </row>
    <row r="25" customFormat="false" ht="12.75" hidden="false" customHeight="false" outlineLevel="0" collapsed="false">
      <c r="A25" s="38" t="n">
        <f aca="false">+A24+1</f>
        <v>37075</v>
      </c>
      <c r="B25" s="73" t="n">
        <v>2.135</v>
      </c>
      <c r="C25" s="49" t="n">
        <f aca="false">+$B$11+$E$19</f>
        <v>1.6439663</v>
      </c>
      <c r="D25" s="50" t="n">
        <f aca="false">ROUND(MIN(0.9*$B$8,J25)-F25,0)</f>
        <v>8256</v>
      </c>
      <c r="E25" s="51" t="n">
        <f aca="false">+$B$11+$E$18</f>
        <v>1.6039663</v>
      </c>
      <c r="F25" s="52" t="n">
        <f aca="false">ROUND(IF(J25+I25&gt;$F$22,$F$22,J25+I25),0)</f>
        <v>15000</v>
      </c>
      <c r="G25" s="51" t="n">
        <f aca="false">+B25+$E$17</f>
        <v>2.0189663</v>
      </c>
      <c r="H25" s="50" t="n">
        <f aca="false">+J25-F25-D25</f>
        <v>1713.78</v>
      </c>
      <c r="I25" s="53"/>
      <c r="J25" s="63" t="n">
        <v>24969.78</v>
      </c>
      <c r="K25" s="54" t="n">
        <f aca="false">+C25*D25</f>
        <v>13572.5857728</v>
      </c>
      <c r="L25" s="11" t="n">
        <f aca="false">+E25*F25</f>
        <v>24059.4945</v>
      </c>
      <c r="M25" s="55" t="n">
        <f aca="false">+G25*H25</f>
        <v>3460.064065614</v>
      </c>
      <c r="N25" s="11" t="n">
        <f aca="false">+C25*D25+E25*F25+G25*H25</f>
        <v>41092.144338414</v>
      </c>
      <c r="P25" s="82" t="n">
        <f aca="false">ROUND(J25,0)</f>
        <v>24970</v>
      </c>
    </row>
    <row r="26" customFormat="false" ht="12.75" hidden="false" customHeight="false" outlineLevel="0" collapsed="false">
      <c r="A26" s="38" t="n">
        <f aca="false">+A25+1</f>
        <v>37076</v>
      </c>
      <c r="B26" s="73" t="n">
        <v>2.015</v>
      </c>
      <c r="C26" s="49" t="n">
        <f aca="false">+$B$11+$E$19</f>
        <v>1.6439663</v>
      </c>
      <c r="D26" s="50" t="n">
        <f aca="false">ROUND(MIN(0.9*$B$8,J26)-F26,0)</f>
        <v>8256</v>
      </c>
      <c r="E26" s="51" t="n">
        <f aca="false">+$B$11+$E$18</f>
        <v>1.6039663</v>
      </c>
      <c r="F26" s="52" t="n">
        <f aca="false">ROUND(IF(J26+I26&gt;$F$22,$F$22,J26+I26),0)</f>
        <v>15000</v>
      </c>
      <c r="G26" s="51" t="n">
        <f aca="false">+B26+$E$17</f>
        <v>1.8989663</v>
      </c>
      <c r="H26" s="50" t="n">
        <f aca="false">+J26-F26-D26</f>
        <v>1098.99</v>
      </c>
      <c r="I26" s="53"/>
      <c r="J26" s="63" t="n">
        <v>24354.99</v>
      </c>
      <c r="K26" s="54" t="n">
        <f aca="false">+C26*D26</f>
        <v>13572.5857728</v>
      </c>
      <c r="L26" s="11" t="n">
        <f aca="false">+E26*F26</f>
        <v>24059.4945</v>
      </c>
      <c r="M26" s="55" t="n">
        <f aca="false">+G26*H26</f>
        <v>2086.944974037</v>
      </c>
      <c r="N26" s="11" t="n">
        <f aca="false">+C26*D26+E26*F26+G26*H26</f>
        <v>39719.025246837</v>
      </c>
      <c r="P26" s="82" t="n">
        <f aca="false">ROUND(J26,0)</f>
        <v>24355</v>
      </c>
    </row>
    <row r="27" customFormat="false" ht="12.75" hidden="false" customHeight="false" outlineLevel="0" collapsed="false">
      <c r="A27" s="38" t="n">
        <f aca="false">+A26+1</f>
        <v>37077</v>
      </c>
      <c r="B27" s="73" t="n">
        <v>2.015</v>
      </c>
      <c r="C27" s="49" t="n">
        <f aca="false">+$B$11+$E$19</f>
        <v>1.6439663</v>
      </c>
      <c r="D27" s="50" t="n">
        <f aca="false">ROUND(MIN(0.9*$B$8,J27)-F27,0)</f>
        <v>8256</v>
      </c>
      <c r="E27" s="51" t="n">
        <f aca="false">+$B$11+$E$18</f>
        <v>1.6039663</v>
      </c>
      <c r="F27" s="52" t="n">
        <f aca="false">ROUND(IF(J27+I27&gt;$F$22,$F$22,J27+I27),0)</f>
        <v>15000</v>
      </c>
      <c r="G27" s="51" t="n">
        <f aca="false">+B27+$E$17</f>
        <v>1.8989663</v>
      </c>
      <c r="H27" s="50" t="n">
        <f aca="false">+J27-F27-D27</f>
        <v>1098.99</v>
      </c>
      <c r="I27" s="53"/>
      <c r="J27" s="63" t="n">
        <v>24354.99</v>
      </c>
      <c r="K27" s="54" t="n">
        <f aca="false">+C27*D27</f>
        <v>13572.5857728</v>
      </c>
      <c r="L27" s="11" t="n">
        <f aca="false">+E27*F27</f>
        <v>24059.4945</v>
      </c>
      <c r="M27" s="55" t="n">
        <f aca="false">+G27*H27</f>
        <v>2086.944974037</v>
      </c>
      <c r="N27" s="11" t="n">
        <f aca="false">+C27*D27+E27*F27+G27*H27</f>
        <v>39719.025246837</v>
      </c>
      <c r="P27" s="82" t="n">
        <f aca="false">ROUND(J27,0)</f>
        <v>24355</v>
      </c>
    </row>
    <row r="28" customFormat="false" ht="12.75" hidden="false" customHeight="false" outlineLevel="0" collapsed="false">
      <c r="A28" s="38" t="n">
        <f aca="false">+A27+1</f>
        <v>37078</v>
      </c>
      <c r="B28" s="73" t="n">
        <v>2.235</v>
      </c>
      <c r="C28" s="49" t="n">
        <f aca="false">+$B$11+$E$19</f>
        <v>1.6439663</v>
      </c>
      <c r="D28" s="50" t="n">
        <f aca="false">ROUND(MIN(0.9*$B$8,J28)-F28,0)</f>
        <v>8256</v>
      </c>
      <c r="E28" s="51" t="n">
        <f aca="false">+$B$11+$E$18</f>
        <v>1.6039663</v>
      </c>
      <c r="F28" s="52" t="n">
        <f aca="false">ROUND(IF(J28+I28&gt;$F$22,$F$22,J28+I28),0)</f>
        <v>15000</v>
      </c>
      <c r="G28" s="51" t="n">
        <f aca="false">+B28+$E$17</f>
        <v>2.1189663</v>
      </c>
      <c r="H28" s="50" t="n">
        <f aca="false">+J28-F28-D28</f>
        <v>1098.99</v>
      </c>
      <c r="I28" s="53"/>
      <c r="J28" s="63" t="n">
        <v>24354.99</v>
      </c>
      <c r="K28" s="54" t="n">
        <f aca="false">+C28*D28</f>
        <v>13572.5857728</v>
      </c>
      <c r="L28" s="11" t="n">
        <f aca="false">+E28*F28</f>
        <v>24059.4945</v>
      </c>
      <c r="M28" s="55" t="n">
        <f aca="false">+G28*H28</f>
        <v>2328.722774037</v>
      </c>
      <c r="N28" s="11" t="n">
        <f aca="false">+C28*D28+E28*F28+G28*H28</f>
        <v>39960.803046837</v>
      </c>
      <c r="P28" s="82" t="n">
        <f aca="false">ROUND(J28,0)</f>
        <v>24355</v>
      </c>
    </row>
    <row r="29" customFormat="false" ht="12.75" hidden="false" customHeight="false" outlineLevel="0" collapsed="false">
      <c r="A29" s="38" t="n">
        <f aca="false">+A28+1</f>
        <v>37079</v>
      </c>
      <c r="B29" s="73" t="n">
        <v>2.155</v>
      </c>
      <c r="C29" s="49" t="n">
        <f aca="false">+$B$11+$E$19</f>
        <v>1.6439663</v>
      </c>
      <c r="D29" s="50" t="n">
        <f aca="false">ROUND(MIN(0.9*$B$8,J29)-F29,0)</f>
        <v>8256</v>
      </c>
      <c r="E29" s="51" t="n">
        <f aca="false">+$B$11+$E$18</f>
        <v>1.6039663</v>
      </c>
      <c r="F29" s="52" t="n">
        <f aca="false">ROUND(IF(J29+I29&gt;$F$22,$F$22,J29+I29),0)</f>
        <v>15000</v>
      </c>
      <c r="G29" s="51" t="n">
        <f aca="false">+B29+$E$17</f>
        <v>2.0389663</v>
      </c>
      <c r="H29" s="50" t="n">
        <f aca="false">+J29-F29-D29</f>
        <v>1098.99</v>
      </c>
      <c r="I29" s="53"/>
      <c r="J29" s="63" t="n">
        <v>24354.99</v>
      </c>
      <c r="K29" s="54" t="n">
        <f aca="false">+C29*D29</f>
        <v>13572.5857728</v>
      </c>
      <c r="L29" s="11" t="n">
        <f aca="false">+E29*F29</f>
        <v>24059.4945</v>
      </c>
      <c r="M29" s="55" t="n">
        <f aca="false">+G29*H29</f>
        <v>2240.803574037</v>
      </c>
      <c r="N29" s="11" t="n">
        <f aca="false">+C29*D29+E29*F29+G29*H29</f>
        <v>39872.883846837</v>
      </c>
      <c r="P29" s="82" t="n">
        <f aca="false">ROUND(J29,0)</f>
        <v>24355</v>
      </c>
    </row>
    <row r="30" customFormat="false" ht="12.75" hidden="false" customHeight="false" outlineLevel="0" collapsed="false">
      <c r="A30" s="38" t="n">
        <f aca="false">+A29+1</f>
        <v>37080</v>
      </c>
      <c r="B30" s="73" t="n">
        <v>2.155</v>
      </c>
      <c r="C30" s="49" t="n">
        <f aca="false">+$B$11+$E$19</f>
        <v>1.6439663</v>
      </c>
      <c r="D30" s="50" t="n">
        <f aca="false">ROUND(MIN(0.9*$B$8,J30)-F30,0)</f>
        <v>8256</v>
      </c>
      <c r="E30" s="51" t="n">
        <f aca="false">+$B$11+$E$18</f>
        <v>1.6039663</v>
      </c>
      <c r="F30" s="52" t="n">
        <f aca="false">ROUND(IF(J30+I30&gt;$F$22,$F$22,J30+I30),0)</f>
        <v>15000</v>
      </c>
      <c r="G30" s="51" t="n">
        <f aca="false">+B30+$E$17</f>
        <v>2.0389663</v>
      </c>
      <c r="H30" s="50" t="n">
        <f aca="false">+J30-F30-D30</f>
        <v>1098.99</v>
      </c>
      <c r="I30" s="53"/>
      <c r="J30" s="63" t="n">
        <v>24354.99</v>
      </c>
      <c r="K30" s="54" t="n">
        <f aca="false">+C30*D30</f>
        <v>13572.5857728</v>
      </c>
      <c r="L30" s="11" t="n">
        <f aca="false">+E30*F30</f>
        <v>24059.4945</v>
      </c>
      <c r="M30" s="55" t="n">
        <f aca="false">+G30*H30</f>
        <v>2240.803574037</v>
      </c>
      <c r="N30" s="11" t="n">
        <f aca="false">+C30*D30+E30*F30+G30*H30</f>
        <v>39872.883846837</v>
      </c>
      <c r="P30" s="82" t="n">
        <f aca="false">ROUND(J30,0)</f>
        <v>24355</v>
      </c>
    </row>
    <row r="31" customFormat="false" ht="12.75" hidden="false" customHeight="false" outlineLevel="0" collapsed="false">
      <c r="A31" s="38" t="n">
        <f aca="false">+A30+1</f>
        <v>37081</v>
      </c>
      <c r="B31" s="73" t="n">
        <v>2.155</v>
      </c>
      <c r="C31" s="49" t="n">
        <f aca="false">+$B$11+$E$19</f>
        <v>1.6439663</v>
      </c>
      <c r="D31" s="50" t="n">
        <f aca="false">ROUND(MIN(0.9*$B$8,J31)-F31,0)</f>
        <v>8256</v>
      </c>
      <c r="E31" s="51" t="n">
        <f aca="false">+$B$11+$E$18</f>
        <v>1.6039663</v>
      </c>
      <c r="F31" s="52" t="n">
        <f aca="false">ROUND(IF(J31+I31&gt;$F$22,$F$22,J31+I31),0)</f>
        <v>15000</v>
      </c>
      <c r="G31" s="51" t="n">
        <f aca="false">+B31+$E$17</f>
        <v>2.0389663</v>
      </c>
      <c r="H31" s="50" t="n">
        <f aca="false">+J31-F31-D31</f>
        <v>1098.99</v>
      </c>
      <c r="I31" s="53"/>
      <c r="J31" s="63" t="n">
        <v>24354.99</v>
      </c>
      <c r="K31" s="54" t="n">
        <f aca="false">+C31*D31</f>
        <v>13572.5857728</v>
      </c>
      <c r="L31" s="11" t="n">
        <f aca="false">+E31*F31</f>
        <v>24059.4945</v>
      </c>
      <c r="M31" s="55" t="n">
        <f aca="false">+G31*H31</f>
        <v>2240.803574037</v>
      </c>
      <c r="N31" s="11" t="n">
        <f aca="false">+C31*D31+E31*F31+G31*H31</f>
        <v>39872.883846837</v>
      </c>
      <c r="P31" s="82" t="n">
        <f aca="false">ROUND(J31,0)</f>
        <v>24355</v>
      </c>
    </row>
    <row r="32" customFormat="false" ht="12.75" hidden="false" customHeight="false" outlineLevel="0" collapsed="false">
      <c r="A32" s="38" t="n">
        <f aca="false">+A31+1</f>
        <v>37082</v>
      </c>
      <c r="B32" s="73" t="n">
        <v>2.29</v>
      </c>
      <c r="C32" s="49" t="n">
        <f aca="false">+$B$11+$E$19</f>
        <v>1.6439663</v>
      </c>
      <c r="D32" s="50" t="n">
        <f aca="false">ROUND(MIN(0.9*$B$8,J32)-F32,0)</f>
        <v>8256</v>
      </c>
      <c r="E32" s="51" t="n">
        <f aca="false">+$B$11+$E$18</f>
        <v>1.6039663</v>
      </c>
      <c r="F32" s="52" t="n">
        <f aca="false">ROUND(IF(J32+I32&gt;$F$22,$F$22,J32+I32),0)</f>
        <v>15000</v>
      </c>
      <c r="G32" s="51" t="n">
        <f aca="false">+B32+$E$17</f>
        <v>2.1739663</v>
      </c>
      <c r="H32" s="50" t="n">
        <f aca="false">+J32-F32-D32</f>
        <v>730.709999999999</v>
      </c>
      <c r="I32" s="53"/>
      <c r="J32" s="63" t="n">
        <v>23986.71</v>
      </c>
      <c r="K32" s="54" t="n">
        <f aca="false">+C32*D32</f>
        <v>13572.5857728</v>
      </c>
      <c r="L32" s="11" t="n">
        <f aca="false">+E32*F32</f>
        <v>24059.4945</v>
      </c>
      <c r="M32" s="55" t="n">
        <f aca="false">+G32*H32</f>
        <v>1588.538915073</v>
      </c>
      <c r="N32" s="11" t="n">
        <f aca="false">+C32*D32+E32*F32+G32*H32</f>
        <v>39220.619187873</v>
      </c>
      <c r="P32" s="82" t="n">
        <f aca="false">ROUND(J32,0)</f>
        <v>23987</v>
      </c>
    </row>
    <row r="33" customFormat="false" ht="12.75" hidden="false" customHeight="false" outlineLevel="0" collapsed="false">
      <c r="A33" s="38" t="n">
        <f aca="false">+A32+1</f>
        <v>37083</v>
      </c>
      <c r="B33" s="73" t="n">
        <v>2.405</v>
      </c>
      <c r="C33" s="49" t="n">
        <f aca="false">+$B$11+$E$19</f>
        <v>1.6439663</v>
      </c>
      <c r="D33" s="50" t="n">
        <f aca="false">ROUND(MIN(0.9*$B$8,J33)-F33,0)</f>
        <v>8256</v>
      </c>
      <c r="E33" s="51" t="n">
        <f aca="false">+$B$11+$E$18</f>
        <v>1.6039663</v>
      </c>
      <c r="F33" s="52" t="n">
        <f aca="false">ROUND(IF(J33+I33&gt;$F$22,$F$22,J33+I33),0)</f>
        <v>15000</v>
      </c>
      <c r="G33" s="51" t="n">
        <f aca="false">+B33+$E$17</f>
        <v>2.2889663</v>
      </c>
      <c r="H33" s="50" t="n">
        <f aca="false">+J33-F33-D33</f>
        <v>730.709999999999</v>
      </c>
      <c r="I33" s="53"/>
      <c r="J33" s="63" t="n">
        <v>23986.71</v>
      </c>
      <c r="K33" s="54" t="n">
        <f aca="false">+C33*D33</f>
        <v>13572.5857728</v>
      </c>
      <c r="L33" s="11" t="n">
        <f aca="false">+E33*F33</f>
        <v>24059.4945</v>
      </c>
      <c r="M33" s="55" t="n">
        <f aca="false">+G33*H33</f>
        <v>1672.570565073</v>
      </c>
      <c r="N33" s="11" t="n">
        <f aca="false">+C33*D33+E33*F33+G33*H33</f>
        <v>39304.650837873</v>
      </c>
      <c r="P33" s="82" t="n">
        <f aca="false">ROUND(J33,0)</f>
        <v>23987</v>
      </c>
    </row>
    <row r="34" customFormat="false" ht="12.75" hidden="false" customHeight="false" outlineLevel="0" collapsed="false">
      <c r="A34" s="38" t="n">
        <f aca="false">+A33+1</f>
        <v>37084</v>
      </c>
      <c r="B34" s="73" t="n">
        <v>2.455</v>
      </c>
      <c r="C34" s="49" t="n">
        <f aca="false">+$B$11+$E$19</f>
        <v>1.6439663</v>
      </c>
      <c r="D34" s="50" t="n">
        <f aca="false">ROUND(MIN(0.9*$B$8,J34)-F34,0)</f>
        <v>8256</v>
      </c>
      <c r="E34" s="51" t="n">
        <f aca="false">+$B$11+$E$18</f>
        <v>1.6039663</v>
      </c>
      <c r="F34" s="52" t="n">
        <f aca="false">ROUND(IF(J34+I34&gt;$F$22,$F$22,J34+I34),0)</f>
        <v>15000</v>
      </c>
      <c r="G34" s="51" t="n">
        <f aca="false">+B34+$E$17</f>
        <v>2.3389663</v>
      </c>
      <c r="H34" s="50" t="n">
        <f aca="false">+J34-F34-D34</f>
        <v>239.669999999998</v>
      </c>
      <c r="I34" s="53"/>
      <c r="J34" s="63" t="n">
        <v>23495.67</v>
      </c>
      <c r="K34" s="54" t="n">
        <f aca="false">+C34*D34</f>
        <v>13572.5857728</v>
      </c>
      <c r="L34" s="11" t="n">
        <f aca="false">+E34*F34</f>
        <v>24059.4945</v>
      </c>
      <c r="M34" s="55" t="n">
        <f aca="false">+G34*H34</f>
        <v>560.580053120996</v>
      </c>
      <c r="N34" s="11" t="n">
        <f aca="false">+C34*D34+E34*F34+G34*H34</f>
        <v>38192.660325921</v>
      </c>
      <c r="P34" s="82" t="n">
        <f aca="false">ROUND(J34,0)</f>
        <v>23496</v>
      </c>
    </row>
    <row r="35" customFormat="false" ht="12.75" hidden="false" customHeight="false" outlineLevel="0" collapsed="false">
      <c r="A35" s="38" t="n">
        <f aca="false">+A34+1</f>
        <v>37085</v>
      </c>
      <c r="B35" s="73" t="n">
        <v>2.55</v>
      </c>
      <c r="C35" s="49" t="n">
        <f aca="false">+$B$11+$E$19</f>
        <v>1.6439663</v>
      </c>
      <c r="D35" s="50" t="n">
        <f aca="false">ROUND(MIN(0.9*$B$8,J35)-F35,0)</f>
        <v>8256</v>
      </c>
      <c r="E35" s="51" t="n">
        <f aca="false">+$B$11+$E$18</f>
        <v>1.6039663</v>
      </c>
      <c r="F35" s="52" t="n">
        <f aca="false">ROUND(IF(J35+I35&gt;$F$22,$F$22,J35+I35),0)</f>
        <v>15000</v>
      </c>
      <c r="G35" s="51" t="n">
        <f aca="false">+B35+$E$17</f>
        <v>2.4339663</v>
      </c>
      <c r="H35" s="50" t="n">
        <f aca="false">+J35-F35-D35</f>
        <v>116.91</v>
      </c>
      <c r="I35" s="53"/>
      <c r="J35" s="63" t="n">
        <v>23372.91</v>
      </c>
      <c r="K35" s="54" t="n">
        <f aca="false">+C35*D35</f>
        <v>13572.5857728</v>
      </c>
      <c r="L35" s="11" t="n">
        <f aca="false">+E35*F35</f>
        <v>24059.4945</v>
      </c>
      <c r="M35" s="55" t="n">
        <f aca="false">+G35*H35</f>
        <v>284.555000133</v>
      </c>
      <c r="N35" s="11" t="n">
        <f aca="false">+C35*D35+E35*F35+G35*H35</f>
        <v>37916.635272933</v>
      </c>
      <c r="P35" s="82" t="n">
        <f aca="false">ROUND(J35,0)</f>
        <v>23373</v>
      </c>
    </row>
    <row r="36" customFormat="false" ht="12.75" hidden="false" customHeight="false" outlineLevel="0" collapsed="false">
      <c r="A36" s="38" t="n">
        <f aca="false">+A35+1</f>
        <v>37086</v>
      </c>
      <c r="B36" s="73" t="n">
        <v>2.285</v>
      </c>
      <c r="C36" s="49" t="n">
        <f aca="false">+$B$11+$E$19</f>
        <v>1.6439663</v>
      </c>
      <c r="D36" s="50" t="n">
        <f aca="false">ROUND(MIN(0.9*$B$8,J36)-F36,0)</f>
        <v>8256</v>
      </c>
      <c r="E36" s="51" t="n">
        <f aca="false">+$B$11+$E$18</f>
        <v>1.6039663</v>
      </c>
      <c r="F36" s="52" t="n">
        <f aca="false">ROUND(IF(J36+I36&gt;$F$22,$F$22,J36+I36),0)</f>
        <v>15000</v>
      </c>
      <c r="G36" s="51" t="n">
        <f aca="false">+B36+$E$17</f>
        <v>2.1689663</v>
      </c>
      <c r="H36" s="50" t="n">
        <f aca="false">+J36-F36-D36</f>
        <v>116.91</v>
      </c>
      <c r="I36" s="53"/>
      <c r="J36" s="63" t="n">
        <v>23372.91</v>
      </c>
      <c r="K36" s="54" t="n">
        <f aca="false">+C36*D36</f>
        <v>13572.5857728</v>
      </c>
      <c r="L36" s="11" t="n">
        <f aca="false">+E36*F36</f>
        <v>24059.4945</v>
      </c>
      <c r="M36" s="55" t="n">
        <f aca="false">+G36*H36</f>
        <v>253.573850133</v>
      </c>
      <c r="N36" s="11" t="n">
        <f aca="false">+C36*D36+E36*F36+G36*H36</f>
        <v>37885.654122933</v>
      </c>
      <c r="P36" s="82" t="n">
        <f aca="false">ROUND(J36,0)</f>
        <v>23373</v>
      </c>
    </row>
    <row r="37" customFormat="false" ht="12.75" hidden="false" customHeight="false" outlineLevel="0" collapsed="false">
      <c r="A37" s="38" t="n">
        <f aca="false">+A36+1</f>
        <v>37087</v>
      </c>
      <c r="B37" s="73" t="n">
        <v>2.285</v>
      </c>
      <c r="C37" s="49" t="n">
        <f aca="false">+$B$11+$E$19</f>
        <v>1.6439663</v>
      </c>
      <c r="D37" s="50" t="n">
        <f aca="false">ROUND(MIN(0.9*$B$8,J37)-F37,0)</f>
        <v>8256</v>
      </c>
      <c r="E37" s="51" t="n">
        <f aca="false">+$B$11+$E$18</f>
        <v>1.6039663</v>
      </c>
      <c r="F37" s="52" t="n">
        <f aca="false">ROUND(IF(J37+I37&gt;$F$22,$F$22,J37+I37),0)</f>
        <v>15000</v>
      </c>
      <c r="G37" s="51" t="n">
        <f aca="false">+B37+$E$17</f>
        <v>2.1689663</v>
      </c>
      <c r="H37" s="50" t="n">
        <f aca="false">+J37-F37-D37</f>
        <v>116.91</v>
      </c>
      <c r="I37" s="53"/>
      <c r="J37" s="63" t="n">
        <v>23372.91</v>
      </c>
      <c r="K37" s="54" t="n">
        <f aca="false">+C37*D37</f>
        <v>13572.5857728</v>
      </c>
      <c r="L37" s="11" t="n">
        <f aca="false">+E37*F37</f>
        <v>24059.4945</v>
      </c>
      <c r="M37" s="55" t="n">
        <f aca="false">+G37*H37</f>
        <v>253.573850133</v>
      </c>
      <c r="N37" s="11" t="n">
        <f aca="false">+C37*D37+E37*F37+G37*H37</f>
        <v>37885.654122933</v>
      </c>
      <c r="P37" s="82" t="n">
        <f aca="false">ROUND(J37,0)</f>
        <v>23373</v>
      </c>
    </row>
    <row r="38" customFormat="false" ht="12.75" hidden="false" customHeight="false" outlineLevel="0" collapsed="false">
      <c r="A38" s="38" t="n">
        <f aca="false">+A37+1</f>
        <v>37088</v>
      </c>
      <c r="B38" s="73" t="n">
        <v>2.285</v>
      </c>
      <c r="C38" s="49" t="n">
        <f aca="false">+$B$11+$E$19</f>
        <v>1.6439663</v>
      </c>
      <c r="D38" s="50" t="n">
        <f aca="false">ROUND(MIN(0.9*$B$8,J38)-F38,0)</f>
        <v>8256</v>
      </c>
      <c r="E38" s="51" t="n">
        <f aca="false">+$B$11+$E$18</f>
        <v>1.6039663</v>
      </c>
      <c r="F38" s="52" t="n">
        <f aca="false">ROUND(IF(J38+I38&gt;$F$22,$F$22,J38+I38),0)</f>
        <v>15000</v>
      </c>
      <c r="G38" s="51" t="n">
        <f aca="false">+B38+$E$17</f>
        <v>2.1689663</v>
      </c>
      <c r="H38" s="50" t="n">
        <f aca="false">+J38-F38-D38</f>
        <v>116.91</v>
      </c>
      <c r="I38" s="53"/>
      <c r="J38" s="63" t="n">
        <v>23372.91</v>
      </c>
      <c r="K38" s="54" t="n">
        <f aca="false">+C38*D38</f>
        <v>13572.5857728</v>
      </c>
      <c r="L38" s="11" t="n">
        <f aca="false">+E38*F38</f>
        <v>24059.4945</v>
      </c>
      <c r="M38" s="55" t="n">
        <f aca="false">+G38*H38</f>
        <v>253.573850133</v>
      </c>
      <c r="N38" s="11" t="n">
        <f aca="false">+C38*D38+E38*F38+G38*H38</f>
        <v>37885.654122933</v>
      </c>
      <c r="P38" s="82" t="n">
        <f aca="false">ROUND(J38,0)</f>
        <v>23373</v>
      </c>
    </row>
    <row r="39" customFormat="false" ht="12.75" hidden="false" customHeight="false" outlineLevel="0" collapsed="false">
      <c r="A39" s="38" t="n">
        <f aca="false">+A38+1</f>
        <v>37089</v>
      </c>
      <c r="B39" s="73" t="n">
        <v>2.275</v>
      </c>
      <c r="C39" s="49" t="n">
        <f aca="false">+$B$11+$E$19</f>
        <v>1.6439663</v>
      </c>
      <c r="D39" s="50" t="n">
        <f aca="false">ROUND(MIN(0.9*$B$8,J39)-F39,0)</f>
        <v>8256</v>
      </c>
      <c r="E39" s="51" t="n">
        <f aca="false">+$B$11+$E$18</f>
        <v>1.6039663</v>
      </c>
      <c r="F39" s="52" t="n">
        <f aca="false">ROUND(IF(J39+I39&gt;$F$22,$F$22,J39+I39),0)</f>
        <v>15000</v>
      </c>
      <c r="G39" s="51" t="n">
        <f aca="false">+B39+$E$17</f>
        <v>2.1589663</v>
      </c>
      <c r="H39" s="50" t="n">
        <f aca="false">+J39-F39-D39</f>
        <v>116.91</v>
      </c>
      <c r="I39" s="53"/>
      <c r="J39" s="63" t="n">
        <v>23372.91</v>
      </c>
      <c r="K39" s="54" t="n">
        <f aca="false">+C39*D39</f>
        <v>13572.5857728</v>
      </c>
      <c r="L39" s="11" t="n">
        <f aca="false">+E39*F39</f>
        <v>24059.4945</v>
      </c>
      <c r="M39" s="55" t="n">
        <f aca="false">+G39*H39</f>
        <v>252.404750133</v>
      </c>
      <c r="N39" s="11" t="n">
        <f aca="false">+C39*D39+E39*F39+G39*H39</f>
        <v>37884.485022933</v>
      </c>
      <c r="P39" s="82" t="n">
        <f aca="false">ROUND(J39,0)</f>
        <v>23373</v>
      </c>
    </row>
    <row r="40" customFormat="false" ht="12.75" hidden="false" customHeight="false" outlineLevel="0" collapsed="false">
      <c r="A40" s="38" t="n">
        <f aca="false">+A39+1</f>
        <v>37090</v>
      </c>
      <c r="B40" s="73" t="n">
        <v>2.295</v>
      </c>
      <c r="C40" s="49" t="n">
        <f aca="false">+$B$11+$E$19</f>
        <v>1.6439663</v>
      </c>
      <c r="D40" s="50" t="n">
        <f aca="false">ROUND(MIN(0.9*$B$8,J40)-F40,0)</f>
        <v>8256</v>
      </c>
      <c r="E40" s="51" t="n">
        <f aca="false">+$B$11+$E$18</f>
        <v>1.6039663</v>
      </c>
      <c r="F40" s="52" t="n">
        <f aca="false">ROUND(IF(J40+I40&gt;$F$22,$F$22,J40+I40),0)</f>
        <v>15000</v>
      </c>
      <c r="G40" s="51" t="n">
        <f aca="false">+B40+$E$17</f>
        <v>2.1789663</v>
      </c>
      <c r="H40" s="50" t="n">
        <f aca="false">+J40-F40-D40</f>
        <v>116.91</v>
      </c>
      <c r="I40" s="53"/>
      <c r="J40" s="63" t="n">
        <v>23372.91</v>
      </c>
      <c r="K40" s="54" t="n">
        <f aca="false">+C40*D40</f>
        <v>13572.5857728</v>
      </c>
      <c r="L40" s="11" t="n">
        <f aca="false">+E40*F40</f>
        <v>24059.4945</v>
      </c>
      <c r="M40" s="55" t="n">
        <f aca="false">+G40*H40</f>
        <v>254.742950133</v>
      </c>
      <c r="N40" s="11" t="n">
        <f aca="false">+C40*D40+E40*F40+G40*H40</f>
        <v>37886.823222933</v>
      </c>
      <c r="P40" s="82" t="n">
        <f aca="false">ROUND(J40,0)</f>
        <v>23373</v>
      </c>
    </row>
    <row r="41" customFormat="false" ht="12.75" hidden="false" customHeight="false" outlineLevel="0" collapsed="false">
      <c r="A41" s="38" t="n">
        <f aca="false">+A40+1</f>
        <v>37091</v>
      </c>
      <c r="B41" s="73" t="n">
        <v>2.23</v>
      </c>
      <c r="C41" s="49" t="n">
        <f aca="false">+$B$11+$E$19</f>
        <v>1.6439663</v>
      </c>
      <c r="D41" s="50" t="n">
        <f aca="false">ROUND(MIN(0.9*$B$8,J41)-F41,0)</f>
        <v>8256</v>
      </c>
      <c r="E41" s="51" t="n">
        <f aca="false">+$B$11+$E$18</f>
        <v>1.6039663</v>
      </c>
      <c r="F41" s="52" t="n">
        <f aca="false">ROUND(IF(J41+I41&gt;$F$22,$F$22,J41+I41),0)</f>
        <v>15000</v>
      </c>
      <c r="G41" s="51" t="n">
        <f aca="false">+B41+$E$17</f>
        <v>2.1139663</v>
      </c>
      <c r="H41" s="50" t="n">
        <f aca="false">+J41-F41-D41</f>
        <v>116.91</v>
      </c>
      <c r="I41" s="53"/>
      <c r="J41" s="63" t="n">
        <v>23372.91</v>
      </c>
      <c r="K41" s="54" t="n">
        <f aca="false">+C41*D41</f>
        <v>13572.5857728</v>
      </c>
      <c r="L41" s="11" t="n">
        <f aca="false">+E41*F41</f>
        <v>24059.4945</v>
      </c>
      <c r="M41" s="55" t="n">
        <f aca="false">+G41*H41</f>
        <v>247.143800133</v>
      </c>
      <c r="N41" s="11" t="n">
        <f aca="false">+C41*D41+E41*F41+G41*H41</f>
        <v>37879.224072933</v>
      </c>
      <c r="P41" s="82" t="n">
        <f aca="false">ROUND(J41,0)</f>
        <v>23373</v>
      </c>
    </row>
    <row r="42" customFormat="false" ht="12.75" hidden="false" customHeight="false" outlineLevel="0" collapsed="false">
      <c r="A42" s="38" t="n">
        <f aca="false">+A41+1</f>
        <v>37092</v>
      </c>
      <c r="B42" s="73" t="n">
        <v>2.135</v>
      </c>
      <c r="C42" s="49" t="n">
        <f aca="false">+$B$11+$E$19</f>
        <v>1.6439663</v>
      </c>
      <c r="D42" s="50" t="n">
        <f aca="false">ROUND(MIN(0.9*$B$8,J42)-F42,0)</f>
        <v>8256</v>
      </c>
      <c r="E42" s="51" t="n">
        <f aca="false">+$B$11+$E$18</f>
        <v>1.6039663</v>
      </c>
      <c r="F42" s="52" t="n">
        <f aca="false">ROUND(IF(J42+I42&gt;$F$22,$F$22,J42+I42),0)</f>
        <v>15000</v>
      </c>
      <c r="G42" s="51" t="n">
        <f aca="false">+B42+$E$17</f>
        <v>2.0189663</v>
      </c>
      <c r="H42" s="50" t="n">
        <f aca="false">+J42-F42-D42</f>
        <v>116.91</v>
      </c>
      <c r="I42" s="53"/>
      <c r="J42" s="63" t="n">
        <v>23372.91</v>
      </c>
      <c r="K42" s="54" t="n">
        <f aca="false">+C42*D42</f>
        <v>13572.5857728</v>
      </c>
      <c r="L42" s="11" t="n">
        <f aca="false">+E42*F42</f>
        <v>24059.4945</v>
      </c>
      <c r="M42" s="55" t="n">
        <f aca="false">+G42*H42</f>
        <v>236.037350133</v>
      </c>
      <c r="N42" s="11" t="n">
        <f aca="false">+C42*D42+E42*F42+G42*H42</f>
        <v>37868.117622933</v>
      </c>
      <c r="P42" s="82" t="n">
        <f aca="false">ROUND(J42,0)</f>
        <v>23373</v>
      </c>
    </row>
    <row r="43" customFormat="false" ht="12.75" hidden="false" customHeight="false" outlineLevel="0" collapsed="false">
      <c r="A43" s="38" t="n">
        <f aca="false">+A42+1</f>
        <v>37093</v>
      </c>
      <c r="B43" s="73" t="n">
        <v>1.985</v>
      </c>
      <c r="C43" s="49" t="n">
        <f aca="false">+$B$11+$E$19</f>
        <v>1.6439663</v>
      </c>
      <c r="D43" s="50" t="n">
        <f aca="false">ROUND(MIN(0.9*$B$8,J43)-F43,0)</f>
        <v>8256</v>
      </c>
      <c r="E43" s="51" t="n">
        <f aca="false">+$B$11+$E$18</f>
        <v>1.6039663</v>
      </c>
      <c r="F43" s="52" t="n">
        <f aca="false">ROUND(IF(J43+I43&gt;$F$22,$F$22,J43+I43),0)</f>
        <v>15000</v>
      </c>
      <c r="G43" s="51" t="n">
        <f aca="false">+B43+$E$17</f>
        <v>1.8689663</v>
      </c>
      <c r="H43" s="50" t="n">
        <f aca="false">+J43-F43-D43</f>
        <v>116.91</v>
      </c>
      <c r="I43" s="53"/>
      <c r="J43" s="63" t="n">
        <v>23372.91</v>
      </c>
      <c r="K43" s="54" t="n">
        <f aca="false">+C43*D43</f>
        <v>13572.5857728</v>
      </c>
      <c r="L43" s="11" t="n">
        <f aca="false">+E43*F43</f>
        <v>24059.4945</v>
      </c>
      <c r="M43" s="55" t="n">
        <f aca="false">+G43*H43</f>
        <v>218.500850133</v>
      </c>
      <c r="N43" s="11" t="n">
        <f aca="false">+C43*D43+E43*F43+G43*H43</f>
        <v>37850.581122933</v>
      </c>
      <c r="P43" s="82" t="n">
        <f aca="false">ROUND(J43,0)</f>
        <v>23373</v>
      </c>
    </row>
    <row r="44" customFormat="false" ht="12.75" hidden="false" customHeight="false" outlineLevel="0" collapsed="false">
      <c r="A44" s="38" t="n">
        <f aca="false">+A43+1</f>
        <v>37094</v>
      </c>
      <c r="B44" s="73" t="n">
        <v>1.985</v>
      </c>
      <c r="C44" s="49" t="n">
        <f aca="false">+$B$11+$E$19</f>
        <v>1.6439663</v>
      </c>
      <c r="D44" s="50" t="n">
        <f aca="false">ROUND(MIN(0.9*$B$8,J44)-F44,0)</f>
        <v>8256</v>
      </c>
      <c r="E44" s="51" t="n">
        <f aca="false">+$B$11+$E$18</f>
        <v>1.6039663</v>
      </c>
      <c r="F44" s="52" t="n">
        <f aca="false">ROUND(IF(J44+I44&gt;$F$22,$F$22,J44+I44),0)</f>
        <v>15000</v>
      </c>
      <c r="G44" s="51" t="n">
        <f aca="false">+B44+$E$17</f>
        <v>1.8689663</v>
      </c>
      <c r="H44" s="50" t="n">
        <f aca="false">+J44-F44-D44</f>
        <v>116.91</v>
      </c>
      <c r="I44" s="53"/>
      <c r="J44" s="63" t="n">
        <v>23372.91</v>
      </c>
      <c r="K44" s="54" t="n">
        <f aca="false">+C44*D44</f>
        <v>13572.5857728</v>
      </c>
      <c r="L44" s="11" t="n">
        <f aca="false">+E44*F44</f>
        <v>24059.4945</v>
      </c>
      <c r="M44" s="55" t="n">
        <f aca="false">+G44*H44</f>
        <v>218.500850133</v>
      </c>
      <c r="N44" s="11" t="n">
        <f aca="false">+C44*D44+E44*F44+G44*H44</f>
        <v>37850.581122933</v>
      </c>
      <c r="P44" s="82" t="n">
        <f aca="false">ROUND(J44,0)</f>
        <v>23373</v>
      </c>
    </row>
    <row r="45" customFormat="false" ht="12.75" hidden="false" customHeight="false" outlineLevel="0" collapsed="false">
      <c r="A45" s="38" t="n">
        <f aca="false">+A44+1</f>
        <v>37095</v>
      </c>
      <c r="B45" s="73" t="n">
        <v>1.985</v>
      </c>
      <c r="C45" s="49" t="n">
        <f aca="false">+$B$11+$E$19</f>
        <v>1.6439663</v>
      </c>
      <c r="D45" s="50" t="n">
        <f aca="false">ROUND(MIN(0.9*$B$8,J45)-F45,0)</f>
        <v>8256</v>
      </c>
      <c r="E45" s="51" t="n">
        <f aca="false">+$B$11+$E$18</f>
        <v>1.6039663</v>
      </c>
      <c r="F45" s="52" t="n">
        <f aca="false">ROUND(IF(J45+I45&gt;$F$22,$F$22,J45+I45),0)</f>
        <v>15000</v>
      </c>
      <c r="G45" s="51" t="n">
        <f aca="false">+B45+$E$17</f>
        <v>1.8689663</v>
      </c>
      <c r="H45" s="50" t="n">
        <f aca="false">+J45-F45-D45</f>
        <v>116.91</v>
      </c>
      <c r="I45" s="53"/>
      <c r="J45" s="63" t="n">
        <v>23372.91</v>
      </c>
      <c r="K45" s="54" t="n">
        <f aca="false">+C45*D45</f>
        <v>13572.5857728</v>
      </c>
      <c r="L45" s="11" t="n">
        <f aca="false">+E45*F45</f>
        <v>24059.4945</v>
      </c>
      <c r="M45" s="55" t="n">
        <f aca="false">+G45*H45</f>
        <v>218.500850133</v>
      </c>
      <c r="N45" s="11" t="n">
        <f aca="false">+C45*D45+E45*F45+G45*H45</f>
        <v>37850.581122933</v>
      </c>
      <c r="P45" s="82" t="n">
        <f aca="false">ROUND(J45,0)</f>
        <v>23373</v>
      </c>
    </row>
    <row r="46" customFormat="false" ht="12.75" hidden="false" customHeight="false" outlineLevel="0" collapsed="false">
      <c r="A46" s="38" t="n">
        <f aca="false">+A45+1</f>
        <v>37096</v>
      </c>
      <c r="B46" s="73" t="n">
        <v>2.215</v>
      </c>
      <c r="C46" s="49" t="n">
        <f aca="false">+$B$11+$E$19</f>
        <v>1.6439663</v>
      </c>
      <c r="D46" s="50" t="n">
        <f aca="false">ROUND(MIN(0.9*$B$8,J46)-F46,0)</f>
        <v>8256</v>
      </c>
      <c r="E46" s="51" t="n">
        <f aca="false">+$B$11+$E$18</f>
        <v>1.6039663</v>
      </c>
      <c r="F46" s="52" t="n">
        <f aca="false">ROUND(IF(J46+I46&gt;$F$22,$F$22,J46+I46),0)</f>
        <v>15000</v>
      </c>
      <c r="G46" s="51" t="n">
        <f aca="false">+B46+$E$17</f>
        <v>2.0989663</v>
      </c>
      <c r="H46" s="50" t="n">
        <f aca="false">+J46-F46-D46</f>
        <v>116.91</v>
      </c>
      <c r="I46" s="53"/>
      <c r="J46" s="63" t="n">
        <v>23372.91</v>
      </c>
      <c r="K46" s="54" t="n">
        <f aca="false">+C46*D46</f>
        <v>13572.5857728</v>
      </c>
      <c r="L46" s="11" t="n">
        <f aca="false">+E46*F46</f>
        <v>24059.4945</v>
      </c>
      <c r="M46" s="55" t="n">
        <f aca="false">+G46*H46</f>
        <v>245.390150133</v>
      </c>
      <c r="N46" s="11" t="n">
        <f aca="false">+C46*D46+E46*F46+G46*H46</f>
        <v>37877.470422933</v>
      </c>
      <c r="P46" s="82" t="n">
        <f aca="false">ROUND(J46,0)</f>
        <v>23373</v>
      </c>
    </row>
    <row r="47" customFormat="false" ht="12.75" hidden="false" customHeight="false" outlineLevel="0" collapsed="false">
      <c r="A47" s="38" t="n">
        <f aca="false">+A46+1</f>
        <v>37097</v>
      </c>
      <c r="B47" s="73" t="n">
        <v>2.17</v>
      </c>
      <c r="C47" s="49" t="n">
        <f aca="false">+$B$11+$E$19</f>
        <v>1.6439663</v>
      </c>
      <c r="D47" s="50" t="n">
        <f aca="false">ROUND(MIN(0.9*$B$8,J47)-F47,0)</f>
        <v>8256</v>
      </c>
      <c r="E47" s="51" t="n">
        <f aca="false">+$B$11+$E$18</f>
        <v>1.6039663</v>
      </c>
      <c r="F47" s="52" t="n">
        <f aca="false">ROUND(IF(J47+I47&gt;$F$22,$F$22,J47+I47),0)</f>
        <v>15000</v>
      </c>
      <c r="G47" s="51" t="n">
        <f aca="false">+B47+$E$17</f>
        <v>2.0539663</v>
      </c>
      <c r="H47" s="50" t="n">
        <f aca="false">+J47-F47-D47</f>
        <v>854.459999999999</v>
      </c>
      <c r="I47" s="53"/>
      <c r="J47" s="63" t="n">
        <v>24110.46</v>
      </c>
      <c r="K47" s="54" t="n">
        <f aca="false">+C47*D47</f>
        <v>13572.5857728</v>
      </c>
      <c r="L47" s="11" t="n">
        <f aca="false">+E47*F47</f>
        <v>24059.4945</v>
      </c>
      <c r="M47" s="55" t="n">
        <f aca="false">+G47*H47</f>
        <v>1755.032044698</v>
      </c>
      <c r="N47" s="11" t="n">
        <f aca="false">+C47*D47+E47*F47+G47*H47</f>
        <v>39387.112317498</v>
      </c>
      <c r="P47" s="82" t="n">
        <f aca="false">ROUND(J47,0)</f>
        <v>24110</v>
      </c>
    </row>
    <row r="48" customFormat="false" ht="12.75" hidden="false" customHeight="false" outlineLevel="0" collapsed="false">
      <c r="A48" s="38" t="n">
        <f aca="false">+A47+1</f>
        <v>37098</v>
      </c>
      <c r="B48" s="73" t="n">
        <v>2.225</v>
      </c>
      <c r="C48" s="49" t="n">
        <f aca="false">+$B$11+$E$19</f>
        <v>1.6439663</v>
      </c>
      <c r="D48" s="50" t="n">
        <f aca="false">ROUND(MIN(0.9*$B$8,J48)-F48,0)</f>
        <v>8256</v>
      </c>
      <c r="E48" s="51" t="n">
        <f aca="false">+$B$11+$E$18</f>
        <v>1.6039663</v>
      </c>
      <c r="F48" s="52" t="n">
        <f aca="false">ROUND(IF(J48+I48&gt;$F$22,$F$22,J48+I48),0)</f>
        <v>15000</v>
      </c>
      <c r="G48" s="51" t="n">
        <f aca="false">+B48+$E$17</f>
        <v>2.1089663</v>
      </c>
      <c r="H48" s="50" t="n">
        <f aca="false">+J48-F48-D48</f>
        <v>854.459999999999</v>
      </c>
      <c r="I48" s="53"/>
      <c r="J48" s="63" t="n">
        <v>24110.46</v>
      </c>
      <c r="K48" s="54" t="n">
        <f aca="false">+C48*D48</f>
        <v>13572.5857728</v>
      </c>
      <c r="L48" s="11" t="n">
        <f aca="false">+E48*F48</f>
        <v>24059.4945</v>
      </c>
      <c r="M48" s="55" t="n">
        <f aca="false">+G48*H48</f>
        <v>1802.027344698</v>
      </c>
      <c r="N48" s="11" t="n">
        <f aca="false">+C48*D48+E48*F48+G48*H48</f>
        <v>39434.107617498</v>
      </c>
      <c r="P48" s="82" t="n">
        <f aca="false">ROUND(J48,0)</f>
        <v>24110</v>
      </c>
    </row>
    <row r="49" customFormat="false" ht="12.75" hidden="false" customHeight="false" outlineLevel="0" collapsed="false">
      <c r="A49" s="38" t="n">
        <f aca="false">+A48+1</f>
        <v>37099</v>
      </c>
      <c r="B49" s="73" t="n">
        <v>2.36</v>
      </c>
      <c r="C49" s="49" t="n">
        <f aca="false">+$B$11+$E$19</f>
        <v>1.6439663</v>
      </c>
      <c r="D49" s="50" t="n">
        <f aca="false">ROUND(MIN(0.9*$B$8,J49)-F49,0)</f>
        <v>8256</v>
      </c>
      <c r="E49" s="51" t="n">
        <f aca="false">+$B$11+$E$18</f>
        <v>1.6039663</v>
      </c>
      <c r="F49" s="52" t="n">
        <f aca="false">ROUND(IF(J49+I49&gt;$F$22,$F$22,J49+I49),0)</f>
        <v>15000</v>
      </c>
      <c r="G49" s="51" t="n">
        <f aca="false">+B49+$E$17</f>
        <v>2.2439663</v>
      </c>
      <c r="H49" s="50" t="n">
        <f aca="false">+J49-F49-D49</f>
        <v>854.459999999999</v>
      </c>
      <c r="I49" s="53"/>
      <c r="J49" s="63" t="n">
        <v>24110.46</v>
      </c>
      <c r="K49" s="54" t="n">
        <f aca="false">+C49*D49</f>
        <v>13572.5857728</v>
      </c>
      <c r="L49" s="11" t="n">
        <f aca="false">+E49*F49</f>
        <v>24059.4945</v>
      </c>
      <c r="M49" s="55" t="n">
        <f aca="false">+G49*H49</f>
        <v>1917.379444698</v>
      </c>
      <c r="N49" s="11" t="n">
        <f aca="false">+C49*D49+E49*F49+G49*H49</f>
        <v>39549.459717498</v>
      </c>
      <c r="P49" s="82" t="n">
        <f aca="false">ROUND(J49,0)</f>
        <v>24110</v>
      </c>
    </row>
    <row r="50" customFormat="false" ht="12.75" hidden="false" customHeight="false" outlineLevel="0" collapsed="false">
      <c r="A50" s="38" t="n">
        <f aca="false">+A49+1</f>
        <v>37100</v>
      </c>
      <c r="B50" s="73" t="n">
        <v>2.125</v>
      </c>
      <c r="C50" s="49" t="n">
        <f aca="false">+$B$11+$E$19</f>
        <v>1.6439663</v>
      </c>
      <c r="D50" s="50" t="n">
        <f aca="false">ROUND(MIN(0.9*$B$8,J50)-F50,0)</f>
        <v>8256</v>
      </c>
      <c r="E50" s="51" t="n">
        <f aca="false">+$B$11+$E$18</f>
        <v>1.6039663</v>
      </c>
      <c r="F50" s="52" t="n">
        <f aca="false">ROUND(IF(J50+I50&gt;$F$22,$F$22,J50+I50),0)</f>
        <v>15000</v>
      </c>
      <c r="G50" s="51" t="n">
        <f aca="false">+B50+$E$17</f>
        <v>2.0089663</v>
      </c>
      <c r="H50" s="50" t="n">
        <f aca="false">+J50-F50-D50</f>
        <v>854.459999999999</v>
      </c>
      <c r="I50" s="53"/>
      <c r="J50" s="63" t="n">
        <v>24110.46</v>
      </c>
      <c r="K50" s="54" t="n">
        <f aca="false">+C50*D50</f>
        <v>13572.5857728</v>
      </c>
      <c r="L50" s="11" t="n">
        <f aca="false">+E50*F50</f>
        <v>24059.4945</v>
      </c>
      <c r="M50" s="55" t="n">
        <f aca="false">+G50*H50</f>
        <v>1716.581344698</v>
      </c>
      <c r="N50" s="11" t="n">
        <f aca="false">+C50*D50+E50*F50+G50*H50</f>
        <v>39348.661617498</v>
      </c>
      <c r="P50" s="82" t="n">
        <f aca="false">ROUND(J50,0)</f>
        <v>24110</v>
      </c>
    </row>
    <row r="51" customFormat="false" ht="12.75" hidden="false" customHeight="false" outlineLevel="0" collapsed="false">
      <c r="A51" s="38" t="n">
        <f aca="false">+A50+1</f>
        <v>37101</v>
      </c>
      <c r="B51" s="73" t="n">
        <v>2.125</v>
      </c>
      <c r="C51" s="49" t="n">
        <f aca="false">+$B$11+$E$19</f>
        <v>1.6439663</v>
      </c>
      <c r="D51" s="50" t="n">
        <f aca="false">ROUND(MIN(0.9*$B$8,J51)-F51,0)</f>
        <v>8256</v>
      </c>
      <c r="E51" s="51" t="n">
        <f aca="false">+$B$11+$E$18</f>
        <v>1.6039663</v>
      </c>
      <c r="F51" s="52" t="n">
        <f aca="false">ROUND(IF(J51+I51&gt;$F$22,$F$22,J51+I51),0)</f>
        <v>15000</v>
      </c>
      <c r="G51" s="51" t="n">
        <f aca="false">+B51+$E$17</f>
        <v>2.0089663</v>
      </c>
      <c r="H51" s="50" t="n">
        <f aca="false">+J51-F51-D51</f>
        <v>854.459999999999</v>
      </c>
      <c r="I51" s="53"/>
      <c r="J51" s="63" t="n">
        <v>24110.46</v>
      </c>
      <c r="K51" s="54" t="n">
        <f aca="false">+C51*D51</f>
        <v>13572.5857728</v>
      </c>
      <c r="L51" s="11" t="n">
        <f aca="false">+E51*F51</f>
        <v>24059.4945</v>
      </c>
      <c r="M51" s="55" t="n">
        <f aca="false">+G51*H51</f>
        <v>1716.581344698</v>
      </c>
      <c r="N51" s="11" t="n">
        <f aca="false">+C51*D51+E51*F51+G51*H51</f>
        <v>39348.661617498</v>
      </c>
      <c r="P51" s="82" t="n">
        <f aca="false">ROUND(J51,0)</f>
        <v>24110</v>
      </c>
    </row>
    <row r="52" customFormat="false" ht="12.75" hidden="false" customHeight="false" outlineLevel="0" collapsed="false">
      <c r="A52" s="38" t="n">
        <f aca="false">+A51+1</f>
        <v>37102</v>
      </c>
      <c r="B52" s="73" t="n">
        <v>2.125</v>
      </c>
      <c r="C52" s="49" t="n">
        <f aca="false">+$B$11+$E$19</f>
        <v>1.6439663</v>
      </c>
      <c r="D52" s="50" t="n">
        <f aca="false">ROUND(MIN(0.9*$B$8,J52)-F52,0)</f>
        <v>8256</v>
      </c>
      <c r="E52" s="51" t="n">
        <f aca="false">+$B$11+$E$18</f>
        <v>1.6039663</v>
      </c>
      <c r="F52" s="52" t="n">
        <f aca="false">ROUND(IF(J52+I52&gt;$F$22,$F$22,J52+I52),0)</f>
        <v>15000</v>
      </c>
      <c r="G52" s="51" t="n">
        <f aca="false">+B52+$E$17</f>
        <v>2.0089663</v>
      </c>
      <c r="H52" s="50" t="n">
        <f aca="false">+J52-F52-D52</f>
        <v>854.459999999999</v>
      </c>
      <c r="I52" s="53"/>
      <c r="J52" s="63" t="n">
        <v>24110.46</v>
      </c>
      <c r="K52" s="54" t="n">
        <f aca="false">+C52*D52</f>
        <v>13572.5857728</v>
      </c>
      <c r="L52" s="11" t="n">
        <f aca="false">+E52*F52</f>
        <v>24059.4945</v>
      </c>
      <c r="M52" s="55" t="n">
        <f aca="false">+G52*H52</f>
        <v>1716.581344698</v>
      </c>
      <c r="N52" s="11" t="n">
        <f aca="false">+C52*D52+E52*F52+G52*H52</f>
        <v>39348.661617498</v>
      </c>
      <c r="P52" s="82" t="n">
        <f aca="false">ROUND(J52,0)</f>
        <v>24110</v>
      </c>
    </row>
    <row r="53" customFormat="false" ht="12.75" hidden="false" customHeight="false" outlineLevel="0" collapsed="false">
      <c r="A53" s="38" t="n">
        <f aca="false">+A52+1</f>
        <v>37103</v>
      </c>
      <c r="B53" s="73" t="n">
        <v>2.52</v>
      </c>
      <c r="C53" s="49" t="n">
        <f aca="false">+$B$11+$E$19</f>
        <v>1.6439663</v>
      </c>
      <c r="D53" s="50" t="n">
        <f aca="false">ROUND(MIN(0.9*$B$8,J53)-F53,0)</f>
        <v>8256</v>
      </c>
      <c r="E53" s="51" t="n">
        <f aca="false">+$B$11+$E$18</f>
        <v>1.6039663</v>
      </c>
      <c r="F53" s="52" t="n">
        <f aca="false">ROUND(IF(J53+I53&gt;$F$22,$F$22,J53+I53),0)</f>
        <v>15000</v>
      </c>
      <c r="G53" s="51" t="n">
        <f aca="false">+B53+$E$17</f>
        <v>2.4039663</v>
      </c>
      <c r="H53" s="50" t="n">
        <f aca="false">+J53-F53-D53</f>
        <v>854.459999999999</v>
      </c>
      <c r="I53" s="53"/>
      <c r="J53" s="63" t="n">
        <v>24110.46</v>
      </c>
      <c r="K53" s="54" t="n">
        <f aca="false">+C53*D53</f>
        <v>13572.5857728</v>
      </c>
      <c r="L53" s="11" t="n">
        <f aca="false">+E53*F53</f>
        <v>24059.4945</v>
      </c>
      <c r="M53" s="55" t="n">
        <f aca="false">+G53*H53</f>
        <v>2054.093044698</v>
      </c>
      <c r="N53" s="11" t="n">
        <f aca="false">+C53*D53+E53*F53+G53*H53</f>
        <v>39686.173317498</v>
      </c>
      <c r="P53" s="0" t="n">
        <f aca="false">ROUND(J53,0)</f>
        <v>24110</v>
      </c>
    </row>
    <row r="54" customFormat="false" ht="13.5" hidden="false" customHeight="false" outlineLevel="0" collapsed="false">
      <c r="B54" s="62" t="n">
        <f aca="false">SUM(B23:B53)/31</f>
        <v>2.195</v>
      </c>
      <c r="D54" s="63" t="n">
        <f aca="false">SUM(D23:D53)</f>
        <v>255936</v>
      </c>
      <c r="F54" s="64" t="n">
        <f aca="false">SUM(F23:F53)</f>
        <v>465000</v>
      </c>
      <c r="H54" s="63" t="n">
        <f aca="false">SUM(H23:H53)</f>
        <v>22044.15</v>
      </c>
      <c r="I54" s="65"/>
      <c r="J54" s="83" t="n">
        <f aca="false">SUM(J23:J53)</f>
        <v>742980.15</v>
      </c>
      <c r="K54" s="66" t="n">
        <f aca="false">SUM(K23:K53)</f>
        <v>420750.1589568</v>
      </c>
      <c r="L54" s="67" t="n">
        <f aca="false">SUM(L23:L53)</f>
        <v>745844.3295</v>
      </c>
      <c r="M54" s="68" t="n">
        <f aca="false">SUM(M23:M53)</f>
        <v>44581.927112145</v>
      </c>
      <c r="N54" s="69" t="n">
        <f aca="false">SUM(N23:N53)</f>
        <v>1211176.41556895</v>
      </c>
    </row>
    <row r="55" customFormat="false" ht="12.75" hidden="false" customHeight="false" outlineLevel="0" collapsed="false">
      <c r="B55" s="70"/>
    </row>
    <row r="56" customFormat="false" ht="12.75" hidden="false" customHeight="false" outlineLevel="0" collapsed="false">
      <c r="A56" s="38"/>
      <c r="B56" s="84"/>
      <c r="I56" s="71"/>
      <c r="J56" s="74" t="s">
        <v>39</v>
      </c>
      <c r="K56" s="18" t="n">
        <f aca="false">+K54/D54</f>
        <v>1.6439663</v>
      </c>
      <c r="L56" s="18" t="n">
        <f aca="false">+L54/F54</f>
        <v>1.6039663</v>
      </c>
      <c r="M56" s="18" t="n">
        <f aca="false">+M54/H54</f>
        <v>2.02239265801335</v>
      </c>
      <c r="N56" s="18" t="n">
        <f aca="false">+N54/(J54+I54)</f>
        <v>1.630159857661</v>
      </c>
    </row>
    <row r="57" customFormat="false" ht="12.75" hidden="false" customHeight="false" outlineLevel="0" collapsed="false">
      <c r="A57" s="38"/>
      <c r="B57" s="84"/>
    </row>
    <row r="58" customFormat="false" ht="12.75" hidden="false" customHeight="false" outlineLevel="0" collapsed="false">
      <c r="A58" s="38"/>
      <c r="B58" s="84"/>
    </row>
    <row r="59" customFormat="false" ht="12.75" hidden="false" customHeight="false" outlineLevel="0" collapsed="false">
      <c r="A59" s="38"/>
      <c r="B59" s="84"/>
    </row>
    <row r="60" customFormat="false" ht="12.75" hidden="false" customHeight="false" outlineLevel="0" collapsed="false">
      <c r="A60" s="38"/>
      <c r="B60" s="84"/>
    </row>
    <row r="61" customFormat="false" ht="12.75" hidden="false" customHeight="false" outlineLevel="0" collapsed="false">
      <c r="A61" s="38"/>
      <c r="B61" s="84"/>
    </row>
    <row r="62" customFormat="false" ht="12.75" hidden="false" customHeight="false" outlineLevel="0" collapsed="false">
      <c r="A62" s="38"/>
      <c r="B62" s="84"/>
    </row>
    <row r="63" customFormat="false" ht="12.75" hidden="false" customHeight="false" outlineLevel="0" collapsed="false">
      <c r="A63" s="38"/>
      <c r="B63" s="84"/>
    </row>
    <row r="64" customFormat="false" ht="12.75" hidden="false" customHeight="false" outlineLevel="0" collapsed="false">
      <c r="A64" s="38"/>
      <c r="B64" s="84"/>
    </row>
    <row r="65" customFormat="false" ht="12.75" hidden="false" customHeight="false" outlineLevel="0" collapsed="false">
      <c r="A65" s="38"/>
      <c r="B65" s="84"/>
    </row>
    <row r="66" customFormat="false" ht="12.75" hidden="false" customHeight="false" outlineLevel="0" collapsed="false">
      <c r="A66" s="38"/>
      <c r="B66" s="84"/>
    </row>
    <row r="67" customFormat="false" ht="12.75" hidden="false" customHeight="false" outlineLevel="0" collapsed="false">
      <c r="A67" s="38"/>
      <c r="B67" s="84"/>
    </row>
    <row r="68" customFormat="false" ht="12.75" hidden="false" customHeight="false" outlineLevel="0" collapsed="false">
      <c r="A68" s="38"/>
      <c r="B68" s="84"/>
    </row>
    <row r="69" customFormat="false" ht="12.75" hidden="false" customHeight="false" outlineLevel="0" collapsed="false">
      <c r="A69" s="38"/>
      <c r="B69" s="84"/>
    </row>
  </sheetData>
  <hyperlinks>
    <hyperlink ref="C4" r:id="rId1" display="msprung@ncoc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9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A15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16.99"/>
    <col collapsed="false" customWidth="true" hidden="false" outlineLevel="0" max="3" min="3" style="0" width="17.85"/>
    <col collapsed="false" customWidth="true" hidden="false" outlineLevel="0" max="4" min="4" style="0" width="17.28"/>
    <col collapsed="false" customWidth="true" hidden="false" outlineLevel="0" max="5" min="5" style="0" width="17.42"/>
    <col collapsed="false" customWidth="true" hidden="false" outlineLevel="0" max="6" min="6" style="0" width="17.99"/>
    <col collapsed="false" customWidth="true" hidden="false" outlineLevel="0" max="7" min="7" style="0" width="15.56"/>
    <col collapsed="false" customWidth="true" hidden="false" outlineLevel="0" max="8" min="8" style="0" width="10.71"/>
    <col collapsed="false" customWidth="true" hidden="false" outlineLevel="0" max="9" min="9" style="0" width="4.41"/>
    <col collapsed="false" customWidth="true" hidden="false" outlineLevel="0" max="10" min="10" style="74" width="12.42"/>
    <col collapsed="false" customWidth="true" hidden="false" outlineLevel="0" max="11" min="11" style="0" width="19.28"/>
    <col collapsed="false" customWidth="true" hidden="false" outlineLevel="0" max="12" min="12" style="0" width="15.99"/>
    <col collapsed="false" customWidth="true" hidden="false" outlineLevel="0" max="13" min="13" style="0" width="15.28"/>
    <col collapsed="false" customWidth="true" hidden="false" outlineLevel="0" max="14" min="14" style="0" width="19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F1" s="1" t="s">
        <v>3</v>
      </c>
    </row>
    <row r="2" customFormat="false" ht="12.75" hidden="false" customHeight="false" outlineLevel="0" collapsed="false">
      <c r="B2" s="1" t="s">
        <v>4</v>
      </c>
      <c r="C2" s="1" t="s">
        <v>5</v>
      </c>
    </row>
    <row r="3" customFormat="false" ht="12.75" hidden="false" customHeight="false" outlineLevel="0" collapsed="false">
      <c r="B3" s="1" t="s">
        <v>6</v>
      </c>
      <c r="C3" s="1"/>
      <c r="F3" s="1" t="s">
        <v>7</v>
      </c>
      <c r="G3" s="1" t="s">
        <v>8</v>
      </c>
    </row>
    <row r="4" customFormat="false" ht="12.75" hidden="false" customHeight="false" outlineLevel="0" collapsed="false">
      <c r="A4" s="1"/>
      <c r="B4" s="1" t="s">
        <v>9</v>
      </c>
      <c r="C4" s="2" t="s">
        <v>10</v>
      </c>
      <c r="G4" s="1" t="s">
        <v>11</v>
      </c>
      <c r="H4" s="1"/>
      <c r="I4" s="1"/>
      <c r="N4" s="3" t="n">
        <f aca="true">NOW()</f>
        <v>45926.8857294442</v>
      </c>
    </row>
    <row r="5" customFormat="false" ht="12.75" hidden="false" customHeight="false" outlineLevel="0" collapsed="false">
      <c r="A5" s="4" t="s">
        <v>45</v>
      </c>
      <c r="B5" s="1"/>
      <c r="C5" s="1"/>
      <c r="D5" s="1"/>
      <c r="H5" s="1"/>
      <c r="I5" s="1"/>
    </row>
    <row r="6" customFormat="false" ht="12.75" hidden="false" customHeight="false" outlineLevel="0" collapsed="false">
      <c r="A6" s="4"/>
      <c r="B6" s="1"/>
      <c r="C6" s="1"/>
      <c r="H6" s="1"/>
      <c r="I6" s="1"/>
    </row>
    <row r="7" customFormat="false" ht="12.75" hidden="false" customHeight="false" outlineLevel="0" collapsed="false">
      <c r="A7" s="4"/>
      <c r="B7" s="1"/>
      <c r="C7" s="1"/>
      <c r="H7" s="1"/>
      <c r="I7" s="1"/>
    </row>
    <row r="8" customFormat="false" ht="12.75" hidden="false" customHeight="false" outlineLevel="0" collapsed="false">
      <c r="A8" s="5" t="s">
        <v>13</v>
      </c>
      <c r="B8" s="6" t="n">
        <v>24446</v>
      </c>
      <c r="C8" s="7"/>
      <c r="F8" s="1"/>
      <c r="H8" s="1"/>
      <c r="I8" s="1"/>
    </row>
    <row r="9" customFormat="false" ht="12.75" hidden="false" customHeight="false" outlineLevel="0" collapsed="false">
      <c r="A9" s="8" t="s">
        <v>14</v>
      </c>
      <c r="B9" s="8"/>
      <c r="C9" s="8"/>
      <c r="F9" s="1"/>
    </row>
    <row r="10" customFormat="false" ht="12.75" hidden="false" customHeight="false" outlineLevel="0" collapsed="false">
      <c r="A10" s="8" t="s">
        <v>15</v>
      </c>
      <c r="B10" s="9" t="n">
        <v>0.14</v>
      </c>
      <c r="C10" s="8" t="s">
        <v>16</v>
      </c>
    </row>
    <row r="11" customFormat="false" ht="12.75" hidden="false" customHeight="false" outlineLevel="0" collapsed="false">
      <c r="A11" s="8" t="s">
        <v>17</v>
      </c>
      <c r="B11" s="75" t="n">
        <v>2.03</v>
      </c>
      <c r="C11" s="8"/>
    </row>
    <row r="12" customFormat="false" ht="12.75" hidden="false" customHeight="false" outlineLevel="0" collapsed="false">
      <c r="A12" s="10"/>
      <c r="B12" s="11"/>
    </row>
    <row r="13" customFormat="false" ht="12.75" hidden="false" customHeight="false" outlineLevel="0" collapsed="false">
      <c r="A13" s="10"/>
      <c r="B13" s="11"/>
    </row>
    <row r="14" customFormat="false" ht="12.75" hidden="false" customHeight="false" outlineLevel="0" collapsed="false">
      <c r="A14" s="10"/>
      <c r="B14" s="11"/>
    </row>
    <row r="15" customFormat="false" ht="13.5" hidden="false" customHeight="false" outlineLevel="0" collapsed="false">
      <c r="A15" s="10"/>
    </row>
    <row r="16" customFormat="false" ht="25.5" hidden="false" customHeight="false" outlineLevel="0" collapsed="false">
      <c r="A16" s="12"/>
      <c r="B16" s="13"/>
      <c r="C16" s="13" t="s">
        <v>18</v>
      </c>
      <c r="D16" s="76" t="s">
        <v>19</v>
      </c>
      <c r="E16" s="14" t="s">
        <v>20</v>
      </c>
      <c r="F16" s="15"/>
      <c r="G16" s="15"/>
      <c r="H16" s="15"/>
      <c r="I16" s="15"/>
      <c r="J16" s="77"/>
      <c r="K16" s="16"/>
      <c r="L16" s="16"/>
      <c r="M16" s="16"/>
      <c r="N16" s="16"/>
    </row>
    <row r="17" customFormat="false" ht="12.75" hidden="false" customHeight="false" outlineLevel="0" collapsed="false">
      <c r="A17" s="17" t="s">
        <v>21</v>
      </c>
      <c r="B17" s="18" t="s">
        <v>22</v>
      </c>
      <c r="C17" s="18" t="n">
        <v>0.03</v>
      </c>
      <c r="D17" s="78" t="n">
        <v>-0.15185676496</v>
      </c>
      <c r="E17" s="20" t="n">
        <f aca="false">SUM(C17:D17)</f>
        <v>-0.12185676496</v>
      </c>
      <c r="F17" s="18"/>
      <c r="G17" s="18"/>
      <c r="H17" s="18"/>
      <c r="I17" s="21"/>
    </row>
    <row r="18" customFormat="false" ht="12.75" hidden="false" customHeight="false" outlineLevel="0" collapsed="false">
      <c r="A18" s="17"/>
      <c r="B18" s="18" t="s">
        <v>23</v>
      </c>
      <c r="C18" s="18" t="n">
        <v>0</v>
      </c>
      <c r="D18" s="78" t="n">
        <v>-0.15185676496</v>
      </c>
      <c r="E18" s="20" t="n">
        <f aca="false">SUM(C18:D18)</f>
        <v>-0.15185676496</v>
      </c>
      <c r="F18" s="18"/>
      <c r="G18" s="18"/>
      <c r="H18" s="18"/>
      <c r="I18" s="21"/>
    </row>
    <row r="19" customFormat="false" ht="13.5" hidden="false" customHeight="false" outlineLevel="0" collapsed="false">
      <c r="A19" s="22"/>
      <c r="B19" s="23" t="s">
        <v>24</v>
      </c>
      <c r="C19" s="23" t="n">
        <v>0.04</v>
      </c>
      <c r="D19" s="79" t="n">
        <v>-0.15185676496</v>
      </c>
      <c r="E19" s="25" t="n">
        <f aca="false">SUM(C19:D19)</f>
        <v>-0.11185676496</v>
      </c>
      <c r="F19" s="18"/>
      <c r="G19" s="18"/>
      <c r="H19" s="18"/>
      <c r="I19" s="21"/>
    </row>
    <row r="20" customFormat="false" ht="13.5" hidden="false" customHeight="false" outlineLevel="0" collapsed="false"/>
    <row r="21" customFormat="false" ht="38.25" hidden="false" customHeight="false" outlineLevel="0" collapsed="false">
      <c r="A21" s="16"/>
      <c r="B21" s="26"/>
      <c r="C21" s="27" t="s">
        <v>25</v>
      </c>
      <c r="D21" s="28" t="s">
        <v>26</v>
      </c>
      <c r="E21" s="27" t="s">
        <v>23</v>
      </c>
      <c r="F21" s="28" t="s">
        <v>27</v>
      </c>
      <c r="G21" s="27" t="s">
        <v>28</v>
      </c>
      <c r="H21" s="28" t="s">
        <v>29</v>
      </c>
      <c r="I21" s="29"/>
      <c r="J21" s="80" t="s">
        <v>41</v>
      </c>
      <c r="K21" s="26" t="s">
        <v>31</v>
      </c>
      <c r="L21" s="29" t="s">
        <v>32</v>
      </c>
      <c r="M21" s="28" t="s">
        <v>33</v>
      </c>
      <c r="N21" s="30" t="s">
        <v>34</v>
      </c>
    </row>
    <row r="22" customFormat="false" ht="13.5" hidden="false" customHeight="false" outlineLevel="0" collapsed="false">
      <c r="B22" s="31" t="s">
        <v>35</v>
      </c>
      <c r="C22" s="32" t="s">
        <v>36</v>
      </c>
      <c r="D22" s="33"/>
      <c r="E22" s="34" t="s">
        <v>37</v>
      </c>
      <c r="F22" s="35" t="n">
        <v>15000</v>
      </c>
      <c r="G22" s="32" t="s">
        <v>38</v>
      </c>
      <c r="H22" s="33"/>
      <c r="I22" s="36"/>
      <c r="J22" s="81"/>
      <c r="K22" s="31"/>
      <c r="L22" s="36"/>
      <c r="M22" s="35"/>
      <c r="N22" s="37"/>
    </row>
    <row r="23" customFormat="false" ht="12.75" hidden="false" customHeight="false" outlineLevel="0" collapsed="false">
      <c r="A23" s="38" t="n">
        <v>37104</v>
      </c>
      <c r="B23" s="73" t="n">
        <v>2.445</v>
      </c>
      <c r="C23" s="40" t="n">
        <f aca="false">+$B$11+$E$19</f>
        <v>1.91814323504</v>
      </c>
      <c r="D23" s="41" t="n">
        <f aca="false">ROUND(MIN(0.9*$B$8,J23)-F23,0)</f>
        <v>7001</v>
      </c>
      <c r="E23" s="42" t="n">
        <f aca="false">+$B$11+$E$18</f>
        <v>1.87814323504</v>
      </c>
      <c r="F23" s="43" t="n">
        <f aca="false">ROUND(IF(J23+I23&gt;$F$22,$F$22,J23+I23),0)</f>
        <v>15000</v>
      </c>
      <c r="G23" s="42" t="n">
        <f aca="false">+B23+$E$17</f>
        <v>2.32314323504</v>
      </c>
      <c r="H23" s="41" t="n">
        <f aca="false">+J23-F23-D23</f>
        <v>2109.46</v>
      </c>
      <c r="I23" s="44"/>
      <c r="J23" s="63" t="n">
        <v>24110.46</v>
      </c>
      <c r="K23" s="45" t="n">
        <f aca="false">+C23*D23</f>
        <v>13428.920788515</v>
      </c>
      <c r="L23" s="46" t="n">
        <f aca="false">+E23*F23</f>
        <v>28172.1485256</v>
      </c>
      <c r="M23" s="47" t="n">
        <f aca="false">+G23*H23</f>
        <v>4900.57772858748</v>
      </c>
      <c r="N23" s="11" t="n">
        <f aca="false">+C23*D23+E23*F23+G23*H23</f>
        <v>46501.6470427025</v>
      </c>
      <c r="P23" s="82" t="n">
        <f aca="false">ROUND(J23,0)</f>
        <v>24110</v>
      </c>
    </row>
    <row r="24" customFormat="false" ht="12.75" hidden="false" customHeight="false" outlineLevel="0" collapsed="false">
      <c r="A24" s="38" t="n">
        <f aca="false">+A23+1</f>
        <v>37105</v>
      </c>
      <c r="B24" s="73" t="n">
        <v>2.62</v>
      </c>
      <c r="C24" s="49" t="n">
        <f aca="false">+$B$11+$E$19</f>
        <v>1.91814323504</v>
      </c>
      <c r="D24" s="50" t="n">
        <f aca="false">ROUND(MIN(0.9*$B$8,J24)-F24,0)</f>
        <v>7001</v>
      </c>
      <c r="E24" s="51" t="n">
        <f aca="false">+$B$11+$E$18</f>
        <v>1.87814323504</v>
      </c>
      <c r="F24" s="52" t="n">
        <f aca="false">ROUND(IF(J24+I24&gt;$F$22,$F$22,J24+I24),0)</f>
        <v>15000</v>
      </c>
      <c r="G24" s="51" t="n">
        <f aca="false">+B24+$E$17</f>
        <v>2.49814323504</v>
      </c>
      <c r="H24" s="50" t="n">
        <f aca="false">+J24-F24-D24</f>
        <v>2199.55</v>
      </c>
      <c r="I24" s="53"/>
      <c r="J24" s="63" t="n">
        <v>24200.55</v>
      </c>
      <c r="K24" s="54" t="n">
        <f aca="false">+C24*D24</f>
        <v>13428.920788515</v>
      </c>
      <c r="L24" s="11" t="n">
        <f aca="false">+E24*F24</f>
        <v>28172.1485256</v>
      </c>
      <c r="M24" s="55" t="n">
        <f aca="false">+G24*H24</f>
        <v>5494.79095263223</v>
      </c>
      <c r="N24" s="11" t="n">
        <f aca="false">+C24*D24+E24*F24+G24*H24</f>
        <v>47095.8602667473</v>
      </c>
      <c r="P24" s="82" t="n">
        <f aca="false">ROUND(J24,0)</f>
        <v>24201</v>
      </c>
    </row>
    <row r="25" customFormat="false" ht="12.75" hidden="false" customHeight="false" outlineLevel="0" collapsed="false">
      <c r="A25" s="38" t="n">
        <f aca="false">+A24+1</f>
        <v>37106</v>
      </c>
      <c r="B25" s="73" t="n">
        <v>2.48</v>
      </c>
      <c r="C25" s="49" t="n">
        <f aca="false">+$B$11+$E$19</f>
        <v>1.91814323504</v>
      </c>
      <c r="D25" s="50" t="n">
        <f aca="false">ROUND(MIN(0.9*$B$8,J25)-F25,0)</f>
        <v>7001</v>
      </c>
      <c r="E25" s="51" t="n">
        <f aca="false">+$B$11+$E$18</f>
        <v>1.87814323504</v>
      </c>
      <c r="F25" s="52" t="n">
        <f aca="false">ROUND(IF(J25+I25&gt;$F$22,$F$22,J25+I25),0)</f>
        <v>15000</v>
      </c>
      <c r="G25" s="51" t="n">
        <f aca="false">+B25+$E$17</f>
        <v>2.35814323504</v>
      </c>
      <c r="H25" s="50" t="n">
        <f aca="false">+J25-F25-D25</f>
        <v>2199.55</v>
      </c>
      <c r="I25" s="53"/>
      <c r="J25" s="63" t="n">
        <v>24200.55</v>
      </c>
      <c r="K25" s="54" t="n">
        <f aca="false">+C25*D25</f>
        <v>13428.920788515</v>
      </c>
      <c r="L25" s="11" t="n">
        <f aca="false">+E25*F25</f>
        <v>28172.1485256</v>
      </c>
      <c r="M25" s="55" t="n">
        <f aca="false">+G25*H25</f>
        <v>5186.85395263223</v>
      </c>
      <c r="N25" s="11" t="n">
        <f aca="false">+C25*D25+E25*F25+G25*H25</f>
        <v>46787.9232667473</v>
      </c>
      <c r="P25" s="82" t="n">
        <f aca="false">ROUND(J25,0)</f>
        <v>24201</v>
      </c>
    </row>
    <row r="26" customFormat="false" ht="12.75" hidden="false" customHeight="false" outlineLevel="0" collapsed="false">
      <c r="A26" s="38" t="n">
        <f aca="false">+A25+1</f>
        <v>37107</v>
      </c>
      <c r="B26" s="73" t="n">
        <v>2.33</v>
      </c>
      <c r="C26" s="49" t="n">
        <f aca="false">+$B$11+$E$19</f>
        <v>1.91814323504</v>
      </c>
      <c r="D26" s="50" t="n">
        <f aca="false">ROUND(MIN(0.9*$B$8,J26)-F26,0)</f>
        <v>7001</v>
      </c>
      <c r="E26" s="51" t="n">
        <f aca="false">+$B$11+$E$18</f>
        <v>1.87814323504</v>
      </c>
      <c r="F26" s="52" t="n">
        <f aca="false">ROUND(IF(J26+I26&gt;$F$22,$F$22,J26+I26),0)</f>
        <v>15000</v>
      </c>
      <c r="G26" s="51" t="n">
        <f aca="false">+B26+$E$17</f>
        <v>2.20814323504</v>
      </c>
      <c r="H26" s="50" t="n">
        <f aca="false">+J26-F26-D26</f>
        <v>2199.55</v>
      </c>
      <c r="I26" s="53"/>
      <c r="J26" s="63" t="n">
        <v>24200.55</v>
      </c>
      <c r="K26" s="54" t="n">
        <f aca="false">+C26*D26</f>
        <v>13428.920788515</v>
      </c>
      <c r="L26" s="11" t="n">
        <f aca="false">+E26*F26</f>
        <v>28172.1485256</v>
      </c>
      <c r="M26" s="55" t="n">
        <f aca="false">+G26*H26</f>
        <v>4856.92145263223</v>
      </c>
      <c r="N26" s="11" t="n">
        <f aca="false">+C26*D26+E26*F26+G26*H26</f>
        <v>46457.9907667473</v>
      </c>
      <c r="P26" s="82" t="n">
        <f aca="false">ROUND(J26,0)</f>
        <v>24201</v>
      </c>
    </row>
    <row r="27" customFormat="false" ht="12.75" hidden="false" customHeight="false" outlineLevel="0" collapsed="false">
      <c r="A27" s="38" t="n">
        <f aca="false">+A26+1</f>
        <v>37108</v>
      </c>
      <c r="B27" s="73" t="n">
        <v>2.33</v>
      </c>
      <c r="C27" s="49" t="n">
        <f aca="false">+$B$11+$E$19</f>
        <v>1.91814323504</v>
      </c>
      <c r="D27" s="50" t="n">
        <f aca="false">ROUND(MIN(0.9*$B$8,J27)-F27,0)</f>
        <v>7001</v>
      </c>
      <c r="E27" s="51" t="n">
        <f aca="false">+$B$11+$E$18</f>
        <v>1.87814323504</v>
      </c>
      <c r="F27" s="52" t="n">
        <f aca="false">ROUND(IF(J27+I27&gt;$F$22,$F$22,J27+I27),0)</f>
        <v>15000</v>
      </c>
      <c r="G27" s="51" t="n">
        <f aca="false">+B27+$E$17</f>
        <v>2.20814323504</v>
      </c>
      <c r="H27" s="50" t="n">
        <f aca="false">+J27-F27-D27</f>
        <v>2199.55</v>
      </c>
      <c r="I27" s="53"/>
      <c r="J27" s="63" t="n">
        <v>24200.55</v>
      </c>
      <c r="K27" s="54" t="n">
        <f aca="false">+C27*D27</f>
        <v>13428.920788515</v>
      </c>
      <c r="L27" s="11" t="n">
        <f aca="false">+E27*F27</f>
        <v>28172.1485256</v>
      </c>
      <c r="M27" s="55" t="n">
        <f aca="false">+G27*H27</f>
        <v>4856.92145263223</v>
      </c>
      <c r="N27" s="11" t="n">
        <f aca="false">+C27*D27+E27*F27+G27*H27</f>
        <v>46457.9907667473</v>
      </c>
      <c r="P27" s="82" t="n">
        <f aca="false">ROUND(J27,0)</f>
        <v>24201</v>
      </c>
    </row>
    <row r="28" customFormat="false" ht="12.75" hidden="false" customHeight="false" outlineLevel="0" collapsed="false">
      <c r="A28" s="38" t="n">
        <f aca="false">+A27+1</f>
        <v>37109</v>
      </c>
      <c r="B28" s="73" t="n">
        <v>2.33</v>
      </c>
      <c r="C28" s="49" t="n">
        <f aca="false">+$B$11+$E$19</f>
        <v>1.91814323504</v>
      </c>
      <c r="D28" s="50" t="n">
        <f aca="false">ROUND(MIN(0.9*$B$8,J28)-F28,0)</f>
        <v>7001</v>
      </c>
      <c r="E28" s="51" t="n">
        <f aca="false">+$B$11+$E$18</f>
        <v>1.87814323504</v>
      </c>
      <c r="F28" s="52" t="n">
        <f aca="false">ROUND(IF(J28+I28&gt;$F$22,$F$22,J28+I28),0)</f>
        <v>15000</v>
      </c>
      <c r="G28" s="51" t="n">
        <f aca="false">+B28+$E$17</f>
        <v>2.20814323504</v>
      </c>
      <c r="H28" s="50" t="n">
        <f aca="false">+J28-F28-D28</f>
        <v>2199.55</v>
      </c>
      <c r="I28" s="53"/>
      <c r="J28" s="63" t="n">
        <v>24200.55</v>
      </c>
      <c r="K28" s="54" t="n">
        <f aca="false">+C28*D28</f>
        <v>13428.920788515</v>
      </c>
      <c r="L28" s="11" t="n">
        <f aca="false">+E28*F28</f>
        <v>28172.1485256</v>
      </c>
      <c r="M28" s="55" t="n">
        <f aca="false">+G28*H28</f>
        <v>4856.92145263223</v>
      </c>
      <c r="N28" s="11" t="n">
        <f aca="false">+C28*D28+E28*F28+G28*H28</f>
        <v>46457.9907667473</v>
      </c>
      <c r="P28" s="82" t="n">
        <f aca="false">ROUND(J28,0)</f>
        <v>24201</v>
      </c>
    </row>
    <row r="29" customFormat="false" ht="12.75" hidden="false" customHeight="false" outlineLevel="0" collapsed="false">
      <c r="A29" s="38" t="n">
        <f aca="false">+A28+1</f>
        <v>37110</v>
      </c>
      <c r="B29" s="73" t="n">
        <v>2.345</v>
      </c>
      <c r="C29" s="49" t="n">
        <f aca="false">+$B$11+$E$19</f>
        <v>1.91814323504</v>
      </c>
      <c r="D29" s="50" t="n">
        <f aca="false">ROUND(MIN(0.9*$B$8,J29)-F29,0)</f>
        <v>7001</v>
      </c>
      <c r="E29" s="51" t="n">
        <f aca="false">+$B$11+$E$18</f>
        <v>1.87814323504</v>
      </c>
      <c r="F29" s="52" t="n">
        <f aca="false">ROUND(IF(J29+I29&gt;$F$22,$F$22,J29+I29),0)</f>
        <v>15000</v>
      </c>
      <c r="G29" s="51" t="n">
        <f aca="false">+B29+$E$17</f>
        <v>2.22314323504</v>
      </c>
      <c r="H29" s="50" t="n">
        <f aca="false">+J29-F29-D29</f>
        <v>1216.48</v>
      </c>
      <c r="I29" s="53"/>
      <c r="J29" s="63" t="n">
        <v>23217.48</v>
      </c>
      <c r="K29" s="54" t="n">
        <f aca="false">+C29*D29</f>
        <v>13428.920788515</v>
      </c>
      <c r="L29" s="11" t="n">
        <f aca="false">+E29*F29</f>
        <v>28172.1485256</v>
      </c>
      <c r="M29" s="55" t="n">
        <f aca="false">+G29*H29</f>
        <v>2704.40928256146</v>
      </c>
      <c r="N29" s="11" t="n">
        <f aca="false">+C29*D29+E29*F29+G29*H29</f>
        <v>44305.4785966765</v>
      </c>
      <c r="P29" s="82" t="n">
        <f aca="false">ROUND(J29,0)</f>
        <v>23217</v>
      </c>
    </row>
    <row r="30" customFormat="false" ht="12.75" hidden="false" customHeight="false" outlineLevel="0" collapsed="false">
      <c r="A30" s="38" t="n">
        <f aca="false">+A29+1</f>
        <v>37111</v>
      </c>
      <c r="B30" s="73" t="n">
        <v>2.405</v>
      </c>
      <c r="C30" s="49" t="n">
        <f aca="false">+$B$11+$E$19</f>
        <v>1.91814323504</v>
      </c>
      <c r="D30" s="50" t="n">
        <f aca="false">ROUND(MIN(0.9*$B$8,J30)-F30,0)</f>
        <v>7001</v>
      </c>
      <c r="E30" s="51" t="n">
        <f aca="false">+$B$11+$E$18</f>
        <v>1.87814323504</v>
      </c>
      <c r="F30" s="52" t="n">
        <f aca="false">ROUND(IF(J30+I30&gt;$F$22,$F$22,J30+I30),0)</f>
        <v>15000</v>
      </c>
      <c r="G30" s="51" t="n">
        <f aca="false">+B30+$E$17</f>
        <v>2.28314323504</v>
      </c>
      <c r="H30" s="50" t="n">
        <f aca="false">+J30-F30-D30</f>
        <v>1216.48</v>
      </c>
      <c r="I30" s="53"/>
      <c r="J30" s="63" t="n">
        <v>23217.48</v>
      </c>
      <c r="K30" s="54" t="n">
        <f aca="false">+C30*D30</f>
        <v>13428.920788515</v>
      </c>
      <c r="L30" s="11" t="n">
        <f aca="false">+E30*F30</f>
        <v>28172.1485256</v>
      </c>
      <c r="M30" s="55" t="n">
        <f aca="false">+G30*H30</f>
        <v>2777.39808256146</v>
      </c>
      <c r="N30" s="11" t="n">
        <f aca="false">+C30*D30+E30*F30+G30*H30</f>
        <v>44378.4673966765</v>
      </c>
      <c r="P30" s="82" t="n">
        <f aca="false">ROUND(J30,0)</f>
        <v>23217</v>
      </c>
    </row>
    <row r="31" customFormat="false" ht="12.75" hidden="false" customHeight="false" outlineLevel="0" collapsed="false">
      <c r="A31" s="38" t="n">
        <f aca="false">+A30+1</f>
        <v>37112</v>
      </c>
      <c r="B31" s="73" t="n">
        <v>2.425</v>
      </c>
      <c r="C31" s="49" t="n">
        <f aca="false">+$B$11+$E$19</f>
        <v>1.91814323504</v>
      </c>
      <c r="D31" s="50" t="n">
        <f aca="false">ROUND(MIN(0.9*$B$8,J31)-F31,0)</f>
        <v>7001</v>
      </c>
      <c r="E31" s="51" t="n">
        <f aca="false">+$B$11+$E$18</f>
        <v>1.87814323504</v>
      </c>
      <c r="F31" s="52" t="n">
        <f aca="false">ROUND(IF(J31+I31&gt;$F$22,$F$22,J31+I31),0)</f>
        <v>15000</v>
      </c>
      <c r="G31" s="51" t="n">
        <f aca="false">+B31+$E$17</f>
        <v>2.30314323504</v>
      </c>
      <c r="H31" s="50" t="n">
        <f aca="false">+J31-F31-D31</f>
        <v>726.43</v>
      </c>
      <c r="I31" s="53"/>
      <c r="J31" s="63" t="n">
        <v>22727.43</v>
      </c>
      <c r="K31" s="54" t="n">
        <f aca="false">+C31*D31</f>
        <v>13428.920788515</v>
      </c>
      <c r="L31" s="11" t="n">
        <f aca="false">+E31*F31</f>
        <v>28172.1485256</v>
      </c>
      <c r="M31" s="55" t="n">
        <f aca="false">+G31*H31</f>
        <v>1673.07234023011</v>
      </c>
      <c r="N31" s="11" t="n">
        <f aca="false">+C31*D31+E31*F31+G31*H31</f>
        <v>43274.1416543452</v>
      </c>
      <c r="P31" s="82" t="n">
        <f aca="false">ROUND(J31,0)</f>
        <v>22727</v>
      </c>
    </row>
    <row r="32" customFormat="false" ht="12.75" hidden="false" customHeight="false" outlineLevel="0" collapsed="false">
      <c r="A32" s="38" t="n">
        <f aca="false">+A31+1</f>
        <v>37113</v>
      </c>
      <c r="B32" s="73" t="n">
        <v>2.415</v>
      </c>
      <c r="C32" s="49" t="n">
        <f aca="false">+$B$11+$E$19</f>
        <v>1.91814323504</v>
      </c>
      <c r="D32" s="50" t="n">
        <f aca="false">ROUND(MIN(0.9*$B$8,J32)-F32,0)</f>
        <v>7001</v>
      </c>
      <c r="E32" s="51" t="n">
        <f aca="false">+$B$11+$E$18</f>
        <v>1.87814323504</v>
      </c>
      <c r="F32" s="52" t="n">
        <f aca="false">ROUND(IF(J32+I32&gt;$F$22,$F$22,J32+I32),0)</f>
        <v>15000</v>
      </c>
      <c r="G32" s="51" t="n">
        <f aca="false">+B32+$E$17</f>
        <v>2.29314323504</v>
      </c>
      <c r="H32" s="50" t="n">
        <f aca="false">+J32-F32-D32</f>
        <v>726.43</v>
      </c>
      <c r="I32" s="53"/>
      <c r="J32" s="63" t="n">
        <v>22727.43</v>
      </c>
      <c r="K32" s="54" t="n">
        <f aca="false">+C32*D32</f>
        <v>13428.920788515</v>
      </c>
      <c r="L32" s="11" t="n">
        <f aca="false">+E32*F32</f>
        <v>28172.1485256</v>
      </c>
      <c r="M32" s="55" t="n">
        <f aca="false">+G32*H32</f>
        <v>1665.80804023011</v>
      </c>
      <c r="N32" s="11" t="n">
        <f aca="false">+C32*D32+E32*F32+G32*H32</f>
        <v>43266.8773543451</v>
      </c>
      <c r="P32" s="82" t="n">
        <f aca="false">ROUND(J32,0)</f>
        <v>22727</v>
      </c>
    </row>
    <row r="33" customFormat="false" ht="12.75" hidden="false" customHeight="false" outlineLevel="0" collapsed="false">
      <c r="A33" s="38" t="n">
        <f aca="false">+A32+1</f>
        <v>37114</v>
      </c>
      <c r="B33" s="73" t="n">
        <v>2.23</v>
      </c>
      <c r="C33" s="49" t="n">
        <f aca="false">+$B$11+$E$19</f>
        <v>1.91814323504</v>
      </c>
      <c r="D33" s="50" t="n">
        <f aca="false">ROUND(MIN(0.9*$B$8,J33)-F33,0)</f>
        <v>7001</v>
      </c>
      <c r="E33" s="51" t="n">
        <f aca="false">+$B$11+$E$18</f>
        <v>1.87814323504</v>
      </c>
      <c r="F33" s="52" t="n">
        <f aca="false">ROUND(IF(J33+I33&gt;$F$22,$F$22,J33+I33),0)</f>
        <v>15000</v>
      </c>
      <c r="G33" s="51" t="n">
        <f aca="false">+B33+$E$17</f>
        <v>2.10814323504</v>
      </c>
      <c r="H33" s="50" t="n">
        <f aca="false">+J33-F33-D33</f>
        <v>726.43</v>
      </c>
      <c r="I33" s="53"/>
      <c r="J33" s="63" t="n">
        <v>22727.43</v>
      </c>
      <c r="K33" s="54" t="n">
        <f aca="false">+C33*D33</f>
        <v>13428.920788515</v>
      </c>
      <c r="L33" s="11" t="n">
        <f aca="false">+E33*F33</f>
        <v>28172.1485256</v>
      </c>
      <c r="M33" s="55" t="n">
        <f aca="false">+G33*H33</f>
        <v>1531.41849023011</v>
      </c>
      <c r="N33" s="11" t="n">
        <f aca="false">+C33*D33+E33*F33+G33*H33</f>
        <v>43132.4878043451</v>
      </c>
      <c r="P33" s="82" t="n">
        <f aca="false">ROUND(J33,0)</f>
        <v>22727</v>
      </c>
    </row>
    <row r="34" customFormat="false" ht="12.75" hidden="false" customHeight="false" outlineLevel="0" collapsed="false">
      <c r="A34" s="38" t="n">
        <f aca="false">+A33+1</f>
        <v>37115</v>
      </c>
      <c r="B34" s="73" t="n">
        <v>2.23</v>
      </c>
      <c r="C34" s="49" t="n">
        <f aca="false">+$B$11+$E$19</f>
        <v>1.91814323504</v>
      </c>
      <c r="D34" s="50" t="n">
        <f aca="false">ROUND(MIN(0.9*$B$8,J34)-F34,0)</f>
        <v>7001</v>
      </c>
      <c r="E34" s="51" t="n">
        <f aca="false">+$B$11+$E$18</f>
        <v>1.87814323504</v>
      </c>
      <c r="F34" s="52" t="n">
        <f aca="false">ROUND(IF(J34+I34&gt;$F$22,$F$22,J34+I34),0)</f>
        <v>15000</v>
      </c>
      <c r="G34" s="51" t="n">
        <f aca="false">+B34+$E$17</f>
        <v>2.10814323504</v>
      </c>
      <c r="H34" s="50" t="n">
        <f aca="false">+J34-F34-D34</f>
        <v>726.43</v>
      </c>
      <c r="I34" s="53"/>
      <c r="J34" s="63" t="n">
        <v>22727.43</v>
      </c>
      <c r="K34" s="54" t="n">
        <f aca="false">+C34*D34</f>
        <v>13428.920788515</v>
      </c>
      <c r="L34" s="11" t="n">
        <f aca="false">+E34*F34</f>
        <v>28172.1485256</v>
      </c>
      <c r="M34" s="55" t="n">
        <f aca="false">+G34*H34</f>
        <v>1531.41849023011</v>
      </c>
      <c r="N34" s="11" t="n">
        <f aca="false">+C34*D34+E34*F34+G34*H34</f>
        <v>43132.4878043451</v>
      </c>
      <c r="P34" s="82" t="n">
        <f aca="false">ROUND(J34,0)</f>
        <v>22727</v>
      </c>
    </row>
    <row r="35" customFormat="false" ht="12.75" hidden="false" customHeight="false" outlineLevel="0" collapsed="false">
      <c r="A35" s="38" t="n">
        <f aca="false">+A34+1</f>
        <v>37116</v>
      </c>
      <c r="B35" s="73" t="n">
        <v>2.23</v>
      </c>
      <c r="C35" s="49" t="n">
        <f aca="false">+$B$11+$E$19</f>
        <v>1.91814323504</v>
      </c>
      <c r="D35" s="50" t="n">
        <f aca="false">ROUND(MIN(0.9*$B$8,J35)-F35,0)</f>
        <v>7001</v>
      </c>
      <c r="E35" s="51" t="n">
        <f aca="false">+$B$11+$E$18</f>
        <v>1.87814323504</v>
      </c>
      <c r="F35" s="52" t="n">
        <f aca="false">ROUND(IF(J35+I35&gt;$F$22,$F$22,J35+I35),0)</f>
        <v>15000</v>
      </c>
      <c r="G35" s="51" t="n">
        <f aca="false">+B35+$E$17</f>
        <v>2.10814323504</v>
      </c>
      <c r="H35" s="50" t="n">
        <f aca="false">+J35-F35-D35</f>
        <v>726.43</v>
      </c>
      <c r="I35" s="53"/>
      <c r="J35" s="63" t="n">
        <v>22727.43</v>
      </c>
      <c r="K35" s="54" t="n">
        <f aca="false">+C35*D35</f>
        <v>13428.920788515</v>
      </c>
      <c r="L35" s="11" t="n">
        <f aca="false">+E35*F35</f>
        <v>28172.1485256</v>
      </c>
      <c r="M35" s="55" t="n">
        <f aca="false">+G35*H35</f>
        <v>1531.41849023011</v>
      </c>
      <c r="N35" s="11" t="n">
        <f aca="false">+C35*D35+E35*F35+G35*H35</f>
        <v>43132.4878043451</v>
      </c>
      <c r="P35" s="82" t="n">
        <f aca="false">ROUND(J35,0)</f>
        <v>22727</v>
      </c>
    </row>
    <row r="36" customFormat="false" ht="12.75" hidden="false" customHeight="false" outlineLevel="0" collapsed="false">
      <c r="A36" s="38" t="n">
        <f aca="false">+A35+1</f>
        <v>37117</v>
      </c>
      <c r="B36" s="73" t="n">
        <v>2.08</v>
      </c>
      <c r="C36" s="49" t="n">
        <f aca="false">+$B$11+$E$19</f>
        <v>1.91814323504</v>
      </c>
      <c r="D36" s="50" t="n">
        <f aca="false">ROUND(MIN(0.9*$B$8,J36)-F36,0)</f>
        <v>7001</v>
      </c>
      <c r="E36" s="51" t="n">
        <f aca="false">+$B$11+$E$18</f>
        <v>1.87814323504</v>
      </c>
      <c r="F36" s="52" t="n">
        <f aca="false">ROUND(IF(J36+I36&gt;$F$22,$F$22,J36+I36),0)</f>
        <v>15000</v>
      </c>
      <c r="G36" s="51" t="n">
        <f aca="false">+B36+$E$17</f>
        <v>1.95814323504</v>
      </c>
      <c r="H36" s="50" t="n">
        <f aca="false">+J36-F36-D36</f>
        <v>2872.75</v>
      </c>
      <c r="I36" s="53"/>
      <c r="J36" s="63" t="n">
        <v>24873.75</v>
      </c>
      <c r="K36" s="54" t="n">
        <f aca="false">+C36*D36</f>
        <v>13428.920788515</v>
      </c>
      <c r="L36" s="11" t="n">
        <f aca="false">+E36*F36</f>
        <v>28172.1485256</v>
      </c>
      <c r="M36" s="55" t="n">
        <f aca="false">+G36*H36</f>
        <v>5625.25597846116</v>
      </c>
      <c r="N36" s="11" t="n">
        <f aca="false">+C36*D36+E36*F36+G36*H36</f>
        <v>47226.3252925762</v>
      </c>
      <c r="P36" s="82" t="n">
        <f aca="false">ROUND(J36,0)</f>
        <v>24874</v>
      </c>
    </row>
    <row r="37" customFormat="false" ht="12.75" hidden="false" customHeight="false" outlineLevel="0" collapsed="false">
      <c r="A37" s="38" t="n">
        <f aca="false">+A36+1</f>
        <v>37118</v>
      </c>
      <c r="B37" s="73" t="n">
        <v>2.27</v>
      </c>
      <c r="C37" s="49" t="n">
        <f aca="false">+$B$11+$E$19</f>
        <v>1.91814323504</v>
      </c>
      <c r="D37" s="50" t="n">
        <f aca="false">ROUND(MIN(0.9*$B$8,J37)-F37,0)</f>
        <v>7001</v>
      </c>
      <c r="E37" s="51" t="n">
        <f aca="false">+$B$11+$E$18</f>
        <v>1.87814323504</v>
      </c>
      <c r="F37" s="52" t="n">
        <f aca="false">ROUND(IF(J37+I37&gt;$F$22,$F$22,J37+I37),0)</f>
        <v>15000</v>
      </c>
      <c r="G37" s="51" t="n">
        <f aca="false">+B37+$E$17</f>
        <v>2.14814323504</v>
      </c>
      <c r="H37" s="50" t="n">
        <f aca="false">+J37-F37-D37</f>
        <v>2872.75</v>
      </c>
      <c r="I37" s="53"/>
      <c r="J37" s="63" t="n">
        <v>24873.75</v>
      </c>
      <c r="K37" s="54" t="n">
        <f aca="false">+C37*D37</f>
        <v>13428.920788515</v>
      </c>
      <c r="L37" s="11" t="n">
        <f aca="false">+E37*F37</f>
        <v>28172.1485256</v>
      </c>
      <c r="M37" s="55" t="n">
        <f aca="false">+G37*H37</f>
        <v>6171.07847846116</v>
      </c>
      <c r="N37" s="11" t="n">
        <f aca="false">+C37*D37+E37*F37+G37*H37</f>
        <v>47772.1477925762</v>
      </c>
      <c r="P37" s="82" t="n">
        <f aca="false">ROUND(J37,0)</f>
        <v>24874</v>
      </c>
    </row>
    <row r="38" customFormat="false" ht="12.75" hidden="false" customHeight="false" outlineLevel="0" collapsed="false">
      <c r="A38" s="38" t="n">
        <f aca="false">+A37+1</f>
        <v>37119</v>
      </c>
      <c r="B38" s="73" t="n">
        <v>2.445</v>
      </c>
      <c r="C38" s="49" t="n">
        <f aca="false">+$B$11+$E$19</f>
        <v>1.91814323504</v>
      </c>
      <c r="D38" s="50" t="n">
        <f aca="false">ROUND(MIN(0.9*$B$8,J38)-F38,0)</f>
        <v>7001</v>
      </c>
      <c r="E38" s="51" t="n">
        <f aca="false">+$B$11+$E$18</f>
        <v>1.87814323504</v>
      </c>
      <c r="F38" s="52" t="n">
        <f aca="false">ROUND(IF(J38+I38&gt;$F$22,$F$22,J38+I38),0)</f>
        <v>15000</v>
      </c>
      <c r="G38" s="51" t="n">
        <f aca="false">+B38+$E$17</f>
        <v>2.32314323504</v>
      </c>
      <c r="H38" s="50" t="n">
        <f aca="false">+J38-F38-D38</f>
        <v>2872.75</v>
      </c>
      <c r="I38" s="53"/>
      <c r="J38" s="63" t="n">
        <v>24873.75</v>
      </c>
      <c r="K38" s="54" t="n">
        <f aca="false">+C38*D38</f>
        <v>13428.920788515</v>
      </c>
      <c r="L38" s="11" t="n">
        <f aca="false">+E38*F38</f>
        <v>28172.1485256</v>
      </c>
      <c r="M38" s="55" t="n">
        <f aca="false">+G38*H38</f>
        <v>6673.80972846116</v>
      </c>
      <c r="N38" s="11" t="n">
        <f aca="false">+C38*D38+E38*F38+G38*H38</f>
        <v>48274.8790425762</v>
      </c>
      <c r="P38" s="82" t="n">
        <f aca="false">ROUND(J38,0)</f>
        <v>24874</v>
      </c>
    </row>
    <row r="39" customFormat="false" ht="12.75" hidden="false" customHeight="false" outlineLevel="0" collapsed="false">
      <c r="A39" s="38" t="n">
        <f aca="false">+A38+1</f>
        <v>37120</v>
      </c>
      <c r="B39" s="73" t="n">
        <v>2.905</v>
      </c>
      <c r="C39" s="49" t="n">
        <f aca="false">+$B$11+$E$19</f>
        <v>1.91814323504</v>
      </c>
      <c r="D39" s="50" t="n">
        <f aca="false">ROUND(MIN(0.9*$B$8,J39)-F39,0)</f>
        <v>7001</v>
      </c>
      <c r="E39" s="51" t="n">
        <f aca="false">+$B$11+$E$18</f>
        <v>1.87814323504</v>
      </c>
      <c r="F39" s="52" t="n">
        <f aca="false">ROUND(IF(J39+I39&gt;$F$22,$F$22,J39+I39),0)</f>
        <v>15000</v>
      </c>
      <c r="G39" s="51" t="n">
        <f aca="false">+B39+$E$17</f>
        <v>2.78314323504</v>
      </c>
      <c r="H39" s="50" t="n">
        <f aca="false">+J39-F39-D39</f>
        <v>2075.8</v>
      </c>
      <c r="I39" s="53"/>
      <c r="J39" s="63" t="n">
        <v>24076.8</v>
      </c>
      <c r="K39" s="54" t="n">
        <f aca="false">+C39*D39</f>
        <v>13428.920788515</v>
      </c>
      <c r="L39" s="11" t="n">
        <f aca="false">+E39*F39</f>
        <v>28172.1485256</v>
      </c>
      <c r="M39" s="55" t="n">
        <f aca="false">+G39*H39</f>
        <v>5777.24872729603</v>
      </c>
      <c r="N39" s="11" t="n">
        <f aca="false">+C39*D39+E39*F39+G39*H39</f>
        <v>47378.3180414111</v>
      </c>
      <c r="P39" s="82" t="n">
        <f aca="false">ROUND(J39,0)</f>
        <v>24077</v>
      </c>
    </row>
    <row r="40" customFormat="false" ht="12.75" hidden="false" customHeight="false" outlineLevel="0" collapsed="false">
      <c r="A40" s="38" t="n">
        <f aca="false">+A39+1</f>
        <v>37121</v>
      </c>
      <c r="B40" s="73" t="n">
        <v>2.62</v>
      </c>
      <c r="C40" s="49" t="n">
        <f aca="false">+$B$11+$E$19</f>
        <v>1.91814323504</v>
      </c>
      <c r="D40" s="50" t="n">
        <f aca="false">ROUND(MIN(0.9*$B$8,J40)-F40,0)</f>
        <v>7001</v>
      </c>
      <c r="E40" s="51" t="n">
        <f aca="false">+$B$11+$E$18</f>
        <v>1.87814323504</v>
      </c>
      <c r="F40" s="52" t="n">
        <f aca="false">ROUND(IF(J40+I40&gt;$F$22,$F$22,J40+I40),0)</f>
        <v>15000</v>
      </c>
      <c r="G40" s="51" t="n">
        <f aca="false">+B40+$E$17</f>
        <v>2.49814323504</v>
      </c>
      <c r="H40" s="50" t="n">
        <f aca="false">+J40-F40-D40</f>
        <v>2075.8</v>
      </c>
      <c r="I40" s="53"/>
      <c r="J40" s="63" t="n">
        <v>24076.8</v>
      </c>
      <c r="K40" s="54" t="n">
        <f aca="false">+C40*D40</f>
        <v>13428.920788515</v>
      </c>
      <c r="L40" s="11" t="n">
        <f aca="false">+E40*F40</f>
        <v>28172.1485256</v>
      </c>
      <c r="M40" s="55" t="n">
        <f aca="false">+G40*H40</f>
        <v>5185.64572729603</v>
      </c>
      <c r="N40" s="11" t="n">
        <f aca="false">+C40*D40+E40*F40+G40*H40</f>
        <v>46786.7150414111</v>
      </c>
      <c r="P40" s="82" t="n">
        <f aca="false">ROUND(J40,0)</f>
        <v>24077</v>
      </c>
    </row>
    <row r="41" customFormat="false" ht="12.75" hidden="false" customHeight="false" outlineLevel="0" collapsed="false">
      <c r="A41" s="38" t="n">
        <f aca="false">+A40+1</f>
        <v>37122</v>
      </c>
      <c r="B41" s="73" t="n">
        <v>2.62</v>
      </c>
      <c r="C41" s="49" t="n">
        <f aca="false">+$B$11+$E$19</f>
        <v>1.91814323504</v>
      </c>
      <c r="D41" s="50" t="n">
        <f aca="false">ROUND(MIN(0.9*$B$8,J41)-F41,0)</f>
        <v>7001</v>
      </c>
      <c r="E41" s="51" t="n">
        <f aca="false">+$B$11+$E$18</f>
        <v>1.87814323504</v>
      </c>
      <c r="F41" s="52" t="n">
        <f aca="false">ROUND(IF(J41+I41&gt;$F$22,$F$22,J41+I41),0)</f>
        <v>15000</v>
      </c>
      <c r="G41" s="51" t="n">
        <f aca="false">+B41+$E$17</f>
        <v>2.49814323504</v>
      </c>
      <c r="H41" s="50" t="n">
        <f aca="false">+J41-F41-D41</f>
        <v>2075.8</v>
      </c>
      <c r="I41" s="53"/>
      <c r="J41" s="63" t="n">
        <v>24076.8</v>
      </c>
      <c r="K41" s="54" t="n">
        <f aca="false">+C41*D41</f>
        <v>13428.920788515</v>
      </c>
      <c r="L41" s="11" t="n">
        <f aca="false">+E41*F41</f>
        <v>28172.1485256</v>
      </c>
      <c r="M41" s="55" t="n">
        <f aca="false">+G41*H41</f>
        <v>5185.64572729603</v>
      </c>
      <c r="N41" s="11" t="n">
        <f aca="false">+C41*D41+E41*F41+G41*H41</f>
        <v>46786.7150414111</v>
      </c>
      <c r="P41" s="82" t="n">
        <f aca="false">ROUND(J41,0)</f>
        <v>24077</v>
      </c>
    </row>
    <row r="42" customFormat="false" ht="12.75" hidden="false" customHeight="false" outlineLevel="0" collapsed="false">
      <c r="A42" s="38" t="n">
        <f aca="false">+A41+1</f>
        <v>37123</v>
      </c>
      <c r="B42" s="73" t="n">
        <v>2.62</v>
      </c>
      <c r="C42" s="49" t="n">
        <f aca="false">+$B$11+$E$19</f>
        <v>1.91814323504</v>
      </c>
      <c r="D42" s="50" t="n">
        <f aca="false">ROUND(MIN(0.9*$B$8,J42)-F42,0)</f>
        <v>7001</v>
      </c>
      <c r="E42" s="51" t="n">
        <f aca="false">+$B$11+$E$18</f>
        <v>1.87814323504</v>
      </c>
      <c r="F42" s="52" t="n">
        <f aca="false">ROUND(IF(J42+I42&gt;$F$22,$F$22,J42+I42),0)</f>
        <v>15000</v>
      </c>
      <c r="G42" s="51" t="n">
        <f aca="false">+B42+$E$17</f>
        <v>2.49814323504</v>
      </c>
      <c r="H42" s="50" t="n">
        <f aca="false">+J42-F42-D42</f>
        <v>2075.8</v>
      </c>
      <c r="I42" s="53"/>
      <c r="J42" s="63" t="n">
        <v>24076.8</v>
      </c>
      <c r="K42" s="54" t="n">
        <f aca="false">+C42*D42</f>
        <v>13428.920788515</v>
      </c>
      <c r="L42" s="11" t="n">
        <f aca="false">+E42*F42</f>
        <v>28172.1485256</v>
      </c>
      <c r="M42" s="55" t="n">
        <f aca="false">+G42*H42</f>
        <v>5185.64572729603</v>
      </c>
      <c r="N42" s="11" t="n">
        <f aca="false">+C42*D42+E42*F42+G42*H42</f>
        <v>46786.7150414111</v>
      </c>
      <c r="P42" s="82" t="n">
        <f aca="false">ROUND(J42,0)</f>
        <v>24077</v>
      </c>
    </row>
    <row r="43" customFormat="false" ht="12.75" hidden="false" customHeight="false" outlineLevel="0" collapsed="false">
      <c r="A43" s="38" t="n">
        <f aca="false">+A42+1</f>
        <v>37124</v>
      </c>
      <c r="B43" s="73" t="n">
        <v>2.545</v>
      </c>
      <c r="C43" s="49" t="n">
        <f aca="false">+$B$11+$E$19</f>
        <v>1.91814323504</v>
      </c>
      <c r="D43" s="50" t="n">
        <f aca="false">ROUND(MIN(0.9*$B$8,J43)-F43,0)</f>
        <v>7001</v>
      </c>
      <c r="E43" s="51" t="n">
        <f aca="false">+$B$11+$E$18</f>
        <v>1.87814323504</v>
      </c>
      <c r="F43" s="52" t="n">
        <f aca="false">ROUND(IF(J43+I43&gt;$F$22,$F$22,J43+I43),0)</f>
        <v>15000</v>
      </c>
      <c r="G43" s="51" t="n">
        <f aca="false">+B43+$E$17</f>
        <v>2.42314323504</v>
      </c>
      <c r="H43" s="50" t="n">
        <f aca="false">+J43-F43-D43</f>
        <v>2075.8</v>
      </c>
      <c r="I43" s="53"/>
      <c r="J43" s="63" t="n">
        <v>24076.8</v>
      </c>
      <c r="K43" s="54" t="n">
        <f aca="false">+C43*D43</f>
        <v>13428.920788515</v>
      </c>
      <c r="L43" s="11" t="n">
        <f aca="false">+E43*F43</f>
        <v>28172.1485256</v>
      </c>
      <c r="M43" s="55" t="n">
        <f aca="false">+G43*H43</f>
        <v>5029.96072729603</v>
      </c>
      <c r="N43" s="11" t="n">
        <f aca="false">+C43*D43+E43*F43+G43*H43</f>
        <v>46631.0300414111</v>
      </c>
      <c r="P43" s="82" t="n">
        <f aca="false">ROUND(J43,0)</f>
        <v>24077</v>
      </c>
    </row>
    <row r="44" customFormat="false" ht="12.75" hidden="false" customHeight="false" outlineLevel="0" collapsed="false">
      <c r="A44" s="38" t="n">
        <f aca="false">+A43+1</f>
        <v>37125</v>
      </c>
      <c r="B44" s="73" t="n">
        <v>2.645</v>
      </c>
      <c r="C44" s="49" t="n">
        <f aca="false">+$B$11+$E$19</f>
        <v>1.91814323504</v>
      </c>
      <c r="D44" s="50" t="n">
        <f aca="false">ROUND(MIN(0.9*$B$8,J44)-F44,0)</f>
        <v>7001</v>
      </c>
      <c r="E44" s="51" t="n">
        <f aca="false">+$B$11+$E$18</f>
        <v>1.87814323504</v>
      </c>
      <c r="F44" s="52" t="n">
        <f aca="false">ROUND(IF(J44+I44&gt;$F$22,$F$22,J44+I44),0)</f>
        <v>15000</v>
      </c>
      <c r="G44" s="51" t="n">
        <f aca="false">+B44+$E$17</f>
        <v>2.52314323504</v>
      </c>
      <c r="H44" s="50" t="n">
        <f aca="false">+J44-F44-D44</f>
        <v>2075.8</v>
      </c>
      <c r="I44" s="53"/>
      <c r="J44" s="63" t="n">
        <v>24076.8</v>
      </c>
      <c r="K44" s="54" t="n">
        <f aca="false">+C44*D44</f>
        <v>13428.920788515</v>
      </c>
      <c r="L44" s="11" t="n">
        <f aca="false">+E44*F44</f>
        <v>28172.1485256</v>
      </c>
      <c r="M44" s="55" t="n">
        <f aca="false">+G44*H44</f>
        <v>5237.54072729603</v>
      </c>
      <c r="N44" s="11" t="n">
        <f aca="false">+C44*D44+E44*F44+G44*H44</f>
        <v>46838.6100414111</v>
      </c>
      <c r="P44" s="82" t="n">
        <f aca="false">ROUND(J44,0)</f>
        <v>24077</v>
      </c>
    </row>
    <row r="45" customFormat="false" ht="12.75" hidden="false" customHeight="false" outlineLevel="0" collapsed="false">
      <c r="A45" s="38" t="n">
        <f aca="false">+A44+1</f>
        <v>37126</v>
      </c>
      <c r="B45" s="73" t="n">
        <v>2.755</v>
      </c>
      <c r="C45" s="49" t="n">
        <f aca="false">+$B$11+$E$19</f>
        <v>1.91814323504</v>
      </c>
      <c r="D45" s="50" t="n">
        <f aca="false">ROUND(MIN(0.9*$B$8,J45)-F45,0)</f>
        <v>7001</v>
      </c>
      <c r="E45" s="51" t="n">
        <f aca="false">+$B$11+$E$18</f>
        <v>1.87814323504</v>
      </c>
      <c r="F45" s="52" t="n">
        <f aca="false">ROUND(IF(J45+I45&gt;$F$22,$F$22,J45+I45),0)</f>
        <v>15000</v>
      </c>
      <c r="G45" s="51" t="n">
        <f aca="false">+B45+$E$17</f>
        <v>2.63314323504</v>
      </c>
      <c r="H45" s="50" t="n">
        <f aca="false">+J45-F45-D45</f>
        <v>1584.76</v>
      </c>
      <c r="I45" s="53"/>
      <c r="J45" s="63" t="n">
        <v>23585.76</v>
      </c>
      <c r="K45" s="54" t="n">
        <f aca="false">+C45*D45</f>
        <v>13428.920788515</v>
      </c>
      <c r="L45" s="11" t="n">
        <f aca="false">+E45*F45</f>
        <v>28172.1485256</v>
      </c>
      <c r="M45" s="55" t="n">
        <f aca="false">+G45*H45</f>
        <v>4172.90007316199</v>
      </c>
      <c r="N45" s="11" t="n">
        <f aca="false">+C45*D45+E45*F45+G45*H45</f>
        <v>45773.969387277</v>
      </c>
      <c r="P45" s="82" t="n">
        <f aca="false">ROUND(J45,0)</f>
        <v>23586</v>
      </c>
    </row>
    <row r="46" customFormat="false" ht="12.75" hidden="false" customHeight="false" outlineLevel="0" collapsed="false">
      <c r="A46" s="38" t="n">
        <f aca="false">+A45+1</f>
        <v>37127</v>
      </c>
      <c r="B46" s="73" t="n">
        <v>2.265</v>
      </c>
      <c r="C46" s="49" t="n">
        <f aca="false">+$B$11+$E$19</f>
        <v>1.91814323504</v>
      </c>
      <c r="D46" s="50" t="n">
        <f aca="false">ROUND(MIN(0.9*$B$8,J46)-F46,0)</f>
        <v>7001</v>
      </c>
      <c r="E46" s="51" t="n">
        <f aca="false">+$B$11+$E$18</f>
        <v>1.87814323504</v>
      </c>
      <c r="F46" s="52" t="n">
        <f aca="false">ROUND(IF(J46+I46&gt;$F$22,$F$22,J46+I46),0)</f>
        <v>15000</v>
      </c>
      <c r="G46" s="51" t="n">
        <f aca="false">+B46+$E$17</f>
        <v>2.14314323504</v>
      </c>
      <c r="H46" s="50" t="n">
        <f aca="false">+J46-F46-D46</f>
        <v>1584.76</v>
      </c>
      <c r="I46" s="53"/>
      <c r="J46" s="63" t="n">
        <v>23585.76</v>
      </c>
      <c r="K46" s="54" t="n">
        <f aca="false">+C46*D46</f>
        <v>13428.920788515</v>
      </c>
      <c r="L46" s="11" t="n">
        <f aca="false">+E46*F46</f>
        <v>28172.1485256</v>
      </c>
      <c r="M46" s="55" t="n">
        <f aca="false">+G46*H46</f>
        <v>3396.36767316199</v>
      </c>
      <c r="N46" s="11" t="n">
        <f aca="false">+C46*D46+E46*F46+G46*H46</f>
        <v>44997.436987277</v>
      </c>
      <c r="P46" s="82" t="n">
        <f aca="false">ROUND(J46,0)</f>
        <v>23586</v>
      </c>
    </row>
    <row r="47" customFormat="false" ht="12.75" hidden="false" customHeight="false" outlineLevel="0" collapsed="false">
      <c r="A47" s="38" t="n">
        <f aca="false">+A46+1</f>
        <v>37128</v>
      </c>
      <c r="B47" s="73" t="n">
        <v>2.155</v>
      </c>
      <c r="C47" s="49" t="n">
        <f aca="false">+$B$11+$E$19</f>
        <v>1.91814323504</v>
      </c>
      <c r="D47" s="50" t="n">
        <f aca="false">ROUND(MIN(0.9*$B$8,J47)-F47,0)</f>
        <v>7001</v>
      </c>
      <c r="E47" s="51" t="n">
        <f aca="false">+$B$11+$E$18</f>
        <v>1.87814323504</v>
      </c>
      <c r="F47" s="52" t="n">
        <f aca="false">ROUND(IF(J47+I47&gt;$F$22,$F$22,J47+I47),0)</f>
        <v>15000</v>
      </c>
      <c r="G47" s="51" t="n">
        <f aca="false">+B47+$E$17</f>
        <v>2.03314323504</v>
      </c>
      <c r="H47" s="50" t="n">
        <f aca="false">+J47-F47-D47</f>
        <v>1584.76</v>
      </c>
      <c r="I47" s="53"/>
      <c r="J47" s="63" t="n">
        <v>23585.76</v>
      </c>
      <c r="K47" s="54" t="n">
        <f aca="false">+C47*D47</f>
        <v>13428.920788515</v>
      </c>
      <c r="L47" s="11" t="n">
        <f aca="false">+E47*F47</f>
        <v>28172.1485256</v>
      </c>
      <c r="M47" s="55" t="n">
        <f aca="false">+G47*H47</f>
        <v>3222.04407316199</v>
      </c>
      <c r="N47" s="11" t="n">
        <f aca="false">+C47*D47+E47*F47+G47*H47</f>
        <v>44823.113387277</v>
      </c>
      <c r="P47" s="82" t="n">
        <f aca="false">ROUND(J47,0)</f>
        <v>23586</v>
      </c>
    </row>
    <row r="48" customFormat="false" ht="12.75" hidden="false" customHeight="false" outlineLevel="0" collapsed="false">
      <c r="A48" s="38" t="n">
        <f aca="false">+A47+1</f>
        <v>37129</v>
      </c>
      <c r="B48" s="73" t="n">
        <v>2.155</v>
      </c>
      <c r="C48" s="49" t="n">
        <f aca="false">+$B$11+$E$19</f>
        <v>1.91814323504</v>
      </c>
      <c r="D48" s="50" t="n">
        <f aca="false">ROUND(MIN(0.9*$B$8,J48)-F48,0)</f>
        <v>7001</v>
      </c>
      <c r="E48" s="51" t="n">
        <f aca="false">+$B$11+$E$18</f>
        <v>1.87814323504</v>
      </c>
      <c r="F48" s="52" t="n">
        <f aca="false">ROUND(IF(J48+I48&gt;$F$22,$F$22,J48+I48),0)</f>
        <v>15000</v>
      </c>
      <c r="G48" s="51" t="n">
        <f aca="false">+B48+$E$17</f>
        <v>2.03314323504</v>
      </c>
      <c r="H48" s="50" t="n">
        <f aca="false">+J48-F48-D48</f>
        <v>1584.76</v>
      </c>
      <c r="I48" s="53"/>
      <c r="J48" s="63" t="n">
        <v>23585.76</v>
      </c>
      <c r="K48" s="54" t="n">
        <f aca="false">+C48*D48</f>
        <v>13428.920788515</v>
      </c>
      <c r="L48" s="11" t="n">
        <f aca="false">+E48*F48</f>
        <v>28172.1485256</v>
      </c>
      <c r="M48" s="55" t="n">
        <f aca="false">+G48*H48</f>
        <v>3222.04407316199</v>
      </c>
      <c r="N48" s="11" t="n">
        <f aca="false">+C48*D48+E48*F48+G48*H48</f>
        <v>44823.113387277</v>
      </c>
      <c r="P48" s="82" t="n">
        <f aca="false">ROUND(J48,0)</f>
        <v>23586</v>
      </c>
    </row>
    <row r="49" customFormat="false" ht="12.75" hidden="false" customHeight="false" outlineLevel="0" collapsed="false">
      <c r="A49" s="38" t="n">
        <f aca="false">+A48+1</f>
        <v>37130</v>
      </c>
      <c r="B49" s="73" t="n">
        <v>2.155</v>
      </c>
      <c r="C49" s="49" t="n">
        <f aca="false">+$B$11+$E$19</f>
        <v>1.91814323504</v>
      </c>
      <c r="D49" s="50" t="n">
        <f aca="false">ROUND(MIN(0.9*$B$8,J49)-F49,0)</f>
        <v>7001</v>
      </c>
      <c r="E49" s="51" t="n">
        <f aca="false">+$B$11+$E$18</f>
        <v>1.87814323504</v>
      </c>
      <c r="F49" s="52" t="n">
        <f aca="false">ROUND(IF(J49+I49&gt;$F$22,$F$22,J49+I49),0)</f>
        <v>15000</v>
      </c>
      <c r="G49" s="51" t="n">
        <f aca="false">+B49+$E$17</f>
        <v>2.03314323504</v>
      </c>
      <c r="H49" s="50" t="n">
        <f aca="false">+J49-F49-D49</f>
        <v>1584.76</v>
      </c>
      <c r="I49" s="53"/>
      <c r="J49" s="63" t="n">
        <v>23585.76</v>
      </c>
      <c r="K49" s="54" t="n">
        <f aca="false">+C49*D49</f>
        <v>13428.920788515</v>
      </c>
      <c r="L49" s="11" t="n">
        <f aca="false">+E49*F49</f>
        <v>28172.1485256</v>
      </c>
      <c r="M49" s="55" t="n">
        <f aca="false">+G49*H49</f>
        <v>3222.04407316199</v>
      </c>
      <c r="N49" s="11" t="n">
        <f aca="false">+C49*D49+E49*F49+G49*H49</f>
        <v>44823.113387277</v>
      </c>
      <c r="P49" s="82" t="n">
        <f aca="false">ROUND(J49,0)</f>
        <v>23586</v>
      </c>
    </row>
    <row r="50" customFormat="false" ht="12.75" hidden="false" customHeight="false" outlineLevel="0" collapsed="false">
      <c r="A50" s="38" t="n">
        <f aca="false">+A49+1</f>
        <v>37131</v>
      </c>
      <c r="B50" s="73" t="n">
        <v>2.135</v>
      </c>
      <c r="C50" s="49" t="n">
        <f aca="false">+$B$11+$E$19</f>
        <v>1.91814323504</v>
      </c>
      <c r="D50" s="50" t="n">
        <f aca="false">ROUND(MIN(0.9*$B$8,J50)-F50,0)</f>
        <v>3073</v>
      </c>
      <c r="E50" s="51" t="n">
        <f aca="false">+$B$11+$E$18</f>
        <v>1.87814323504</v>
      </c>
      <c r="F50" s="52" t="n">
        <f aca="false">ROUND(IF(J50+I50&gt;$F$22,$F$22,J50+I50),0)</f>
        <v>15000</v>
      </c>
      <c r="G50" s="51" t="n">
        <f aca="false">+B50+$E$17</f>
        <v>2.01314323504</v>
      </c>
      <c r="H50" s="50" t="n">
        <f aca="false">+J50-F50-D50</f>
        <v>0.43999999999869</v>
      </c>
      <c r="I50" s="53"/>
      <c r="J50" s="63" t="n">
        <v>18073.44</v>
      </c>
      <c r="K50" s="54" t="n">
        <f aca="false">+C50*D50</f>
        <v>5894.45416127792</v>
      </c>
      <c r="L50" s="11" t="n">
        <f aca="false">+E50*F50</f>
        <v>28172.1485256</v>
      </c>
      <c r="M50" s="55" t="n">
        <f aca="false">+G50*H50</f>
        <v>0.885783023414963</v>
      </c>
      <c r="N50" s="11" t="n">
        <f aca="false">+C50*D50+E50*F50+G50*H50</f>
        <v>34067.4884699013</v>
      </c>
      <c r="P50" s="82" t="n">
        <f aca="false">ROUND(J50,0)</f>
        <v>18073</v>
      </c>
    </row>
    <row r="51" customFormat="false" ht="12.75" hidden="false" customHeight="false" outlineLevel="0" collapsed="false">
      <c r="A51" s="38" t="n">
        <f aca="false">+A50+1</f>
        <v>37132</v>
      </c>
      <c r="B51" s="73" t="n">
        <v>2.175</v>
      </c>
      <c r="C51" s="49" t="n">
        <f aca="false">+$B$11+$E$19</f>
        <v>1.91814323504</v>
      </c>
      <c r="D51" s="50" t="n">
        <f aca="false">ROUND(MIN(0.9*$B$8,J51)-F51,0)</f>
        <v>3073</v>
      </c>
      <c r="E51" s="51" t="n">
        <f aca="false">+$B$11+$E$18</f>
        <v>1.87814323504</v>
      </c>
      <c r="F51" s="52" t="n">
        <f aca="false">ROUND(IF(J51+I51&gt;$F$22,$F$22,J51+I51),0)</f>
        <v>15000</v>
      </c>
      <c r="G51" s="51" t="n">
        <f aca="false">+B51+$E$17</f>
        <v>2.05314323504</v>
      </c>
      <c r="H51" s="50" t="n">
        <f aca="false">+J51-F51-D51</f>
        <v>0.43999999999869</v>
      </c>
      <c r="I51" s="53"/>
      <c r="J51" s="63" t="n">
        <v>18073.44</v>
      </c>
      <c r="K51" s="54" t="n">
        <f aca="false">+C51*D51</f>
        <v>5894.45416127792</v>
      </c>
      <c r="L51" s="11" t="n">
        <f aca="false">+E51*F51</f>
        <v>28172.1485256</v>
      </c>
      <c r="M51" s="55" t="n">
        <f aca="false">+G51*H51</f>
        <v>0.903383023414911</v>
      </c>
      <c r="N51" s="11" t="n">
        <f aca="false">+C51*D51+E51*F51+G51*H51</f>
        <v>34067.5060699013</v>
      </c>
      <c r="P51" s="82" t="n">
        <f aca="false">ROUND(J51,0)</f>
        <v>18073</v>
      </c>
    </row>
    <row r="52" customFormat="false" ht="12.75" hidden="false" customHeight="false" outlineLevel="0" collapsed="false">
      <c r="A52" s="38" t="n">
        <f aca="false">+A51+1</f>
        <v>37133</v>
      </c>
      <c r="B52" s="73" t="n">
        <v>2.17</v>
      </c>
      <c r="C52" s="49" t="n">
        <f aca="false">+$B$11+$E$19</f>
        <v>1.91814323504</v>
      </c>
      <c r="D52" s="50" t="n">
        <f aca="false">ROUND(MIN(0.9*$B$8,J52)-F52,0)</f>
        <v>3073</v>
      </c>
      <c r="E52" s="51" t="n">
        <f aca="false">+$B$11+$E$18</f>
        <v>1.87814323504</v>
      </c>
      <c r="F52" s="52" t="n">
        <f aca="false">ROUND(IF(J52+I52&gt;$F$22,$F$22,J52+I52),0)</f>
        <v>15000</v>
      </c>
      <c r="G52" s="51" t="n">
        <f aca="false">+B52+$E$17</f>
        <v>2.04814323504</v>
      </c>
      <c r="H52" s="50" t="n">
        <f aca="false">+J52-F52-D52</f>
        <v>0.43999999999869</v>
      </c>
      <c r="I52" s="53"/>
      <c r="J52" s="63" t="n">
        <v>18073.44</v>
      </c>
      <c r="K52" s="54" t="n">
        <f aca="false">+C52*D52</f>
        <v>5894.45416127792</v>
      </c>
      <c r="L52" s="11" t="n">
        <f aca="false">+E52*F52</f>
        <v>28172.1485256</v>
      </c>
      <c r="M52" s="55" t="n">
        <f aca="false">+G52*H52</f>
        <v>0.901183023414918</v>
      </c>
      <c r="N52" s="11" t="n">
        <f aca="false">+C52*D52+E52*F52+G52*H52</f>
        <v>34067.5038699013</v>
      </c>
      <c r="P52" s="82" t="n">
        <f aca="false">ROUND(J52,0)</f>
        <v>18073</v>
      </c>
    </row>
    <row r="53" customFormat="false" ht="12.75" hidden="false" customHeight="false" outlineLevel="0" collapsed="false">
      <c r="A53" s="38" t="n">
        <f aca="false">+A52+1</f>
        <v>37134</v>
      </c>
      <c r="B53" s="73" t="n">
        <v>2.18</v>
      </c>
      <c r="C53" s="49" t="n">
        <f aca="false">+$B$11+$E$19</f>
        <v>1.91814323504</v>
      </c>
      <c r="D53" s="50" t="n">
        <f aca="false">ROUND(MIN(0.9*$B$8,J53)-F53,0)</f>
        <v>3073</v>
      </c>
      <c r="E53" s="51" t="n">
        <f aca="false">+$B$11+$E$18</f>
        <v>1.87814323504</v>
      </c>
      <c r="F53" s="52" t="n">
        <f aca="false">ROUND(IF(J53+I53&gt;$F$22,$F$22,J53+I53),0)</f>
        <v>15000</v>
      </c>
      <c r="G53" s="51" t="n">
        <f aca="false">+B53+$E$17</f>
        <v>2.05814323504</v>
      </c>
      <c r="H53" s="50" t="n">
        <f aca="false">+J53-F53-D53</f>
        <v>0.43999999999869</v>
      </c>
      <c r="I53" s="53"/>
      <c r="J53" s="63" t="n">
        <v>18073.44</v>
      </c>
      <c r="K53" s="54" t="n">
        <f aca="false">+C53*D53</f>
        <v>5894.45416127792</v>
      </c>
      <c r="L53" s="11" t="n">
        <f aca="false">+E53*F53</f>
        <v>28172.1485256</v>
      </c>
      <c r="M53" s="55" t="n">
        <f aca="false">+G53*H53</f>
        <v>0.905583023414905</v>
      </c>
      <c r="N53" s="11" t="n">
        <f aca="false">+C53*D53+E53*F53+G53*H53</f>
        <v>34067.5082699013</v>
      </c>
      <c r="P53" s="0" t="n">
        <f aca="false">ROUND(J53,0)</f>
        <v>18073</v>
      </c>
    </row>
    <row r="54" customFormat="false" ht="13.5" hidden="false" customHeight="false" outlineLevel="0" collapsed="false">
      <c r="B54" s="62" t="n">
        <f aca="false">SUM(B23:B53)/31</f>
        <v>2.37774193548387</v>
      </c>
      <c r="D54" s="63" t="n">
        <f aca="false">SUM(D23:D53)</f>
        <v>201319</v>
      </c>
      <c r="F54" s="64" t="n">
        <f aca="false">SUM(F23:F53)</f>
        <v>465000</v>
      </c>
      <c r="H54" s="63" t="n">
        <f aca="false">SUM(H23:H53)</f>
        <v>48170.93</v>
      </c>
      <c r="I54" s="65"/>
      <c r="J54" s="83" t="n">
        <f aca="false">SUM(J23:J53)</f>
        <v>714489.93</v>
      </c>
      <c r="K54" s="66" t="n">
        <f aca="false">SUM(K23:K53)</f>
        <v>386158.677935018</v>
      </c>
      <c r="L54" s="67" t="n">
        <f aca="false">SUM(L23:L53)</f>
        <v>873336.6042936</v>
      </c>
      <c r="M54" s="68" t="n">
        <f aca="false">SUM(M23:M53)</f>
        <v>110878.757655085</v>
      </c>
      <c r="N54" s="69" t="n">
        <f aca="false">SUM(N23:N53)</f>
        <v>1370374.0398837</v>
      </c>
    </row>
    <row r="55" customFormat="false" ht="12.75" hidden="false" customHeight="false" outlineLevel="0" collapsed="false">
      <c r="B55" s="70"/>
    </row>
    <row r="56" customFormat="false" ht="12.75" hidden="false" customHeight="false" outlineLevel="0" collapsed="false">
      <c r="A56" s="38"/>
      <c r="B56" s="84"/>
      <c r="I56" s="71"/>
      <c r="J56" s="74" t="s">
        <v>39</v>
      </c>
      <c r="K56" s="18" t="n">
        <f aca="false">+K54/D54</f>
        <v>1.91814323504</v>
      </c>
      <c r="L56" s="18" t="n">
        <f aca="false">+L54/F54</f>
        <v>1.87814323504</v>
      </c>
      <c r="M56" s="18" t="n">
        <f aca="false">+M54/H54</f>
        <v>2.3017773926118</v>
      </c>
      <c r="N56" s="18" t="n">
        <f aca="false">+N54/(J54+I54)</f>
        <v>1.91797530286215</v>
      </c>
    </row>
    <row r="57" customFormat="false" ht="12.75" hidden="false" customHeight="false" outlineLevel="0" collapsed="false">
      <c r="A57" s="38"/>
      <c r="B57" s="84"/>
    </row>
    <row r="58" customFormat="false" ht="12.75" hidden="false" customHeight="false" outlineLevel="0" collapsed="false">
      <c r="A58" s="38"/>
      <c r="B58" s="84"/>
    </row>
    <row r="59" customFormat="false" ht="12.75" hidden="false" customHeight="false" outlineLevel="0" collapsed="false">
      <c r="A59" s="38"/>
      <c r="B59" s="84"/>
    </row>
    <row r="60" customFormat="false" ht="12.75" hidden="false" customHeight="false" outlineLevel="0" collapsed="false">
      <c r="A60" s="38"/>
      <c r="B60" s="84"/>
    </row>
    <row r="61" customFormat="false" ht="12.75" hidden="false" customHeight="false" outlineLevel="0" collapsed="false">
      <c r="A61" s="38"/>
      <c r="B61" s="84"/>
    </row>
    <row r="62" customFormat="false" ht="12.75" hidden="false" customHeight="false" outlineLevel="0" collapsed="false">
      <c r="A62" s="38"/>
      <c r="B62" s="84"/>
    </row>
    <row r="63" customFormat="false" ht="12.75" hidden="false" customHeight="false" outlineLevel="0" collapsed="false">
      <c r="A63" s="38"/>
      <c r="B63" s="84"/>
    </row>
    <row r="64" customFormat="false" ht="12.75" hidden="false" customHeight="false" outlineLevel="0" collapsed="false">
      <c r="A64" s="38"/>
      <c r="B64" s="84"/>
    </row>
    <row r="65" customFormat="false" ht="12.75" hidden="false" customHeight="false" outlineLevel="0" collapsed="false">
      <c r="A65" s="38"/>
      <c r="B65" s="84"/>
    </row>
    <row r="66" customFormat="false" ht="12.75" hidden="false" customHeight="false" outlineLevel="0" collapsed="false">
      <c r="A66" s="38"/>
      <c r="B66" s="84"/>
    </row>
    <row r="67" customFormat="false" ht="12.75" hidden="false" customHeight="false" outlineLevel="0" collapsed="false">
      <c r="A67" s="38"/>
      <c r="B67" s="84"/>
    </row>
    <row r="68" customFormat="false" ht="12.75" hidden="false" customHeight="false" outlineLevel="0" collapsed="false">
      <c r="A68" s="38"/>
      <c r="B68" s="84"/>
    </row>
    <row r="69" customFormat="false" ht="12.75" hidden="false" customHeight="false" outlineLevel="0" collapsed="false">
      <c r="A69" s="38"/>
      <c r="B69" s="84"/>
    </row>
  </sheetData>
  <hyperlinks>
    <hyperlink ref="C4" r:id="rId1" display="msprung@ncoc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16.99"/>
    <col collapsed="false" customWidth="true" hidden="false" outlineLevel="0" max="3" min="3" style="0" width="17.85"/>
    <col collapsed="false" customWidth="true" hidden="false" outlineLevel="0" max="4" min="4" style="0" width="17.28"/>
    <col collapsed="false" customWidth="true" hidden="false" outlineLevel="0" max="5" min="5" style="0" width="17.42"/>
    <col collapsed="false" customWidth="true" hidden="false" outlineLevel="0" max="6" min="6" style="0" width="17.99"/>
    <col collapsed="false" customWidth="true" hidden="false" outlineLevel="0" max="7" min="7" style="0" width="15.56"/>
    <col collapsed="false" customWidth="true" hidden="false" outlineLevel="0" max="8" min="8" style="0" width="10.71"/>
    <col collapsed="false" customWidth="true" hidden="false" outlineLevel="0" max="9" min="9" style="0" width="12.85"/>
    <col collapsed="false" customWidth="true" hidden="false" outlineLevel="0" max="10" min="10" style="74" width="12.42"/>
    <col collapsed="false" customWidth="true" hidden="false" outlineLevel="0" max="11" min="11" style="0" width="19.28"/>
    <col collapsed="false" customWidth="true" hidden="false" outlineLevel="0" max="12" min="12" style="0" width="15.99"/>
    <col collapsed="false" customWidth="true" hidden="false" outlineLevel="0" max="13" min="13" style="0" width="15.28"/>
    <col collapsed="false" customWidth="true" hidden="false" outlineLevel="0" max="14" min="14" style="0" width="19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F1" s="1" t="s">
        <v>3</v>
      </c>
    </row>
    <row r="2" customFormat="false" ht="12.75" hidden="false" customHeight="false" outlineLevel="0" collapsed="false">
      <c r="B2" s="1" t="s">
        <v>4</v>
      </c>
      <c r="C2" s="1" t="s">
        <v>5</v>
      </c>
    </row>
    <row r="3" customFormat="false" ht="12.75" hidden="false" customHeight="false" outlineLevel="0" collapsed="false">
      <c r="B3" s="1" t="s">
        <v>6</v>
      </c>
      <c r="C3" s="1"/>
      <c r="F3" s="1" t="s">
        <v>7</v>
      </c>
      <c r="G3" s="1" t="s">
        <v>8</v>
      </c>
    </row>
    <row r="4" customFormat="false" ht="12.75" hidden="false" customHeight="false" outlineLevel="0" collapsed="false">
      <c r="A4" s="1"/>
      <c r="B4" s="1" t="s">
        <v>9</v>
      </c>
      <c r="C4" s="2" t="s">
        <v>10</v>
      </c>
      <c r="G4" s="1" t="s">
        <v>11</v>
      </c>
      <c r="H4" s="1"/>
      <c r="I4" s="1"/>
      <c r="N4" s="3" t="n">
        <f aca="true">NOW()</f>
        <v>45926.8857294807</v>
      </c>
    </row>
    <row r="5" customFormat="false" ht="12.75" hidden="false" customHeight="false" outlineLevel="0" collapsed="false">
      <c r="A5" s="4" t="s">
        <v>46</v>
      </c>
      <c r="B5" s="1"/>
      <c r="C5" s="1"/>
      <c r="D5" s="1"/>
      <c r="H5" s="1"/>
      <c r="I5" s="1"/>
    </row>
    <row r="6" customFormat="false" ht="12.75" hidden="false" customHeight="false" outlineLevel="0" collapsed="false">
      <c r="A6" s="4"/>
      <c r="B6" s="1"/>
      <c r="C6" s="1"/>
      <c r="H6" s="1"/>
      <c r="I6" s="1"/>
    </row>
    <row r="7" customFormat="false" ht="12.75" hidden="false" customHeight="false" outlineLevel="0" collapsed="false">
      <c r="A7" s="4"/>
      <c r="B7" s="1"/>
      <c r="C7" s="1"/>
      <c r="H7" s="1"/>
      <c r="I7" s="1"/>
    </row>
    <row r="8" customFormat="false" ht="12.75" hidden="false" customHeight="false" outlineLevel="0" collapsed="false">
      <c r="A8" s="5" t="s">
        <v>13</v>
      </c>
      <c r="B8" s="6" t="n">
        <v>13582</v>
      </c>
      <c r="C8" s="7"/>
      <c r="F8" s="1"/>
      <c r="H8" s="1"/>
      <c r="I8" s="1"/>
    </row>
    <row r="9" customFormat="false" ht="12.75" hidden="false" customHeight="false" outlineLevel="0" collapsed="false">
      <c r="A9" s="8" t="s">
        <v>14</v>
      </c>
      <c r="B9" s="8"/>
      <c r="C9" s="8"/>
      <c r="F9" s="1"/>
    </row>
    <row r="10" customFormat="false" ht="12.75" hidden="false" customHeight="false" outlineLevel="0" collapsed="false">
      <c r="A10" s="8" t="s">
        <v>15</v>
      </c>
      <c r="B10" s="9" t="n">
        <v>0.14</v>
      </c>
      <c r="C10" s="8" t="s">
        <v>16</v>
      </c>
    </row>
    <row r="11" customFormat="false" ht="12.75" hidden="false" customHeight="false" outlineLevel="0" collapsed="false">
      <c r="A11" s="8" t="s">
        <v>17</v>
      </c>
      <c r="B11" s="75" t="n">
        <v>1.05</v>
      </c>
      <c r="C11" s="8"/>
    </row>
    <row r="12" customFormat="false" ht="12.75" hidden="false" customHeight="false" outlineLevel="0" collapsed="false">
      <c r="A12" s="10"/>
      <c r="B12" s="11"/>
    </row>
    <row r="13" customFormat="false" ht="12.75" hidden="false" customHeight="false" outlineLevel="0" collapsed="false">
      <c r="A13" s="10"/>
      <c r="B13" s="11"/>
    </row>
    <row r="14" customFormat="false" ht="12.75" hidden="false" customHeight="false" outlineLevel="0" collapsed="false">
      <c r="A14" s="10"/>
      <c r="B14" s="11"/>
    </row>
    <row r="15" customFormat="false" ht="13.5" hidden="false" customHeight="false" outlineLevel="0" collapsed="false">
      <c r="A15" s="10"/>
    </row>
    <row r="16" customFormat="false" ht="25.5" hidden="false" customHeight="false" outlineLevel="0" collapsed="false">
      <c r="A16" s="12"/>
      <c r="B16" s="13"/>
      <c r="C16" s="13" t="s">
        <v>18</v>
      </c>
      <c r="D16" s="76" t="s">
        <v>19</v>
      </c>
      <c r="E16" s="14" t="s">
        <v>20</v>
      </c>
      <c r="F16" s="15"/>
      <c r="G16" s="15"/>
      <c r="H16" s="15"/>
      <c r="I16" s="15"/>
      <c r="J16" s="77"/>
      <c r="K16" s="16"/>
      <c r="L16" s="16"/>
      <c r="M16" s="16"/>
      <c r="N16" s="16"/>
    </row>
    <row r="17" customFormat="false" ht="12.75" hidden="false" customHeight="false" outlineLevel="0" collapsed="false">
      <c r="A17" s="17" t="s">
        <v>21</v>
      </c>
      <c r="B17" s="18" t="s">
        <v>22</v>
      </c>
      <c r="C17" s="18" t="n">
        <v>0.03</v>
      </c>
      <c r="D17" s="78" t="n">
        <v>-0.16412735677</v>
      </c>
      <c r="E17" s="20" t="n">
        <f aca="false">SUM(C17:D17)</f>
        <v>-0.13412735677</v>
      </c>
      <c r="F17" s="18"/>
      <c r="G17" s="18"/>
      <c r="H17" s="18"/>
      <c r="I17" s="21"/>
    </row>
    <row r="18" customFormat="false" ht="12.75" hidden="false" customHeight="false" outlineLevel="0" collapsed="false">
      <c r="A18" s="17"/>
      <c r="B18" s="18" t="s">
        <v>23</v>
      </c>
      <c r="C18" s="18" t="n">
        <v>0</v>
      </c>
      <c r="D18" s="78" t="n">
        <v>-0.16412735677</v>
      </c>
      <c r="E18" s="20" t="n">
        <f aca="false">SUM(C18:D18)</f>
        <v>-0.16412735677</v>
      </c>
      <c r="F18" s="18"/>
      <c r="G18" s="18"/>
      <c r="H18" s="18"/>
      <c r="I18" s="21"/>
    </row>
    <row r="19" customFormat="false" ht="13.5" hidden="false" customHeight="false" outlineLevel="0" collapsed="false">
      <c r="A19" s="22"/>
      <c r="B19" s="23" t="s">
        <v>24</v>
      </c>
      <c r="C19" s="23" t="n">
        <v>0.04</v>
      </c>
      <c r="D19" s="79" t="n">
        <v>-0.16412735677</v>
      </c>
      <c r="E19" s="25" t="n">
        <f aca="false">SUM(C19:D19)</f>
        <v>-0.12412735677</v>
      </c>
      <c r="F19" s="18"/>
      <c r="G19" s="18"/>
      <c r="H19" s="18"/>
      <c r="I19" s="21"/>
    </row>
    <row r="20" customFormat="false" ht="13.5" hidden="false" customHeight="false" outlineLevel="0" collapsed="false"/>
    <row r="21" customFormat="false" ht="38.25" hidden="false" customHeight="false" outlineLevel="0" collapsed="false">
      <c r="A21" s="16"/>
      <c r="B21" s="26"/>
      <c r="C21" s="27" t="s">
        <v>25</v>
      </c>
      <c r="D21" s="28" t="s">
        <v>26</v>
      </c>
      <c r="E21" s="27" t="s">
        <v>23</v>
      </c>
      <c r="F21" s="28" t="s">
        <v>27</v>
      </c>
      <c r="G21" s="27" t="s">
        <v>28</v>
      </c>
      <c r="H21" s="28" t="s">
        <v>29</v>
      </c>
      <c r="I21" s="85" t="s">
        <v>47</v>
      </c>
      <c r="J21" s="80" t="s">
        <v>41</v>
      </c>
      <c r="K21" s="26" t="s">
        <v>31</v>
      </c>
      <c r="L21" s="29" t="s">
        <v>32</v>
      </c>
      <c r="M21" s="28" t="s">
        <v>33</v>
      </c>
      <c r="N21" s="30" t="s">
        <v>34</v>
      </c>
    </row>
    <row r="22" customFormat="false" ht="13.5" hidden="false" customHeight="false" outlineLevel="0" collapsed="false">
      <c r="B22" s="31" t="s">
        <v>35</v>
      </c>
      <c r="C22" s="32" t="s">
        <v>36</v>
      </c>
      <c r="D22" s="33"/>
      <c r="E22" s="34" t="s">
        <v>37</v>
      </c>
      <c r="F22" s="35" t="n">
        <v>15000</v>
      </c>
      <c r="G22" s="32" t="s">
        <v>38</v>
      </c>
      <c r="H22" s="33"/>
      <c r="I22" s="36"/>
      <c r="J22" s="81"/>
      <c r="K22" s="31"/>
      <c r="L22" s="36"/>
      <c r="M22" s="35"/>
      <c r="N22" s="37"/>
    </row>
    <row r="23" customFormat="false" ht="13.5" hidden="false" customHeight="false" outlineLevel="0" collapsed="false">
      <c r="A23" s="38" t="n">
        <v>37165</v>
      </c>
      <c r="B23" s="39" t="n">
        <v>1.32</v>
      </c>
      <c r="C23" s="40" t="n">
        <f aca="false">+$B$11+$E$19</f>
        <v>0.92587264323</v>
      </c>
      <c r="D23" s="41" t="n">
        <v>0</v>
      </c>
      <c r="E23" s="42" t="n">
        <f aca="false">+$B$11+$E$18</f>
        <v>0.88587264323</v>
      </c>
      <c r="F23" s="43" t="n">
        <f aca="false">ROUND(IF(J23+I23&gt;$F$22,$F$22,J23+I23),0)</f>
        <v>13446</v>
      </c>
      <c r="G23" s="42" t="n">
        <f aca="false">+B23+$E$17</f>
        <v>1.18587264323</v>
      </c>
      <c r="H23" s="41" t="n">
        <v>0</v>
      </c>
      <c r="I23" s="44"/>
      <c r="J23" s="41" t="n">
        <v>13446</v>
      </c>
      <c r="K23" s="45" t="n">
        <f aca="false">+C23*D23</f>
        <v>0</v>
      </c>
      <c r="L23" s="46" t="n">
        <f aca="false">+E23*F23</f>
        <v>11911.4435608706</v>
      </c>
      <c r="M23" s="47" t="n">
        <f aca="false">+G23*H23</f>
        <v>0</v>
      </c>
      <c r="N23" s="86" t="n">
        <f aca="false">+C23*D23+E23*F23+G23*H23</f>
        <v>11911.4435608706</v>
      </c>
      <c r="P23" s="82" t="n">
        <f aca="false">ROUND(J23,0)</f>
        <v>13446</v>
      </c>
      <c r="R23" s="41" t="n">
        <f aca="false">ROUND(H23,0)</f>
        <v>0</v>
      </c>
      <c r="T23" s="82" t="n">
        <f aca="false">ROUND(J23,0)</f>
        <v>13446</v>
      </c>
    </row>
    <row r="24" customFormat="false" ht="13.5" hidden="false" customHeight="false" outlineLevel="0" collapsed="false">
      <c r="A24" s="38" t="n">
        <f aca="false">+A23+1</f>
        <v>37166</v>
      </c>
      <c r="B24" s="48" t="n">
        <v>1.35</v>
      </c>
      <c r="C24" s="49" t="n">
        <f aca="false">+$B$11+$E$19</f>
        <v>0.92587264323</v>
      </c>
      <c r="D24" s="50" t="n">
        <v>0</v>
      </c>
      <c r="E24" s="51" t="n">
        <f aca="false">+$B$11+$E$18</f>
        <v>0.88587264323</v>
      </c>
      <c r="F24" s="52" t="n">
        <f aca="false">ROUND(IF(J24+I24&gt;$F$22,$F$22,J24+I24),0)</f>
        <v>13446</v>
      </c>
      <c r="G24" s="51" t="n">
        <f aca="false">+B24+$E$17</f>
        <v>1.21587264323</v>
      </c>
      <c r="H24" s="50" t="n">
        <v>0</v>
      </c>
      <c r="I24" s="53"/>
      <c r="J24" s="50" t="n">
        <v>13446</v>
      </c>
      <c r="K24" s="54" t="n">
        <f aca="false">+C24*D24</f>
        <v>0</v>
      </c>
      <c r="L24" s="11" t="n">
        <f aca="false">+E24*F24</f>
        <v>11911.4435608706</v>
      </c>
      <c r="M24" s="55" t="n">
        <f aca="false">+G24*H24</f>
        <v>0</v>
      </c>
      <c r="N24" s="87" t="n">
        <f aca="false">+C24*D24+E24*F24+G24*H24</f>
        <v>11911.4435608706</v>
      </c>
      <c r="P24" s="82" t="n">
        <f aca="false">ROUND(J24,0)</f>
        <v>13446</v>
      </c>
      <c r="R24" s="41" t="n">
        <f aca="false">ROUND(H24,0)</f>
        <v>0</v>
      </c>
      <c r="T24" s="82" t="n">
        <f aca="false">ROUND(J24,0)</f>
        <v>13446</v>
      </c>
    </row>
    <row r="25" customFormat="false" ht="13.5" hidden="false" customHeight="false" outlineLevel="0" collapsed="false">
      <c r="A25" s="38" t="n">
        <f aca="false">+A24+1</f>
        <v>37167</v>
      </c>
      <c r="B25" s="48" t="n">
        <v>1.32</v>
      </c>
      <c r="C25" s="49" t="n">
        <f aca="false">+$B$11+$E$19</f>
        <v>0.92587264323</v>
      </c>
      <c r="D25" s="50" t="n">
        <v>0</v>
      </c>
      <c r="E25" s="51" t="n">
        <f aca="false">+$B$11+$E$18</f>
        <v>0.88587264323</v>
      </c>
      <c r="F25" s="52" t="n">
        <f aca="false">ROUND(IF(J25+I25&gt;$F$22,$F$22,J25+I25),0)</f>
        <v>14915</v>
      </c>
      <c r="G25" s="51" t="n">
        <f aca="false">+B25+$E$17</f>
        <v>1.18587264323</v>
      </c>
      <c r="H25" s="50" t="n">
        <v>0</v>
      </c>
      <c r="I25" s="53"/>
      <c r="J25" s="50" t="n">
        <v>14915</v>
      </c>
      <c r="K25" s="54" t="n">
        <f aca="false">+C25*D25</f>
        <v>0</v>
      </c>
      <c r="L25" s="11" t="n">
        <f aca="false">+E25*F25</f>
        <v>13212.7904737755</v>
      </c>
      <c r="M25" s="55" t="n">
        <f aca="false">+G25*H25</f>
        <v>0</v>
      </c>
      <c r="N25" s="87" t="n">
        <f aca="false">+C25*D25+E25*F25+G25*H25</f>
        <v>13212.7904737755</v>
      </c>
      <c r="P25" s="82" t="n">
        <f aca="false">ROUND(J25,0)</f>
        <v>14915</v>
      </c>
      <c r="R25" s="41" t="n">
        <f aca="false">ROUND(H25,0)</f>
        <v>0</v>
      </c>
      <c r="T25" s="82" t="n">
        <f aca="false">ROUND(J25,0)</f>
        <v>14915</v>
      </c>
    </row>
    <row r="26" customFormat="false" ht="13.5" hidden="false" customHeight="false" outlineLevel="0" collapsed="false">
      <c r="A26" s="38" t="n">
        <f aca="false">+A25+1</f>
        <v>37168</v>
      </c>
      <c r="B26" s="48" t="n">
        <v>1.57</v>
      </c>
      <c r="C26" s="49" t="n">
        <f aca="false">+$B$11+$E$19</f>
        <v>0.92587264323</v>
      </c>
      <c r="D26" s="50" t="n">
        <v>0</v>
      </c>
      <c r="E26" s="51" t="n">
        <f aca="false">+$B$11+$E$18</f>
        <v>0.88587264323</v>
      </c>
      <c r="F26" s="52" t="n">
        <v>17121</v>
      </c>
      <c r="G26" s="51" t="n">
        <f aca="false">+B26+$E$17</f>
        <v>1.43587264323</v>
      </c>
      <c r="H26" s="50" t="n">
        <v>0</v>
      </c>
      <c r="I26" s="53"/>
      <c r="J26" s="50" t="n">
        <v>17121</v>
      </c>
      <c r="K26" s="54" t="n">
        <f aca="false">+C26*D26</f>
        <v>0</v>
      </c>
      <c r="L26" s="11" t="n">
        <f aca="false">+E26*F26</f>
        <v>15167.0255247408</v>
      </c>
      <c r="M26" s="55" t="n">
        <f aca="false">+G26*H26</f>
        <v>0</v>
      </c>
      <c r="N26" s="87" t="n">
        <f aca="false">+C26*D26+E26*F26+G26*H26</f>
        <v>15167.0255247408</v>
      </c>
      <c r="P26" s="82" t="n">
        <f aca="false">ROUND(J26,0)</f>
        <v>17121</v>
      </c>
      <c r="R26" s="41" t="n">
        <f aca="false">ROUND(H26,0)</f>
        <v>0</v>
      </c>
      <c r="T26" s="82" t="n">
        <f aca="false">ROUND(J26,0)</f>
        <v>17121</v>
      </c>
    </row>
    <row r="27" customFormat="false" ht="13.5" hidden="false" customHeight="false" outlineLevel="0" collapsed="false">
      <c r="A27" s="38" t="n">
        <f aca="false">+A26+1</f>
        <v>37169</v>
      </c>
      <c r="B27" s="48" t="n">
        <v>1.695</v>
      </c>
      <c r="C27" s="49" t="n">
        <f aca="false">+$B$11+$E$19</f>
        <v>0.92587264323</v>
      </c>
      <c r="D27" s="50" t="n">
        <v>0</v>
      </c>
      <c r="E27" s="51" t="n">
        <f aca="false">+$B$11+$E$18</f>
        <v>0.88587264323</v>
      </c>
      <c r="F27" s="52" t="n">
        <v>16072</v>
      </c>
      <c r="G27" s="51" t="n">
        <f aca="false">+B27+$E$17</f>
        <v>1.56087264323</v>
      </c>
      <c r="H27" s="50" t="n">
        <v>2274</v>
      </c>
      <c r="I27" s="53"/>
      <c r="J27" s="50" t="n">
        <v>18346</v>
      </c>
      <c r="K27" s="54" t="n">
        <f aca="false">+C27*D27</f>
        <v>0</v>
      </c>
      <c r="L27" s="11" t="n">
        <f aca="false">+E27*F27</f>
        <v>14237.7451219926</v>
      </c>
      <c r="M27" s="55" t="n">
        <f aca="false">+G27*H27</f>
        <v>3549.42439070502</v>
      </c>
      <c r="N27" s="87" t="n">
        <f aca="false">+C27*D27+E27*F27+G27*H27</f>
        <v>17787.1695126976</v>
      </c>
      <c r="P27" s="82" t="n">
        <f aca="false">ROUND(J27,0)</f>
        <v>18346</v>
      </c>
      <c r="R27" s="41" t="n">
        <f aca="false">ROUND(H27,0)</f>
        <v>2274</v>
      </c>
      <c r="T27" s="82" t="n">
        <f aca="false">ROUND(J27,0)</f>
        <v>18346</v>
      </c>
    </row>
    <row r="28" customFormat="false" ht="13.5" hidden="false" customHeight="false" outlineLevel="0" collapsed="false">
      <c r="A28" s="38" t="n">
        <f aca="false">+A27+1</f>
        <v>37170</v>
      </c>
      <c r="B28" s="48" t="n">
        <v>1.61</v>
      </c>
      <c r="C28" s="49" t="n">
        <f aca="false">+$B$11+$E$19</f>
        <v>0.92587264323</v>
      </c>
      <c r="D28" s="50" t="n">
        <v>0</v>
      </c>
      <c r="E28" s="51" t="n">
        <f aca="false">+$B$11+$E$18</f>
        <v>0.88587264323</v>
      </c>
      <c r="F28" s="52" t="n">
        <f aca="false">ROUND(IF(J28+I28&gt;$F$22,$F$22,J28+I28),0)</f>
        <v>15000</v>
      </c>
      <c r="G28" s="51" t="n">
        <f aca="false">+B28+$E$17</f>
        <v>1.47587264323</v>
      </c>
      <c r="H28" s="50" t="n">
        <v>5429</v>
      </c>
      <c r="I28" s="53"/>
      <c r="J28" s="50" t="n">
        <v>20429</v>
      </c>
      <c r="K28" s="54" t="n">
        <f aca="false">+C28*D28</f>
        <v>0</v>
      </c>
      <c r="L28" s="11" t="n">
        <f aca="false">+E28*F28</f>
        <v>13288.08964845</v>
      </c>
      <c r="M28" s="55" t="n">
        <f aca="false">+G28*H28</f>
        <v>8012.51258009567</v>
      </c>
      <c r="N28" s="87" t="n">
        <f aca="false">+C28*D28+E28*F28+G28*H28</f>
        <v>21300.6022285457</v>
      </c>
      <c r="P28" s="82" t="n">
        <f aca="false">ROUND(J28,0)</f>
        <v>20429</v>
      </c>
      <c r="R28" s="41" t="n">
        <f aca="false">ROUND(H28,0)</f>
        <v>5429</v>
      </c>
      <c r="T28" s="82" t="n">
        <f aca="false">ROUND(J28,0)</f>
        <v>20429</v>
      </c>
    </row>
    <row r="29" customFormat="false" ht="13.5" hidden="false" customHeight="false" outlineLevel="0" collapsed="false">
      <c r="A29" s="38" t="n">
        <f aca="false">+A28+1</f>
        <v>37171</v>
      </c>
      <c r="B29" s="48" t="n">
        <v>1.61</v>
      </c>
      <c r="C29" s="49" t="n">
        <f aca="false">+$B$11+$E$19</f>
        <v>0.92587264323</v>
      </c>
      <c r="D29" s="50" t="n">
        <v>0</v>
      </c>
      <c r="E29" s="51" t="n">
        <f aca="false">+$B$11+$E$18</f>
        <v>0.88587264323</v>
      </c>
      <c r="F29" s="52" t="n">
        <f aca="false">ROUND(IF(J29+I29&gt;$F$22,$F$22,J29+I29),0)</f>
        <v>15000</v>
      </c>
      <c r="G29" s="51" t="n">
        <f aca="false">+B29+$E$17</f>
        <v>1.47587264323</v>
      </c>
      <c r="H29" s="50" t="n">
        <v>8123</v>
      </c>
      <c r="I29" s="53"/>
      <c r="J29" s="50" t="n">
        <v>23123</v>
      </c>
      <c r="K29" s="54" t="n">
        <f aca="false">+C29*D29</f>
        <v>0</v>
      </c>
      <c r="L29" s="11" t="n">
        <f aca="false">+E29*F29</f>
        <v>13288.08964845</v>
      </c>
      <c r="M29" s="55" t="n">
        <f aca="false">+G29*H29</f>
        <v>11988.5134809573</v>
      </c>
      <c r="N29" s="87" t="n">
        <f aca="false">+C29*D29+E29*F29+G29*H29</f>
        <v>25276.6031294073</v>
      </c>
      <c r="P29" s="82" t="n">
        <f aca="false">ROUND(J29,0)</f>
        <v>23123</v>
      </c>
      <c r="R29" s="41" t="n">
        <f aca="false">ROUND(H29,0)</f>
        <v>8123</v>
      </c>
      <c r="T29" s="82" t="n">
        <f aca="false">ROUND(J29,0)</f>
        <v>23123</v>
      </c>
    </row>
    <row r="30" customFormat="false" ht="13.5" hidden="false" customHeight="false" outlineLevel="0" collapsed="false">
      <c r="A30" s="38" t="n">
        <f aca="false">+A29+1</f>
        <v>37172</v>
      </c>
      <c r="B30" s="48" t="n">
        <v>1.61</v>
      </c>
      <c r="C30" s="49" t="n">
        <f aca="false">+$B$11+$E$19</f>
        <v>0.92587264323</v>
      </c>
      <c r="D30" s="50" t="n">
        <v>0</v>
      </c>
      <c r="E30" s="51" t="n">
        <f aca="false">+$B$11+$E$18</f>
        <v>0.88587264323</v>
      </c>
      <c r="F30" s="52" t="n">
        <f aca="false">ROUND(IF(J30+I30&gt;$F$22,$F$22,J30+I30),0)</f>
        <v>15000</v>
      </c>
      <c r="G30" s="51" t="n">
        <f aca="false">+B30+$E$17</f>
        <v>1.47587264323</v>
      </c>
      <c r="H30" s="50" t="n">
        <v>8123</v>
      </c>
      <c r="I30" s="53"/>
      <c r="J30" s="50" t="n">
        <v>23123</v>
      </c>
      <c r="K30" s="54" t="n">
        <f aca="false">+C30*D30</f>
        <v>0</v>
      </c>
      <c r="L30" s="11" t="n">
        <f aca="false">+E30*F30</f>
        <v>13288.08964845</v>
      </c>
      <c r="M30" s="55" t="n">
        <f aca="false">+G30*H30</f>
        <v>11988.5134809573</v>
      </c>
      <c r="N30" s="87" t="n">
        <f aca="false">+C30*D30+E30*F30+G30*H30</f>
        <v>25276.6031294073</v>
      </c>
      <c r="P30" s="82" t="n">
        <f aca="false">ROUND(J30,0)</f>
        <v>23123</v>
      </c>
      <c r="R30" s="41" t="n">
        <f aca="false">ROUND(H30,0)</f>
        <v>8123</v>
      </c>
      <c r="T30" s="82" t="n">
        <f aca="false">ROUND(J30,0)</f>
        <v>23123</v>
      </c>
    </row>
    <row r="31" customFormat="false" ht="13.5" hidden="false" customHeight="false" outlineLevel="0" collapsed="false">
      <c r="A31" s="38" t="n">
        <f aca="false">+A30+1</f>
        <v>37173</v>
      </c>
      <c r="B31" s="48" t="n">
        <v>1.525</v>
      </c>
      <c r="C31" s="49" t="n">
        <f aca="false">+$B$11+$E$19</f>
        <v>0.92587264323</v>
      </c>
      <c r="D31" s="50" t="n">
        <v>0</v>
      </c>
      <c r="E31" s="51" t="n">
        <f aca="false">+$B$11+$E$18</f>
        <v>0.88587264323</v>
      </c>
      <c r="F31" s="52" t="n">
        <f aca="false">ROUND(IF(J31+I31&gt;$F$22,$F$22,J31+I31),0)</f>
        <v>15000</v>
      </c>
      <c r="G31" s="51" t="n">
        <f aca="false">+B31+$E$17</f>
        <v>1.39087264323</v>
      </c>
      <c r="H31" s="50" t="n">
        <v>7021</v>
      </c>
      <c r="I31" s="53"/>
      <c r="J31" s="50" t="n">
        <v>22021</v>
      </c>
      <c r="K31" s="54" t="n">
        <f aca="false">+C31*D31</f>
        <v>0</v>
      </c>
      <c r="L31" s="11" t="n">
        <f aca="false">+E31*F31</f>
        <v>13288.08964845</v>
      </c>
      <c r="M31" s="55" t="n">
        <f aca="false">+G31*H31</f>
        <v>9765.31682811783</v>
      </c>
      <c r="N31" s="87" t="n">
        <f aca="false">+C31*D31+E31*F31+G31*H31</f>
        <v>23053.4064765678</v>
      </c>
      <c r="P31" s="82" t="n">
        <f aca="false">ROUND(J31,0)</f>
        <v>22021</v>
      </c>
      <c r="R31" s="41" t="n">
        <f aca="false">ROUND(H31,0)</f>
        <v>7021</v>
      </c>
      <c r="T31" s="82" t="n">
        <f aca="false">ROUND(J31,0)</f>
        <v>22021</v>
      </c>
    </row>
    <row r="32" customFormat="false" ht="13.5" hidden="false" customHeight="false" outlineLevel="0" collapsed="false">
      <c r="A32" s="38" t="n">
        <f aca="false">+A31+1</f>
        <v>37174</v>
      </c>
      <c r="B32" s="48" t="n">
        <v>1.46</v>
      </c>
      <c r="C32" s="49" t="n">
        <f aca="false">+$B$11+$E$19</f>
        <v>0.92587264323</v>
      </c>
      <c r="D32" s="50" t="n">
        <v>0</v>
      </c>
      <c r="E32" s="51" t="n">
        <f aca="false">+$B$11+$E$18</f>
        <v>0.88587264323</v>
      </c>
      <c r="F32" s="52" t="n">
        <f aca="false">ROUND(IF(J32+I32&gt;$F$22,$F$22,J32+I32),0)</f>
        <v>15000</v>
      </c>
      <c r="G32" s="51" t="n">
        <f aca="false">+B32+$E$17</f>
        <v>1.32587264323</v>
      </c>
      <c r="H32" s="50" t="n">
        <v>7021</v>
      </c>
      <c r="I32" s="53"/>
      <c r="J32" s="50" t="n">
        <v>22021</v>
      </c>
      <c r="K32" s="54" t="n">
        <f aca="false">+C32*D32</f>
        <v>0</v>
      </c>
      <c r="L32" s="11" t="n">
        <f aca="false">+E32*F32</f>
        <v>13288.08964845</v>
      </c>
      <c r="M32" s="55" t="n">
        <f aca="false">+G32*H32</f>
        <v>9308.95182811783</v>
      </c>
      <c r="N32" s="87" t="n">
        <f aca="false">+C32*D32+E32*F32+G32*H32</f>
        <v>22597.0414765678</v>
      </c>
      <c r="P32" s="82" t="n">
        <f aca="false">ROUND(J32,0)</f>
        <v>22021</v>
      </c>
      <c r="R32" s="41" t="n">
        <f aca="false">ROUND(H32,0)</f>
        <v>7021</v>
      </c>
      <c r="T32" s="82" t="n">
        <f aca="false">ROUND(J32,0)</f>
        <v>22021</v>
      </c>
    </row>
    <row r="33" customFormat="false" ht="13.5" hidden="false" customHeight="false" outlineLevel="0" collapsed="false">
      <c r="A33" s="38" t="n">
        <f aca="false">+A32+1</f>
        <v>37175</v>
      </c>
      <c r="B33" s="48" t="n">
        <v>1.73</v>
      </c>
      <c r="C33" s="49" t="n">
        <f aca="false">+$B$11+$E$19</f>
        <v>0.92587264323</v>
      </c>
      <c r="D33" s="50" t="n">
        <v>0</v>
      </c>
      <c r="E33" s="51" t="n">
        <f aca="false">+$B$11+$E$18</f>
        <v>0.88587264323</v>
      </c>
      <c r="F33" s="52" t="n">
        <f aca="false">ROUND(IF(J33+I33&gt;$F$22,$F$22,J33+I33),0)</f>
        <v>15000</v>
      </c>
      <c r="G33" s="51" t="n">
        <f aca="false">+B33+$E$17</f>
        <v>1.59587264323</v>
      </c>
      <c r="H33" s="50" t="n">
        <v>8001</v>
      </c>
      <c r="I33" s="53"/>
      <c r="J33" s="50" t="n">
        <v>23001</v>
      </c>
      <c r="K33" s="54" t="n">
        <f aca="false">+C33*D33</f>
        <v>0</v>
      </c>
      <c r="L33" s="11" t="n">
        <f aca="false">+E33*F33</f>
        <v>13288.08964845</v>
      </c>
      <c r="M33" s="55" t="n">
        <f aca="false">+G33*H33</f>
        <v>12768.5770184832</v>
      </c>
      <c r="N33" s="87" t="n">
        <f aca="false">+C33*D33+E33*F33+G33*H33</f>
        <v>26056.6666669332</v>
      </c>
      <c r="P33" s="82" t="n">
        <f aca="false">ROUND(J33,0)</f>
        <v>23001</v>
      </c>
      <c r="R33" s="41" t="n">
        <f aca="false">ROUND(H33,0)</f>
        <v>8001</v>
      </c>
      <c r="T33" s="82" t="n">
        <f aca="false">ROUND(J33,0)</f>
        <v>23001</v>
      </c>
    </row>
    <row r="34" customFormat="false" ht="13.5" hidden="false" customHeight="false" outlineLevel="0" collapsed="false">
      <c r="A34" s="38" t="n">
        <f aca="false">+A33+1</f>
        <v>37176</v>
      </c>
      <c r="B34" s="48" t="n">
        <v>2.045</v>
      </c>
      <c r="C34" s="49" t="n">
        <f aca="false">+$B$11+$E$19</f>
        <v>0.92587264323</v>
      </c>
      <c r="D34" s="50" t="n">
        <v>0</v>
      </c>
      <c r="E34" s="51" t="n">
        <f aca="false">+$B$11+$E$18</f>
        <v>0.88587264323</v>
      </c>
      <c r="F34" s="52" t="n">
        <f aca="false">ROUND(IF(J34+I34&gt;$F$22,$F$22,J34+I34),0)</f>
        <v>15000</v>
      </c>
      <c r="G34" s="51" t="n">
        <f aca="false">+B34+$E$17</f>
        <v>1.91087264323</v>
      </c>
      <c r="H34" s="50" t="n">
        <v>7510</v>
      </c>
      <c r="I34" s="53"/>
      <c r="J34" s="50" t="n">
        <v>22510</v>
      </c>
      <c r="K34" s="54" t="n">
        <f aca="false">+C34*D34</f>
        <v>0</v>
      </c>
      <c r="L34" s="11" t="n">
        <f aca="false">+E34*F34</f>
        <v>13288.08964845</v>
      </c>
      <c r="M34" s="55" t="n">
        <f aca="false">+G34*H34</f>
        <v>14350.6535506573</v>
      </c>
      <c r="N34" s="87" t="n">
        <f aca="false">+C34*D34+E34*F34+G34*H34</f>
        <v>27638.7431991073</v>
      </c>
      <c r="P34" s="82" t="n">
        <f aca="false">ROUND(J34,0)</f>
        <v>22510</v>
      </c>
      <c r="R34" s="41" t="n">
        <f aca="false">ROUND(H34,0)</f>
        <v>7510</v>
      </c>
      <c r="T34" s="82" t="n">
        <f aca="false">ROUND(J34,0)</f>
        <v>22510</v>
      </c>
    </row>
    <row r="35" customFormat="false" ht="13.5" hidden="false" customHeight="false" outlineLevel="0" collapsed="false">
      <c r="A35" s="38" t="n">
        <f aca="false">+A34+1</f>
        <v>37177</v>
      </c>
      <c r="B35" s="48" t="n">
        <v>1.94</v>
      </c>
      <c r="C35" s="49" t="n">
        <f aca="false">+$B$11+$E$19</f>
        <v>0.92587264323</v>
      </c>
      <c r="D35" s="50" t="n">
        <v>0</v>
      </c>
      <c r="E35" s="51" t="n">
        <f aca="false">+$B$11+$E$18</f>
        <v>0.88587264323</v>
      </c>
      <c r="F35" s="52" t="n">
        <f aca="false">ROUND(IF(J35+I35&gt;$F$22,$F$22,J35+I35),0)</f>
        <v>15000</v>
      </c>
      <c r="G35" s="51" t="n">
        <f aca="false">+B35+$E$17</f>
        <v>1.80587264323</v>
      </c>
      <c r="H35" s="50" t="n">
        <v>7510</v>
      </c>
      <c r="I35" s="53"/>
      <c r="J35" s="50" t="n">
        <v>22510</v>
      </c>
      <c r="K35" s="54" t="n">
        <f aca="false">+C35*D35</f>
        <v>0</v>
      </c>
      <c r="L35" s="11" t="n">
        <f aca="false">+E35*F35</f>
        <v>13288.08964845</v>
      </c>
      <c r="M35" s="55" t="n">
        <f aca="false">+G35*H35</f>
        <v>13562.1035506573</v>
      </c>
      <c r="N35" s="87" t="n">
        <f aca="false">+C35*D35+E35*F35+G35*H35</f>
        <v>26850.1931991073</v>
      </c>
      <c r="P35" s="82" t="n">
        <f aca="false">ROUND(J35,0)</f>
        <v>22510</v>
      </c>
      <c r="R35" s="41" t="n">
        <f aca="false">ROUND(H35,0)</f>
        <v>7510</v>
      </c>
      <c r="T35" s="82" t="n">
        <f aca="false">ROUND(J35,0)</f>
        <v>22510</v>
      </c>
    </row>
    <row r="36" customFormat="false" ht="13.5" hidden="false" customHeight="false" outlineLevel="0" collapsed="false">
      <c r="A36" s="38" t="n">
        <f aca="false">+A35+1</f>
        <v>37178</v>
      </c>
      <c r="B36" s="48" t="n">
        <v>1.94</v>
      </c>
      <c r="C36" s="49" t="n">
        <f aca="false">+$B$11+$E$19</f>
        <v>0.92587264323</v>
      </c>
      <c r="D36" s="50" t="n">
        <v>0</v>
      </c>
      <c r="E36" s="51" t="n">
        <f aca="false">+$B$11+$E$18</f>
        <v>0.88587264323</v>
      </c>
      <c r="F36" s="52" t="n">
        <f aca="false">ROUND(IF(J36+I36&gt;$F$22,$F$22,J36+I36),0)</f>
        <v>15000</v>
      </c>
      <c r="G36" s="51" t="n">
        <f aca="false">+B36+$E$17</f>
        <v>1.80587264323</v>
      </c>
      <c r="H36" s="50" t="n">
        <v>7510</v>
      </c>
      <c r="I36" s="53"/>
      <c r="J36" s="50" t="n">
        <v>22510</v>
      </c>
      <c r="K36" s="54" t="n">
        <f aca="false">+C36*D36</f>
        <v>0</v>
      </c>
      <c r="L36" s="11" t="n">
        <f aca="false">+E36*F36</f>
        <v>13288.08964845</v>
      </c>
      <c r="M36" s="55" t="n">
        <f aca="false">+G36*H36</f>
        <v>13562.1035506573</v>
      </c>
      <c r="N36" s="87" t="n">
        <f aca="false">+C36*D36+E36*F36+G36*H36</f>
        <v>26850.1931991073</v>
      </c>
      <c r="P36" s="82" t="n">
        <f aca="false">ROUND(J36,0)</f>
        <v>22510</v>
      </c>
      <c r="R36" s="41" t="n">
        <f aca="false">ROUND(H36,0)</f>
        <v>7510</v>
      </c>
      <c r="T36" s="82" t="n">
        <f aca="false">ROUND(J36,0)</f>
        <v>22510</v>
      </c>
    </row>
    <row r="37" customFormat="false" ht="13.5" hidden="false" customHeight="false" outlineLevel="0" collapsed="false">
      <c r="A37" s="38" t="n">
        <f aca="false">+A36+1</f>
        <v>37179</v>
      </c>
      <c r="B37" s="48" t="n">
        <v>1.94</v>
      </c>
      <c r="C37" s="49" t="n">
        <f aca="false">+$B$11+$E$19</f>
        <v>0.92587264323</v>
      </c>
      <c r="D37" s="50" t="n">
        <v>0</v>
      </c>
      <c r="E37" s="51" t="n">
        <f aca="false">+$B$11+$E$18</f>
        <v>0.88587264323</v>
      </c>
      <c r="F37" s="52" t="n">
        <f aca="false">ROUND(IF(J37+I37&gt;$F$22,$F$22,J37+I37),0)</f>
        <v>15000</v>
      </c>
      <c r="G37" s="51" t="n">
        <f aca="false">+B37+$E$17</f>
        <v>1.80587264323</v>
      </c>
      <c r="H37" s="50" t="n">
        <v>7510</v>
      </c>
      <c r="I37" s="53"/>
      <c r="J37" s="50" t="n">
        <v>22510</v>
      </c>
      <c r="K37" s="54" t="n">
        <f aca="false">+C37*D37</f>
        <v>0</v>
      </c>
      <c r="L37" s="11" t="n">
        <f aca="false">+E37*F37</f>
        <v>13288.08964845</v>
      </c>
      <c r="M37" s="55" t="n">
        <f aca="false">+G37*H37</f>
        <v>13562.1035506573</v>
      </c>
      <c r="N37" s="87" t="n">
        <f aca="false">+C37*D37+E37*F37+G37*H37</f>
        <v>26850.1931991073</v>
      </c>
      <c r="P37" s="82" t="n">
        <f aca="false">ROUND(J37,0)</f>
        <v>22510</v>
      </c>
      <c r="R37" s="41" t="n">
        <f aca="false">ROUND(H37,0)</f>
        <v>7510</v>
      </c>
      <c r="T37" s="82" t="n">
        <f aca="false">ROUND(J37,0)</f>
        <v>22510</v>
      </c>
    </row>
    <row r="38" customFormat="false" ht="13.5" hidden="false" customHeight="false" outlineLevel="0" collapsed="false">
      <c r="A38" s="38" t="n">
        <f aca="false">+A37+1</f>
        <v>37180</v>
      </c>
      <c r="B38" s="48" t="n">
        <v>1.785</v>
      </c>
      <c r="C38" s="49" t="n">
        <f aca="false">+$B$11+$E$19</f>
        <v>0.92587264323</v>
      </c>
      <c r="D38" s="50" t="n">
        <v>0</v>
      </c>
      <c r="E38" s="51" t="n">
        <f aca="false">+$B$11+$E$18</f>
        <v>0.88587264323</v>
      </c>
      <c r="F38" s="52" t="n">
        <f aca="false">ROUND(IF(J38+I38&gt;$F$22,$F$22,J38+I38),0)</f>
        <v>15000</v>
      </c>
      <c r="G38" s="51" t="n">
        <f aca="false">+B38+$E$17</f>
        <v>1.65087264323</v>
      </c>
      <c r="H38" s="50" t="n">
        <v>7510</v>
      </c>
      <c r="I38" s="53"/>
      <c r="J38" s="50" t="n">
        <v>22510</v>
      </c>
      <c r="K38" s="54" t="n">
        <f aca="false">+C38*D38</f>
        <v>0</v>
      </c>
      <c r="L38" s="11" t="n">
        <f aca="false">+E38*F38</f>
        <v>13288.08964845</v>
      </c>
      <c r="M38" s="55" t="n">
        <f aca="false">+G38*H38</f>
        <v>12398.0535506573</v>
      </c>
      <c r="N38" s="87" t="n">
        <f aca="false">+C38*D38+E38*F38+G38*H38</f>
        <v>25686.1431991073</v>
      </c>
      <c r="P38" s="82" t="n">
        <f aca="false">ROUND(J38,0)</f>
        <v>22510</v>
      </c>
      <c r="R38" s="41" t="n">
        <f aca="false">ROUND(H38,0)</f>
        <v>7510</v>
      </c>
      <c r="T38" s="82" t="n">
        <f aca="false">ROUND(J38,0)</f>
        <v>22510</v>
      </c>
    </row>
    <row r="39" customFormat="false" ht="13.5" hidden="false" customHeight="false" outlineLevel="0" collapsed="false">
      <c r="A39" s="38" t="n">
        <f aca="false">+A38+1</f>
        <v>37181</v>
      </c>
      <c r="B39" s="48" t="n">
        <v>1.84</v>
      </c>
      <c r="C39" s="49" t="n">
        <f aca="false">+$B$11+$E$19</f>
        <v>0.92587264323</v>
      </c>
      <c r="D39" s="50" t="n">
        <v>0</v>
      </c>
      <c r="E39" s="51" t="n">
        <f aca="false">+$B$11+$E$18</f>
        <v>0.88587264323</v>
      </c>
      <c r="F39" s="52" t="n">
        <f aca="false">ROUND(IF(J39+I39&gt;$F$22,$F$22,J39+I39),0)</f>
        <v>15000</v>
      </c>
      <c r="G39" s="51" t="n">
        <f aca="false">+B39+$E$17</f>
        <v>1.70587264323</v>
      </c>
      <c r="H39" s="50" t="n">
        <v>7510</v>
      </c>
      <c r="I39" s="53"/>
      <c r="J39" s="50" t="n">
        <v>22510</v>
      </c>
      <c r="K39" s="54" t="n">
        <f aca="false">+C39*D39</f>
        <v>0</v>
      </c>
      <c r="L39" s="11" t="n">
        <f aca="false">+E39*F39</f>
        <v>13288.08964845</v>
      </c>
      <c r="M39" s="55" t="n">
        <f aca="false">+G39*H39</f>
        <v>12811.1035506573</v>
      </c>
      <c r="N39" s="87" t="n">
        <f aca="false">+C39*D39+E39*F39+G39*H39</f>
        <v>26099.1931991073</v>
      </c>
      <c r="P39" s="82" t="n">
        <f aca="false">ROUND(J39,0)</f>
        <v>22510</v>
      </c>
      <c r="R39" s="41" t="n">
        <f aca="false">ROUND(H39,0)</f>
        <v>7510</v>
      </c>
      <c r="T39" s="82" t="n">
        <f aca="false">ROUND(J39,0)</f>
        <v>22510</v>
      </c>
    </row>
    <row r="40" customFormat="false" ht="13.5" hidden="false" customHeight="false" outlineLevel="0" collapsed="false">
      <c r="A40" s="38" t="n">
        <f aca="false">+A39+1</f>
        <v>37182</v>
      </c>
      <c r="B40" s="48" t="n">
        <v>2.205</v>
      </c>
      <c r="C40" s="49" t="n">
        <f aca="false">+$B$11+$E$19</f>
        <v>0.92587264323</v>
      </c>
      <c r="D40" s="50" t="n">
        <v>0</v>
      </c>
      <c r="E40" s="51" t="n">
        <f aca="false">+$B$11+$E$18</f>
        <v>0.88587264323</v>
      </c>
      <c r="F40" s="52" t="n">
        <f aca="false">ROUND(IF(J40+I40&gt;$F$22,$F$22,J40+I40),0)</f>
        <v>15000</v>
      </c>
      <c r="G40" s="51" t="n">
        <f aca="false">+B40+$E$17</f>
        <v>2.07087264323</v>
      </c>
      <c r="H40" s="50" t="n">
        <v>7510</v>
      </c>
      <c r="I40" s="53"/>
      <c r="J40" s="50" t="n">
        <v>22510</v>
      </c>
      <c r="K40" s="54" t="n">
        <f aca="false">+C40*D40</f>
        <v>0</v>
      </c>
      <c r="L40" s="11" t="n">
        <f aca="false">+E40*F40</f>
        <v>13288.08964845</v>
      </c>
      <c r="M40" s="55" t="n">
        <f aca="false">+G40*H40</f>
        <v>15552.2535506573</v>
      </c>
      <c r="N40" s="87" t="n">
        <f aca="false">+C40*D40+E40*F40+G40*H40</f>
        <v>28840.3431991073</v>
      </c>
      <c r="P40" s="82" t="n">
        <f aca="false">ROUND(J40,0)</f>
        <v>22510</v>
      </c>
      <c r="R40" s="41" t="n">
        <f aca="false">ROUND(H40,0)</f>
        <v>7510</v>
      </c>
      <c r="T40" s="82" t="n">
        <f aca="false">ROUND(J40,0)</f>
        <v>22510</v>
      </c>
    </row>
    <row r="41" customFormat="false" ht="13.5" hidden="false" customHeight="false" outlineLevel="0" collapsed="false">
      <c r="A41" s="38" t="n">
        <f aca="false">+A40+1</f>
        <v>37183</v>
      </c>
      <c r="B41" s="48" t="n">
        <v>1.995</v>
      </c>
      <c r="C41" s="49" t="n">
        <f aca="false">+$B$11+$E$19</f>
        <v>0.92587264323</v>
      </c>
      <c r="D41" s="50" t="n">
        <v>0</v>
      </c>
      <c r="E41" s="51" t="n">
        <f aca="false">+$B$11+$E$18</f>
        <v>0.88587264323</v>
      </c>
      <c r="F41" s="52" t="n">
        <f aca="false">ROUND(IF(J41+I41&gt;$F$22,$F$22,J41+I41),0)</f>
        <v>15000</v>
      </c>
      <c r="G41" s="51" t="n">
        <f aca="false">+B41+$E$17</f>
        <v>1.86087264323</v>
      </c>
      <c r="H41" s="50" t="n">
        <v>8000</v>
      </c>
      <c r="I41" s="53"/>
      <c r="J41" s="50" t="n">
        <v>23000</v>
      </c>
      <c r="K41" s="54" t="n">
        <f aca="false">+C41*D41</f>
        <v>0</v>
      </c>
      <c r="L41" s="11" t="n">
        <f aca="false">+E41*F41</f>
        <v>13288.08964845</v>
      </c>
      <c r="M41" s="55" t="n">
        <f aca="false">+G41*H41</f>
        <v>14886.98114584</v>
      </c>
      <c r="N41" s="87" t="n">
        <f aca="false">+C41*D41+E41*F41+G41*H41</f>
        <v>28175.07079429</v>
      </c>
      <c r="P41" s="82" t="n">
        <f aca="false">ROUND(J41,0)</f>
        <v>23000</v>
      </c>
      <c r="R41" s="41" t="n">
        <f aca="false">ROUND(H41,0)</f>
        <v>8000</v>
      </c>
      <c r="T41" s="82" t="n">
        <f aca="false">ROUND(J41,0)</f>
        <v>23000</v>
      </c>
    </row>
    <row r="42" customFormat="false" ht="13.5" hidden="false" customHeight="false" outlineLevel="0" collapsed="false">
      <c r="A42" s="38" t="n">
        <f aca="false">+A41+1</f>
        <v>37184</v>
      </c>
      <c r="B42" s="48" t="n">
        <v>1.81</v>
      </c>
      <c r="C42" s="49" t="n">
        <f aca="false">+$B$11+$E$19</f>
        <v>0.92587264323</v>
      </c>
      <c r="D42" s="50" t="n">
        <v>0</v>
      </c>
      <c r="E42" s="51" t="n">
        <f aca="false">+$B$11+$E$18</f>
        <v>0.88587264323</v>
      </c>
      <c r="F42" s="52" t="n">
        <f aca="false">ROUND(IF(J42+I42&gt;$F$22,$F$22,J42+I42),0)</f>
        <v>15000</v>
      </c>
      <c r="G42" s="51" t="n">
        <f aca="false">+B42+$E$17</f>
        <v>1.67587264323</v>
      </c>
      <c r="H42" s="50" t="n">
        <v>8000</v>
      </c>
      <c r="I42" s="53"/>
      <c r="J42" s="50" t="n">
        <v>23000</v>
      </c>
      <c r="K42" s="54" t="n">
        <f aca="false">+C42*D42</f>
        <v>0</v>
      </c>
      <c r="L42" s="11" t="n">
        <f aca="false">+E42*F42</f>
        <v>13288.08964845</v>
      </c>
      <c r="M42" s="55" t="n">
        <f aca="false">+G42*H42</f>
        <v>13406.98114584</v>
      </c>
      <c r="N42" s="87" t="n">
        <f aca="false">+C42*D42+E42*F42+G42*H42</f>
        <v>26695.07079429</v>
      </c>
      <c r="P42" s="82" t="n">
        <f aca="false">ROUND(J42,0)</f>
        <v>23000</v>
      </c>
      <c r="R42" s="41" t="n">
        <f aca="false">ROUND(H42,0)</f>
        <v>8000</v>
      </c>
      <c r="T42" s="82" t="n">
        <f aca="false">ROUND(J42,0)</f>
        <v>23000</v>
      </c>
    </row>
    <row r="43" customFormat="false" ht="13.5" hidden="false" customHeight="false" outlineLevel="0" collapsed="false">
      <c r="A43" s="38" t="n">
        <f aca="false">+A42+1</f>
        <v>37185</v>
      </c>
      <c r="B43" s="48" t="n">
        <v>1.81</v>
      </c>
      <c r="C43" s="49" t="n">
        <f aca="false">+$B$11+$E$19</f>
        <v>0.92587264323</v>
      </c>
      <c r="D43" s="50" t="n">
        <v>0</v>
      </c>
      <c r="E43" s="51" t="n">
        <f aca="false">+$B$11+$E$18</f>
        <v>0.88587264323</v>
      </c>
      <c r="F43" s="52" t="n">
        <f aca="false">ROUND(IF(J43+I43&gt;$F$22,$F$22,J43+I43),0)</f>
        <v>15000</v>
      </c>
      <c r="G43" s="51" t="n">
        <f aca="false">+B43+$E$17</f>
        <v>1.67587264323</v>
      </c>
      <c r="H43" s="50" t="n">
        <v>8000</v>
      </c>
      <c r="I43" s="53"/>
      <c r="J43" s="50" t="n">
        <v>23000</v>
      </c>
      <c r="K43" s="54" t="n">
        <f aca="false">+C43*D43</f>
        <v>0</v>
      </c>
      <c r="L43" s="11" t="n">
        <f aca="false">+E43*F43</f>
        <v>13288.08964845</v>
      </c>
      <c r="M43" s="55" t="n">
        <f aca="false">+G43*H43</f>
        <v>13406.98114584</v>
      </c>
      <c r="N43" s="87" t="n">
        <f aca="false">+C43*D43+E43*F43+G43*H43</f>
        <v>26695.07079429</v>
      </c>
      <c r="P43" s="82" t="n">
        <f aca="false">ROUND(J43,0)</f>
        <v>23000</v>
      </c>
      <c r="R43" s="41" t="n">
        <f aca="false">ROUND(H43,0)</f>
        <v>8000</v>
      </c>
      <c r="T43" s="82" t="n">
        <f aca="false">ROUND(J43,0)</f>
        <v>23000</v>
      </c>
    </row>
    <row r="44" customFormat="false" ht="13.5" hidden="false" customHeight="false" outlineLevel="0" collapsed="false">
      <c r="A44" s="38" t="n">
        <f aca="false">+A43+1</f>
        <v>37186</v>
      </c>
      <c r="B44" s="48" t="n">
        <v>1.81</v>
      </c>
      <c r="C44" s="49" t="n">
        <f aca="false">+$B$11+$E$19</f>
        <v>0.92587264323</v>
      </c>
      <c r="D44" s="50" t="n">
        <v>0</v>
      </c>
      <c r="E44" s="51" t="n">
        <f aca="false">+$B$11+$E$18</f>
        <v>0.88587264323</v>
      </c>
      <c r="F44" s="52" t="n">
        <f aca="false">ROUND(IF(J44+I44&gt;$F$22,$F$22,J44+I44),0)</f>
        <v>15000</v>
      </c>
      <c r="G44" s="51" t="n">
        <f aca="false">+B44+$E$17</f>
        <v>1.67587264323</v>
      </c>
      <c r="H44" s="50" t="n">
        <v>8000</v>
      </c>
      <c r="I44" s="53"/>
      <c r="J44" s="50" t="n">
        <v>23000</v>
      </c>
      <c r="K44" s="54" t="n">
        <f aca="false">+C44*D44</f>
        <v>0</v>
      </c>
      <c r="L44" s="11" t="n">
        <f aca="false">+E44*F44</f>
        <v>13288.08964845</v>
      </c>
      <c r="M44" s="55" t="n">
        <f aca="false">+G44*H44</f>
        <v>13406.98114584</v>
      </c>
      <c r="N44" s="87" t="n">
        <f aca="false">+C44*D44+E44*F44+G44*H44</f>
        <v>26695.07079429</v>
      </c>
      <c r="P44" s="82" t="n">
        <f aca="false">ROUND(J44,0)</f>
        <v>23000</v>
      </c>
      <c r="R44" s="41" t="n">
        <f aca="false">ROUND(H44,0)</f>
        <v>8000</v>
      </c>
      <c r="T44" s="82" t="n">
        <f aca="false">ROUND(J44,0)</f>
        <v>23000</v>
      </c>
    </row>
    <row r="45" customFormat="false" ht="13.5" hidden="false" customHeight="false" outlineLevel="0" collapsed="false">
      <c r="A45" s="38" t="n">
        <f aca="false">+A44+1</f>
        <v>37187</v>
      </c>
      <c r="B45" s="48" t="n">
        <v>2.285</v>
      </c>
      <c r="C45" s="49" t="n">
        <f aca="false">+$B$11+$E$19</f>
        <v>0.92587264323</v>
      </c>
      <c r="D45" s="50" t="n">
        <v>0</v>
      </c>
      <c r="E45" s="51" t="n">
        <f aca="false">+$B$11+$E$18</f>
        <v>0.88587264323</v>
      </c>
      <c r="F45" s="52" t="n">
        <f aca="false">ROUND(IF(J45+I45&gt;$F$22,$F$22,J45+I45),0)</f>
        <v>15000</v>
      </c>
      <c r="G45" s="51" t="n">
        <f aca="false">+B45+$E$17</f>
        <v>2.15087264323</v>
      </c>
      <c r="H45" s="50" t="n">
        <v>8000</v>
      </c>
      <c r="I45" s="53"/>
      <c r="J45" s="50" t="n">
        <v>23000</v>
      </c>
      <c r="K45" s="54" t="n">
        <f aca="false">+C45*D45</f>
        <v>0</v>
      </c>
      <c r="L45" s="11" t="n">
        <f aca="false">+E45*F45</f>
        <v>13288.08964845</v>
      </c>
      <c r="M45" s="55" t="n">
        <f aca="false">+G45*H45</f>
        <v>17206.98114584</v>
      </c>
      <c r="N45" s="87" t="n">
        <f aca="false">+C45*D45+E45*F45+G45*H45</f>
        <v>30495.07079429</v>
      </c>
      <c r="P45" s="82" t="n">
        <f aca="false">ROUND(J45,0)</f>
        <v>23000</v>
      </c>
      <c r="R45" s="41" t="n">
        <f aca="false">ROUND(H45,0)</f>
        <v>8000</v>
      </c>
      <c r="T45" s="82" t="n">
        <f aca="false">ROUND(J45,0)</f>
        <v>23000</v>
      </c>
    </row>
    <row r="46" customFormat="false" ht="13.5" hidden="false" customHeight="false" outlineLevel="0" collapsed="false">
      <c r="A46" s="38" t="n">
        <f aca="false">+A45+1</f>
        <v>37188</v>
      </c>
      <c r="B46" s="48" t="n">
        <v>2.585</v>
      </c>
      <c r="C46" s="49" t="n">
        <f aca="false">+$B$11+$E$19</f>
        <v>0.92587264323</v>
      </c>
      <c r="D46" s="50" t="n">
        <v>0</v>
      </c>
      <c r="E46" s="51" t="n">
        <f aca="false">+$B$11+$E$18</f>
        <v>0.88587264323</v>
      </c>
      <c r="F46" s="52" t="n">
        <f aca="false">ROUND(IF(J46+I46&gt;$F$22,$F$22,J46+I46),0)</f>
        <v>15000</v>
      </c>
      <c r="G46" s="51" t="n">
        <f aca="false">+B46+$E$17</f>
        <v>2.45087264323</v>
      </c>
      <c r="H46" s="50" t="n">
        <v>7388</v>
      </c>
      <c r="I46" s="53"/>
      <c r="J46" s="50" t="n">
        <v>22388</v>
      </c>
      <c r="K46" s="54" t="n">
        <f aca="false">+C46*D46</f>
        <v>0</v>
      </c>
      <c r="L46" s="11" t="n">
        <f aca="false">+E46*F46</f>
        <v>13288.08964845</v>
      </c>
      <c r="M46" s="55" t="n">
        <f aca="false">+G46*H46</f>
        <v>18107.0470881832</v>
      </c>
      <c r="N46" s="87" t="n">
        <f aca="false">+C46*D46+E46*F46+G46*H46</f>
        <v>31395.1367366332</v>
      </c>
      <c r="P46" s="82" t="n">
        <f aca="false">ROUND(J46,0)</f>
        <v>22388</v>
      </c>
      <c r="R46" s="41" t="n">
        <f aca="false">ROUND(H46,0)</f>
        <v>7388</v>
      </c>
      <c r="T46" s="82" t="n">
        <f aca="false">ROUND(J46,0)</f>
        <v>22388</v>
      </c>
    </row>
    <row r="47" customFormat="false" ht="13.5" hidden="false" customHeight="false" outlineLevel="0" collapsed="false">
      <c r="A47" s="38" t="n">
        <f aca="false">+A46+1</f>
        <v>37189</v>
      </c>
      <c r="B47" s="48" t="n">
        <v>2.405</v>
      </c>
      <c r="C47" s="49" t="n">
        <f aca="false">+$B$11+$E$19</f>
        <v>0.92587264323</v>
      </c>
      <c r="D47" s="50" t="n">
        <v>0</v>
      </c>
      <c r="E47" s="51" t="n">
        <f aca="false">+$B$11+$E$18</f>
        <v>0.88587264323</v>
      </c>
      <c r="F47" s="52" t="n">
        <f aca="false">ROUND(IF(J47+I47&gt;$F$22,$F$22,J47+I47),0)</f>
        <v>15000</v>
      </c>
      <c r="G47" s="51" t="n">
        <f aca="false">+B47+$E$17</f>
        <v>2.27087264323</v>
      </c>
      <c r="H47" s="50" t="n">
        <v>7388</v>
      </c>
      <c r="I47" s="53"/>
      <c r="J47" s="50" t="n">
        <v>22388</v>
      </c>
      <c r="K47" s="54" t="n">
        <f aca="false">+C47*D47</f>
        <v>0</v>
      </c>
      <c r="L47" s="11" t="n">
        <f aca="false">+E47*F47</f>
        <v>13288.08964845</v>
      </c>
      <c r="M47" s="55" t="n">
        <f aca="false">+G47*H47</f>
        <v>16777.2070881832</v>
      </c>
      <c r="N47" s="87" t="n">
        <f aca="false">+C47*D47+E47*F47+G47*H47</f>
        <v>30065.2967366332</v>
      </c>
      <c r="P47" s="82" t="n">
        <f aca="false">ROUND(J47,0)</f>
        <v>22388</v>
      </c>
      <c r="R47" s="41" t="n">
        <f aca="false">ROUND(H47,0)</f>
        <v>7388</v>
      </c>
      <c r="T47" s="82" t="n">
        <f aca="false">ROUND(J47,0)</f>
        <v>22388</v>
      </c>
    </row>
    <row r="48" customFormat="false" ht="13.5" hidden="false" customHeight="false" outlineLevel="0" collapsed="false">
      <c r="A48" s="38" t="n">
        <f aca="false">+A47+1</f>
        <v>37190</v>
      </c>
      <c r="B48" s="48" t="n">
        <v>2.8</v>
      </c>
      <c r="C48" s="49" t="n">
        <f aca="false">+$B$11+$E$19</f>
        <v>0.92587264323</v>
      </c>
      <c r="D48" s="50" t="n">
        <v>0</v>
      </c>
      <c r="E48" s="51" t="n">
        <f aca="false">+$B$11+$E$18</f>
        <v>0.88587264323</v>
      </c>
      <c r="F48" s="52" t="n">
        <f aca="false">ROUND(IF(J48+I48&gt;$F$22,$F$22,J48+I48),0)</f>
        <v>15000</v>
      </c>
      <c r="G48" s="51" t="n">
        <f aca="false">+B48+$E$17</f>
        <v>2.66587264323</v>
      </c>
      <c r="H48" s="50" t="n">
        <v>4750</v>
      </c>
      <c r="I48" s="53"/>
      <c r="J48" s="50" t="n">
        <v>19750</v>
      </c>
      <c r="K48" s="54" t="n">
        <f aca="false">+C48*D48</f>
        <v>0</v>
      </c>
      <c r="L48" s="11" t="n">
        <f aca="false">+E48*F48</f>
        <v>13288.08964845</v>
      </c>
      <c r="M48" s="55" t="n">
        <f aca="false">+G48*H48</f>
        <v>12662.8950553425</v>
      </c>
      <c r="N48" s="87" t="n">
        <f aca="false">+C48*D48+E48*F48+G48*H48</f>
        <v>25950.9847037925</v>
      </c>
      <c r="P48" s="82" t="n">
        <f aca="false">ROUND(J48,0)</f>
        <v>19750</v>
      </c>
      <c r="R48" s="41" t="n">
        <f aca="false">ROUND(H48,0)</f>
        <v>4750</v>
      </c>
      <c r="T48" s="82" t="n">
        <f aca="false">ROUND(J48,0)</f>
        <v>19750</v>
      </c>
    </row>
    <row r="49" customFormat="false" ht="13.5" hidden="false" customHeight="false" outlineLevel="0" collapsed="false">
      <c r="A49" s="38" t="n">
        <f aca="false">+A48+1</f>
        <v>37191</v>
      </c>
      <c r="B49" s="48" t="n">
        <v>2.38</v>
      </c>
      <c r="C49" s="49" t="n">
        <f aca="false">+$B$11+$E$19</f>
        <v>0.92587264323</v>
      </c>
      <c r="D49" s="50" t="n">
        <v>0</v>
      </c>
      <c r="E49" s="51" t="n">
        <f aca="false">+$B$11+$E$18</f>
        <v>0.88587264323</v>
      </c>
      <c r="F49" s="52" t="n">
        <f aca="false">ROUND(IF(J49+I49&gt;$F$22,$F$22,J49+I49),0)</f>
        <v>15000</v>
      </c>
      <c r="G49" s="51" t="n">
        <f aca="false">+B49+$E$17</f>
        <v>2.24587264323</v>
      </c>
      <c r="H49" s="50" t="n">
        <v>7755</v>
      </c>
      <c r="I49" s="53"/>
      <c r="J49" s="50" t="n">
        <v>22755</v>
      </c>
      <c r="K49" s="54" t="n">
        <f aca="false">+C49*D49</f>
        <v>0</v>
      </c>
      <c r="L49" s="11" t="n">
        <f aca="false">+E49*F49</f>
        <v>13288.08964845</v>
      </c>
      <c r="M49" s="55" t="n">
        <f aca="false">+G49*H49</f>
        <v>17416.7423482487</v>
      </c>
      <c r="N49" s="87" t="n">
        <f aca="false">+C49*D49+E49*F49+G49*H49</f>
        <v>30704.8319966987</v>
      </c>
      <c r="P49" s="82" t="n">
        <f aca="false">ROUND(J49,0)</f>
        <v>22755</v>
      </c>
      <c r="R49" s="41" t="n">
        <f aca="false">ROUND(H49,0)</f>
        <v>7755</v>
      </c>
      <c r="T49" s="82" t="n">
        <f aca="false">ROUND(J49,0)</f>
        <v>22755</v>
      </c>
    </row>
    <row r="50" customFormat="false" ht="13.5" hidden="false" customHeight="false" outlineLevel="0" collapsed="false">
      <c r="A50" s="38" t="n">
        <f aca="false">+A49+1</f>
        <v>37192</v>
      </c>
      <c r="B50" s="48" t="n">
        <v>2.38</v>
      </c>
      <c r="C50" s="49" t="n">
        <f aca="false">+$B$11+$E$19</f>
        <v>0.92587264323</v>
      </c>
      <c r="D50" s="50" t="n">
        <v>0</v>
      </c>
      <c r="E50" s="51" t="n">
        <f aca="false">+$B$11+$E$18</f>
        <v>0.88587264323</v>
      </c>
      <c r="F50" s="52" t="n">
        <f aca="false">ROUND(IF(J50+I50&gt;$F$22,$F$22,J50+I50),0)</f>
        <v>15000</v>
      </c>
      <c r="G50" s="51" t="n">
        <f aca="false">+B50+$E$17</f>
        <v>2.24587264323</v>
      </c>
      <c r="H50" s="50" t="n">
        <v>7755</v>
      </c>
      <c r="I50" s="53"/>
      <c r="J50" s="50" t="n">
        <v>22755</v>
      </c>
      <c r="K50" s="54" t="n">
        <f aca="false">+C50*D50</f>
        <v>0</v>
      </c>
      <c r="L50" s="11" t="n">
        <f aca="false">+E50*F50</f>
        <v>13288.08964845</v>
      </c>
      <c r="M50" s="55" t="n">
        <f aca="false">+G50*H50</f>
        <v>17416.7423482487</v>
      </c>
      <c r="N50" s="87" t="n">
        <f aca="false">+C50*D50+E50*F50+G50*H50</f>
        <v>30704.8319966987</v>
      </c>
      <c r="P50" s="82" t="n">
        <f aca="false">ROUND(J50,0)</f>
        <v>22755</v>
      </c>
      <c r="R50" s="41" t="n">
        <f aca="false">ROUND(H50,0)</f>
        <v>7755</v>
      </c>
      <c r="T50" s="82" t="n">
        <f aca="false">ROUND(J50,0)</f>
        <v>22755</v>
      </c>
    </row>
    <row r="51" customFormat="false" ht="13.5" hidden="false" customHeight="false" outlineLevel="0" collapsed="false">
      <c r="A51" s="38" t="n">
        <f aca="false">+A50+1</f>
        <v>37193</v>
      </c>
      <c r="B51" s="48" t="n">
        <v>2.38</v>
      </c>
      <c r="C51" s="49" t="n">
        <f aca="false">+$B$11+$E$19</f>
        <v>0.92587264323</v>
      </c>
      <c r="D51" s="50" t="n">
        <v>0</v>
      </c>
      <c r="E51" s="51" t="n">
        <f aca="false">+$B$11+$E$18</f>
        <v>0.88587264323</v>
      </c>
      <c r="F51" s="52" t="n">
        <f aca="false">ROUND(IF(J51+I51&gt;$F$22,$F$22,J51+I51),0)</f>
        <v>15000</v>
      </c>
      <c r="G51" s="51" t="n">
        <f aca="false">+B51+$E$17</f>
        <v>2.24587264323</v>
      </c>
      <c r="H51" s="50" t="n">
        <v>7755</v>
      </c>
      <c r="I51" s="53"/>
      <c r="J51" s="50" t="n">
        <v>22755</v>
      </c>
      <c r="K51" s="54" t="n">
        <f aca="false">+C51*D51</f>
        <v>0</v>
      </c>
      <c r="L51" s="11" t="n">
        <f aca="false">+E51*F51</f>
        <v>13288.08964845</v>
      </c>
      <c r="M51" s="55" t="n">
        <f aca="false">+G51*H51</f>
        <v>17416.7423482487</v>
      </c>
      <c r="N51" s="87" t="n">
        <f aca="false">+C51*D51+E51*F51+G51*H51</f>
        <v>30704.8319966987</v>
      </c>
      <c r="P51" s="82" t="n">
        <f aca="false">ROUND(J51,0)</f>
        <v>22755</v>
      </c>
      <c r="R51" s="41" t="n">
        <f aca="false">ROUND(H51,0)</f>
        <v>7755</v>
      </c>
      <c r="T51" s="82" t="n">
        <f aca="false">ROUND(J51,0)</f>
        <v>22755</v>
      </c>
    </row>
    <row r="52" customFormat="false" ht="13.5" hidden="false" customHeight="false" outlineLevel="0" collapsed="false">
      <c r="A52" s="38" t="n">
        <f aca="false">+A51+1</f>
        <v>37194</v>
      </c>
      <c r="B52" s="48" t="n">
        <v>2.65</v>
      </c>
      <c r="C52" s="49" t="n">
        <f aca="false">+$B$11+$E$19</f>
        <v>0.92587264323</v>
      </c>
      <c r="D52" s="50" t="n">
        <v>0</v>
      </c>
      <c r="E52" s="51" t="n">
        <f aca="false">+$B$11+$E$18</f>
        <v>0.88587264323</v>
      </c>
      <c r="F52" s="52" t="n">
        <f aca="false">ROUND(IF(J52+I52&gt;$F$22,$F$22,J52+I52),0)</f>
        <v>15000</v>
      </c>
      <c r="G52" s="51" t="n">
        <f aca="false">+B52+$E$17</f>
        <v>2.51587264323</v>
      </c>
      <c r="H52" s="50" t="n">
        <v>6968</v>
      </c>
      <c r="I52" s="53"/>
      <c r="J52" s="50" t="n">
        <v>21968</v>
      </c>
      <c r="K52" s="54" t="n">
        <f aca="false">+C52*D52</f>
        <v>0</v>
      </c>
      <c r="L52" s="11" t="n">
        <f aca="false">+E52*F52</f>
        <v>13288.08964845</v>
      </c>
      <c r="M52" s="55" t="n">
        <f aca="false">+G52*H52</f>
        <v>17530.6005780266</v>
      </c>
      <c r="N52" s="87" t="n">
        <f aca="false">+C52*D52+E52*F52+G52*H52</f>
        <v>30818.6902264766</v>
      </c>
      <c r="P52" s="82" t="n">
        <f aca="false">ROUND(J52,0)</f>
        <v>21968</v>
      </c>
      <c r="R52" s="41" t="n">
        <f aca="false">ROUND(H52,0)</f>
        <v>6968</v>
      </c>
      <c r="T52" s="82" t="n">
        <f aca="false">ROUND(J52,0)</f>
        <v>21968</v>
      </c>
    </row>
    <row r="53" customFormat="false" ht="13.5" hidden="false" customHeight="false" outlineLevel="0" collapsed="false">
      <c r="A53" s="38" t="n">
        <f aca="false">+A52+1</f>
        <v>37195</v>
      </c>
      <c r="B53" s="56" t="n">
        <v>2.64</v>
      </c>
      <c r="C53" s="57" t="n">
        <f aca="false">+$B$11+$E$19</f>
        <v>0.92587264323</v>
      </c>
      <c r="D53" s="58" t="n">
        <v>0</v>
      </c>
      <c r="E53" s="59" t="n">
        <f aca="false">+$B$11+$E$18</f>
        <v>0.88587264323</v>
      </c>
      <c r="F53" s="60" t="n">
        <f aca="false">ROUND(IF(J53+I53&gt;$F$22,$F$22,J53+I53),0)</f>
        <v>15000</v>
      </c>
      <c r="G53" s="59" t="n">
        <f aca="false">+B53+$E$17</f>
        <v>2.50587264323</v>
      </c>
      <c r="H53" s="58" t="n">
        <v>7755</v>
      </c>
      <c r="I53" s="61"/>
      <c r="J53" s="58" t="n">
        <v>22755</v>
      </c>
      <c r="K53" s="54" t="n">
        <f aca="false">+C53*D53</f>
        <v>0</v>
      </c>
      <c r="L53" s="11" t="n">
        <f aca="false">+E53*F53</f>
        <v>13288.08964845</v>
      </c>
      <c r="M53" s="55" t="n">
        <f aca="false">+G53*H53</f>
        <v>19433.0423482487</v>
      </c>
      <c r="N53" s="87" t="n">
        <f aca="false">+C53*D53+E53*F53+G53*H53</f>
        <v>32721.1319966987</v>
      </c>
      <c r="P53" s="82" t="n">
        <f aca="false">ROUND(J53,0)</f>
        <v>22755</v>
      </c>
      <c r="R53" s="41" t="n">
        <f aca="false">ROUND(H53,0)</f>
        <v>7755</v>
      </c>
      <c r="T53" s="82" t="n">
        <f aca="false">ROUND(J53,0)</f>
        <v>22755</v>
      </c>
    </row>
    <row r="54" customFormat="false" ht="13.5" hidden="false" customHeight="false" outlineLevel="0" collapsed="false">
      <c r="B54" s="62" t="n">
        <f aca="false">SUM(B23:B53)/31</f>
        <v>1.9491935483871</v>
      </c>
      <c r="D54" s="63" t="n">
        <f aca="false">SUM(D23:D53)</f>
        <v>0</v>
      </c>
      <c r="F54" s="64" t="n">
        <f aca="false">SUM(F23:F53)</f>
        <v>465000</v>
      </c>
      <c r="H54" s="63" t="n">
        <f aca="false">SUM(H23:H53)</f>
        <v>196076</v>
      </c>
      <c r="I54" s="65" t="n">
        <f aca="false">SUM(I44:I53)</f>
        <v>0</v>
      </c>
      <c r="J54" s="83" t="n">
        <f aca="false">SUM(J23:J53)</f>
        <v>661076</v>
      </c>
      <c r="K54" s="66" t="n">
        <f aca="false">SUM(K23:K53)</f>
        <v>0</v>
      </c>
      <c r="L54" s="67" t="n">
        <f aca="false">SUM(L23:L53)</f>
        <v>411930.77910195</v>
      </c>
      <c r="M54" s="68" t="n">
        <f aca="false">SUM(M23:M53)</f>
        <v>372256.109393965</v>
      </c>
      <c r="N54" s="88" t="n">
        <f aca="false">SUM(N23:N53)</f>
        <v>784186.888495916</v>
      </c>
    </row>
    <row r="55" customFormat="false" ht="12.75" hidden="false" customHeight="false" outlineLevel="0" collapsed="false">
      <c r="B55" s="70"/>
      <c r="I55" s="64"/>
    </row>
    <row r="56" customFormat="false" ht="12.75" hidden="false" customHeight="false" outlineLevel="0" collapsed="false">
      <c r="A56" s="38"/>
      <c r="B56" s="84"/>
      <c r="I56" s="71"/>
      <c r="J56" s="74" t="s">
        <v>39</v>
      </c>
      <c r="K56" s="18"/>
      <c r="L56" s="18" t="n">
        <f aca="false">+L54/F54</f>
        <v>0.88587264323</v>
      </c>
      <c r="M56" s="18" t="n">
        <f aca="false">+M54/H54</f>
        <v>1.8985296996775</v>
      </c>
      <c r="N56" s="18" t="n">
        <f aca="false">+N54/(J54+I54)</f>
        <v>1.18622804109651</v>
      </c>
    </row>
    <row r="57" customFormat="false" ht="12.75" hidden="false" customHeight="false" outlineLevel="0" collapsed="false">
      <c r="A57" s="38"/>
      <c r="B57" s="84"/>
    </row>
    <row r="58" customFormat="false" ht="12.75" hidden="false" customHeight="false" outlineLevel="0" collapsed="false">
      <c r="A58" s="38"/>
      <c r="B58" s="84"/>
    </row>
    <row r="59" customFormat="false" ht="12.75" hidden="false" customHeight="false" outlineLevel="0" collapsed="false">
      <c r="A59" s="38"/>
      <c r="B59" s="84"/>
    </row>
    <row r="60" customFormat="false" ht="12.75" hidden="false" customHeight="false" outlineLevel="0" collapsed="false">
      <c r="A60" s="38"/>
      <c r="B60" s="84"/>
    </row>
    <row r="61" customFormat="false" ht="12.75" hidden="false" customHeight="false" outlineLevel="0" collapsed="false">
      <c r="A61" s="38"/>
      <c r="B61" s="84"/>
    </row>
    <row r="62" customFormat="false" ht="12.75" hidden="false" customHeight="false" outlineLevel="0" collapsed="false">
      <c r="A62" s="38"/>
      <c r="B62" s="84"/>
    </row>
    <row r="63" customFormat="false" ht="12.75" hidden="false" customHeight="false" outlineLevel="0" collapsed="false">
      <c r="A63" s="38"/>
      <c r="B63" s="84"/>
    </row>
    <row r="64" customFormat="false" ht="12.75" hidden="false" customHeight="false" outlineLevel="0" collapsed="false">
      <c r="A64" s="38"/>
      <c r="B64" s="84"/>
    </row>
    <row r="65" customFormat="false" ht="12.75" hidden="false" customHeight="false" outlineLevel="0" collapsed="false">
      <c r="A65" s="38"/>
      <c r="B65" s="84"/>
    </row>
    <row r="66" customFormat="false" ht="12.75" hidden="false" customHeight="false" outlineLevel="0" collapsed="false">
      <c r="A66" s="38"/>
      <c r="B66" s="84"/>
    </row>
    <row r="67" customFormat="false" ht="12.75" hidden="false" customHeight="false" outlineLevel="0" collapsed="false">
      <c r="A67" s="38"/>
      <c r="B67" s="84"/>
    </row>
    <row r="68" customFormat="false" ht="12.75" hidden="false" customHeight="false" outlineLevel="0" collapsed="false">
      <c r="A68" s="38"/>
      <c r="B68" s="84"/>
    </row>
    <row r="69" customFormat="false" ht="12.75" hidden="false" customHeight="false" outlineLevel="0" collapsed="false">
      <c r="A69" s="38"/>
      <c r="B69" s="84"/>
    </row>
  </sheetData>
  <hyperlinks>
    <hyperlink ref="C4" r:id="rId1" display="msprung@ncoc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2000-10-19T16:53:20Z</dcterms:created>
  <dc:creator>tstaab</dc:creator>
  <dc:description/>
  <dc:language>en-US</dc:language>
  <cp:lastModifiedBy>tstaab</cp:lastModifiedBy>
  <cp:lastPrinted>2001-11-19T16:05:21Z</cp:lastPrinted>
  <dcterms:modified xsi:type="dcterms:W3CDTF">2001-12-17T14:55:37Z</dcterms:modified>
  <cp:revision>0</cp:revision>
  <dc:subject/>
  <dc:title/>
</cp:coreProperties>
</file>