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omments1.xml" ContentType="application/vnd.openxmlformats-officedocument.spreadsheetml.comment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CodeMod" sheetId="2" state="hidden" r:id="rId4"/>
    <sheet name="inflationCurves" sheetId="3" state="visible" r:id="rId5"/>
    <sheet name="Comparisons" sheetId="4" state="visible" r:id="rId6"/>
    <sheet name="Forecasts" sheetId="5" state="visible" r:id="rId7"/>
    <sheet name="Charts" sheetId="6" state="visible" r:id="rId8"/>
    <sheet name="Output" sheetId="7" state="visible" r:id="rId9"/>
    <sheet name="PLLU Short-Term Model" sheetId="8" state="visible" r:id="rId10"/>
    <sheet name="DZCV Short-Term Model" sheetId="9" state="visible" r:id="rId11"/>
  </sheets>
  <externalReferences>
    <externalReference r:id="rId12"/>
    <externalReference r:id="rId13"/>
  </externalReferences>
  <definedNames>
    <definedName function="false" hidden="false" localSheetId="5" name="_xlnm.Print_Area" vbProcedure="false">Charts!$A$112:$R$190</definedName>
    <definedName function="false" hidden="false" name="CPPI_Run" vbProcedure="false">[2]!CPPI_Run</definedName>
    <definedName function="false" hidden="false" name="RPILdate" vbProcedure="false">inputs!$H$34</definedName>
    <definedName function="false" hidden="false" name="Section1" vbProcedure="false">Charts!$A$1:$L$107</definedName>
    <definedName function="false" hidden="false" name="Section2" vbProcedure="false">Charts!$A$111:$R$191</definedName>
    <definedName function="false" hidden="false" name="Section3" vbProcedure="false">Charts!$M$1:$U$106</definedName>
    <definedName function="false" hidden="false" name="spread" vbProcedure="false">#REF!</definedName>
    <definedName function="false" hidden="false" name="Today" vbProcedure="false">inputs!$B$1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" authorId="0">
      <text>
        <r>
          <rPr>
            <b val="true"/>
            <sz val="10"/>
            <color rgb="FF000000"/>
            <rFont val="Tahoma"/>
            <family val="0"/>
          </rPr>
          <t xml:space="preserve">Insert today's 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0</xdr:row>
                <xdr:rowOff>2</xdr:rowOff>
              </xdr:from>
              <xdr:to>
                <xdr:col>3</xdr:col>
                <xdr:colOff>81</xdr:colOff>
                <xdr:row>1</xdr:row>
                <xdr:rowOff>14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10"/>
            <color rgb="FF000000"/>
            <rFont val="Tahoma"/>
            <family val="0"/>
          </rPr>
          <t xml:space="preserve">Enter the month end of the corresponding month. If the other index levels have not been released (see the "Forecasts" tab) make sure to hard-key levels for the other indices in "Forecasts" and adjust them as the actual #'s come out.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32</xdr:row>
                <xdr:rowOff>10</xdr:rowOff>
              </xdr:from>
              <xdr:to>
                <xdr:col>6</xdr:col>
                <xdr:colOff>19</xdr:colOff>
                <xdr:row>39</xdr:row>
                <xdr:rowOff>8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10"/>
            <color rgb="FF000000"/>
            <rFont val="Tahoma"/>
            <family val="0"/>
          </rPr>
          <t xml:space="preserve">Get Maureen's view on inflation and update these values weekly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47</xdr:row>
                <xdr:rowOff>17</xdr:rowOff>
              </xdr:from>
              <xdr:to>
                <xdr:col>5</xdr:col>
                <xdr:colOff>44</xdr:colOff>
                <xdr:row>50</xdr:row>
                <xdr:rowOff>17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10"/>
            <color rgb="FF000000"/>
            <rFont val="Tahoma"/>
            <family val="0"/>
          </rPr>
          <t xml:space="preserve">Input # from "True Yield" field of UK GILT Yield Analysis printout.
To get the printouts for each bond type in Bberg: UKT"coupon"(space)"last 2 digits of the yr"&lt;Govt&gt;YA and &lt;Print&gt;. Example:
</t>
        </r>
        <r>
          <rPr>
            <b val="true"/>
            <sz val="10"/>
            <color rgb="FF0000FF"/>
            <rFont val="Tahoma"/>
            <family val="2"/>
          </rPr>
          <t xml:space="preserve">UKT8.5 00&lt;Govt&gt;YA
&lt;Print&gt;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77</xdr:colOff>
                <xdr:row>13</xdr:row>
                <xdr:rowOff>7</xdr:rowOff>
              </xdr:from>
              <xdr:to>
                <xdr:col>8</xdr:col>
                <xdr:colOff>25</xdr:colOff>
                <xdr:row>20</xdr:row>
                <xdr:rowOff>14</xdr:rowOff>
              </xdr:to>
            </anchor>
          </commentPr>
        </mc:Choice>
        <mc:Fallback/>
      </mc:AlternateContent>
    </comment>
    <comment ref="D49" authorId="0">
      <text>
        <r>
          <rPr>
            <b val="true"/>
            <sz val="10"/>
            <color rgb="FF000000"/>
            <rFont val="Tahoma"/>
            <family val="0"/>
          </rPr>
          <t xml:space="preserve">Get Maureen's view on inflation and update these values weekly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47</xdr:row>
                <xdr:rowOff>17</xdr:rowOff>
              </xdr:from>
              <xdr:to>
                <xdr:col>6</xdr:col>
                <xdr:colOff>14</xdr:colOff>
                <xdr:row>52</xdr:row>
                <xdr:rowOff>7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10"/>
            <color rgb="FF000000"/>
            <rFont val="Tahoma"/>
            <family val="0"/>
          </rPr>
          <t xml:space="preserve">Input # from the "Price" field of UK GILT Yield Analysis printout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64</xdr:colOff>
                <xdr:row>13</xdr:row>
                <xdr:rowOff>7</xdr:rowOff>
              </xdr:from>
              <xdr:to>
                <xdr:col>6</xdr:col>
                <xdr:colOff>61</xdr:colOff>
                <xdr:row>17</xdr:row>
                <xdr:rowOff>14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10"/>
            <color rgb="FF000000"/>
            <rFont val="Tahoma"/>
            <family val="0"/>
          </rPr>
          <t xml:space="preserve">Update monthly from Bloomberg as the new index level comes out
Bberg: UKRPI&lt;index&gt;HP&lt;Go&gt;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64</xdr:colOff>
                <xdr:row>32</xdr:row>
                <xdr:rowOff>10</xdr:rowOff>
              </xdr:from>
              <xdr:to>
                <xdr:col>7</xdr:col>
                <xdr:colOff>49</xdr:colOff>
                <xdr:row>37</xdr:row>
                <xdr:rowOff>18</xdr:rowOff>
              </xdr:to>
            </anchor>
          </commentPr>
        </mc:Choice>
        <mc:Fallback/>
      </mc:AlternateContent>
    </comment>
    <comment ref="E36" authorId="0">
      <text>
        <r>
          <rPr>
            <b val="true"/>
            <sz val="10"/>
            <color rgb="FF000000"/>
            <rFont val="Tahoma"/>
            <family val="0"/>
          </rPr>
          <t xml:space="preserve">Unknown Index - need to be replaced!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34</xdr:row>
                <xdr:rowOff>10</xdr:rowOff>
              </xdr:from>
              <xdr:to>
                <xdr:col>7</xdr:col>
                <xdr:colOff>7</xdr:colOff>
                <xdr:row>38</xdr:row>
                <xdr:rowOff>13</xdr:rowOff>
              </xdr:to>
            </anchor>
          </commentPr>
        </mc:Choice>
        <mc:Fallback/>
      </mc:AlternateContent>
    </comment>
    <comment ref="I10" authorId="0">
      <text>
        <r>
          <rPr>
            <b val="true"/>
            <sz val="10"/>
            <color rgb="FF000000"/>
            <rFont val="Tahoma"/>
            <family val="0"/>
          </rPr>
          <t xml:space="preserve">Enter the Settlement Date in this format from the Yield Analysis printouts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91</xdr:colOff>
                <xdr:row>8</xdr:row>
                <xdr:rowOff>7</xdr:rowOff>
              </xdr:from>
              <xdr:to>
                <xdr:col>11</xdr:col>
                <xdr:colOff>34</xdr:colOff>
                <xdr:row>11</xdr:row>
                <xdr:rowOff>24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10"/>
            <color rgb="FF000000"/>
            <rFont val="Tahoma"/>
            <family val="0"/>
          </rPr>
          <t xml:space="preserve">Input # from "Real Index-Linked Yield Analysis printout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61</xdr:colOff>
                <xdr:row>13</xdr:row>
                <xdr:rowOff>7</xdr:rowOff>
              </xdr:from>
              <xdr:to>
                <xdr:col>11</xdr:col>
                <xdr:colOff>63</xdr:colOff>
                <xdr:row>16</xdr:row>
                <xdr:rowOff>16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10"/>
            <color rgb="FF000000"/>
            <rFont val="Tahoma"/>
            <family val="0"/>
          </rPr>
          <t xml:space="preserve">Enter the coupon of this bond as 4 3/8.
(There is a special /8 key on the number pad.)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61</xdr:colOff>
                <xdr:row>15</xdr:row>
                <xdr:rowOff>7</xdr:rowOff>
              </xdr:from>
              <xdr:to>
                <xdr:col>11</xdr:col>
                <xdr:colOff>63</xdr:colOff>
                <xdr:row>20</xdr:row>
                <xdr:rowOff>14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10"/>
            <color rgb="FF000000"/>
            <rFont val="Tahoma"/>
            <family val="0"/>
          </rPr>
          <t xml:space="preserve">Bberg will take you to a screen with a choice of 2 bonds. Choose 2&lt;Go&gt;
(I/L bond)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57</xdr:colOff>
                <xdr:row>20</xdr:row>
                <xdr:rowOff>7</xdr:rowOff>
              </xdr:from>
              <xdr:to>
                <xdr:col>11</xdr:col>
                <xdr:colOff>59</xdr:colOff>
                <xdr:row>25</xdr:row>
                <xdr:rowOff>14</xdr:rowOff>
              </xdr:to>
            </anchor>
          </commentPr>
        </mc:Choice>
        <mc:Fallback/>
      </mc:AlternateContent>
    </comment>
    <comment ref="J25" authorId="0">
      <text>
        <r>
          <rPr>
            <b val="true"/>
            <sz val="10"/>
            <color rgb="FF000000"/>
            <rFont val="Tahoma"/>
            <family val="0"/>
          </rPr>
          <t xml:space="preserve">Enter the coupon of this bond as 4 1/8.
(There is a special /8 key on the number pad.)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61</xdr:colOff>
                <xdr:row>23</xdr:row>
                <xdr:rowOff>7</xdr:rowOff>
              </xdr:from>
              <xdr:to>
                <xdr:col>11</xdr:col>
                <xdr:colOff>63</xdr:colOff>
                <xdr:row>28</xdr:row>
                <xdr:rowOff>14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10"/>
            <color rgb="FF000000"/>
            <rFont val="Tahoma"/>
            <family val="0"/>
          </rPr>
          <t xml:space="preserve">Input # from the "Clean Price" field of Index-Linked Yield Analysis printout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76</xdr:colOff>
                <xdr:row>13</xdr:row>
                <xdr:rowOff>7</xdr:rowOff>
              </xdr:from>
              <xdr:to>
                <xdr:col>12</xdr:col>
                <xdr:colOff>61</xdr:colOff>
                <xdr:row>18</xdr:row>
                <xdr:rowOff>14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10"/>
            <color rgb="FF000000"/>
            <rFont val="Tahoma"/>
            <family val="0"/>
          </rPr>
          <t xml:space="preserve">Input # from "Assumed Annual Inflation Rate" field of any of the Index-Linked Yield Analysis printouts. (it's the same for all bonds)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64</xdr:colOff>
                <xdr:row>10</xdr:row>
                <xdr:rowOff>7</xdr:rowOff>
              </xdr:from>
              <xdr:to>
                <xdr:col>15</xdr:col>
                <xdr:colOff>40</xdr:colOff>
                <xdr:row>15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6" authorId="0">
      <text>
        <r>
          <rPr>
            <b val="true"/>
            <sz val="10"/>
            <color rgb="FF000000"/>
            <rFont val="Tahoma"/>
            <family val="0"/>
          </rPr>
          <t xml:space="preserve">Get the latest index level by calling Darren Tucker at 011 44 1633 812882. Remember to adjust the previous months if an actual # has come out (as opposed to projected (code "p")).
Historical data is in the Monthly Digest of Statistics" (Chapter 18.7)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7</xdr:row>
                <xdr:rowOff>9</xdr:rowOff>
              </xdr:from>
              <xdr:to>
                <xdr:col>11</xdr:col>
                <xdr:colOff>3</xdr:colOff>
                <xdr:row>13</xdr:row>
                <xdr:rowOff>13</xdr:rowOff>
              </xdr:to>
            </anchor>
          </commentPr>
        </mc:Choice>
        <mc:Fallback/>
      </mc:AlternateContent>
    </comment>
    <comment ref="I6" authorId="0">
      <text>
        <r>
          <rPr>
            <b val="true"/>
            <sz val="10"/>
            <color rgb="FF000000"/>
            <rFont val="Tahoma"/>
            <family val="0"/>
          </rPr>
          <t xml:space="preserve">Discontinued index - no need to update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</xdr:row>
                <xdr:rowOff>7</xdr:rowOff>
              </xdr:from>
              <xdr:to>
                <xdr:col>11</xdr:col>
                <xdr:colOff>33</xdr:colOff>
                <xdr:row>6</xdr:row>
                <xdr:rowOff>8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10"/>
            <color rgb="FF000000"/>
            <rFont val="Tahoma"/>
            <family val="0"/>
          </rPr>
          <t xml:space="preserve">Get from Bberg:
UKPPIO&lt;index&gt;HP&lt;Go&gt;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</xdr:row>
                <xdr:rowOff>7</xdr:rowOff>
              </xdr:from>
              <xdr:to>
                <xdr:col>13</xdr:col>
                <xdr:colOff>51</xdr:colOff>
                <xdr:row>6</xdr:row>
                <xdr:rowOff>12</xdr:rowOff>
              </xdr:to>
            </anchor>
          </commentPr>
        </mc:Choice>
        <mc:Fallback/>
      </mc:AlternateContent>
    </comment>
    <comment ref="M6" authorId="0">
      <text>
        <r>
          <rPr>
            <b val="true"/>
            <sz val="10"/>
            <color rgb="FF000000"/>
            <rFont val="Tahoma"/>
            <family val="0"/>
          </rPr>
          <t xml:space="preserve">Get from Bberg:
UKPPIOX&lt;index&gt;HP&lt;Go&gt;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4</xdr:row>
                <xdr:rowOff>7</xdr:rowOff>
              </xdr:from>
              <xdr:to>
                <xdr:col>16</xdr:col>
                <xdr:colOff>0</xdr:colOff>
                <xdr:row>6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<sst xmlns="http://schemas.openxmlformats.org/spreadsheetml/2006/main" count="203" uniqueCount="130">
  <si>
    <t xml:space="preserve">Today </t>
  </si>
  <si>
    <t xml:space="preserve">Date of prior approved</t>
  </si>
  <si>
    <t xml:space="preserve">The following sheet is used to input all variables.</t>
  </si>
  <si>
    <t xml:space="preserve">curve</t>
  </si>
  <si>
    <t xml:space="preserve">1) Enter current yield and prices for Gilts (Settlement date format yyyymmdd).</t>
  </si>
  <si>
    <t xml:space="preserve">2) Input most recent RPI index figure and date (date format yyyymmdd).</t>
  </si>
  <si>
    <t xml:space="preserve">3) RPI - PPI spread (based on historical relationship).</t>
  </si>
  <si>
    <t xml:space="preserve">4) Input bid - offer spreads</t>
  </si>
  <si>
    <t xml:space="preserve">1)</t>
  </si>
  <si>
    <t xml:space="preserve">Settlement Date</t>
  </si>
  <si>
    <t xml:space="preserve">UK GILT Prices</t>
  </si>
  <si>
    <t xml:space="preserve">UK Indexed GILT Prices</t>
  </si>
  <si>
    <t xml:space="preserve">Inflation Assumption</t>
  </si>
  <si>
    <t xml:space="preserve">Quoted</t>
  </si>
  <si>
    <t xml:space="preserve">Calculated</t>
  </si>
  <si>
    <t xml:space="preserve">Maturity Date</t>
  </si>
  <si>
    <t xml:space="preserve">Coupon</t>
  </si>
  <si>
    <t xml:space="preserve">Yield</t>
  </si>
  <si>
    <t xml:space="preserve">Price</t>
  </si>
  <si>
    <t xml:space="preserve">.</t>
  </si>
  <si>
    <t xml:space="preserve">2)</t>
  </si>
  <si>
    <t xml:space="preserve">5)</t>
  </si>
  <si>
    <t xml:space="preserve">RESEARCH</t>
  </si>
  <si>
    <t xml:space="preserve">Latest RPI</t>
  </si>
  <si>
    <t xml:space="preserve">Update the ARMA X coefficients monthly</t>
  </si>
  <si>
    <t xml:space="preserve">Date  </t>
  </si>
  <si>
    <t xml:space="preserve">RPI Index </t>
  </si>
  <si>
    <t xml:space="preserve">Coefficient</t>
  </si>
  <si>
    <t xml:space="preserve">Latest PPI </t>
  </si>
  <si>
    <t xml:space="preserve">PPI Index</t>
  </si>
  <si>
    <t xml:space="preserve">AR{1}</t>
  </si>
  <si>
    <t xml:space="preserve">PPI (t-2)</t>
  </si>
  <si>
    <t xml:space="preserve">MA{1}</t>
  </si>
  <si>
    <r>
      <rPr>
        <b val="true"/>
        <sz val="12"/>
        <rFont val="Symbol"/>
        <family val="1"/>
        <charset val="2"/>
      </rPr>
      <t xml:space="preserve">a</t>
    </r>
    <r>
      <rPr>
        <b val="true"/>
        <vertAlign val="subscript"/>
        <sz val="12"/>
        <rFont val="Arial"/>
        <family val="2"/>
      </rPr>
      <t xml:space="preserve">t</t>
    </r>
    <r>
      <rPr>
        <b val="true"/>
        <sz val="12"/>
        <rFont val="Arial"/>
        <family val="2"/>
      </rPr>
      <t xml:space="preserve">(RPI</t>
    </r>
    <r>
      <rPr>
        <b val="true"/>
        <vertAlign val="subscript"/>
        <sz val="12"/>
        <rFont val="Arial"/>
        <family val="2"/>
      </rPr>
      <t xml:space="preserve">t</t>
    </r>
    <r>
      <rPr>
        <b val="true"/>
        <sz val="12"/>
        <rFont val="Arial"/>
        <family val="2"/>
      </rPr>
      <t xml:space="preserve">)</t>
    </r>
  </si>
  <si>
    <t xml:space="preserve">3)</t>
  </si>
  <si>
    <t xml:space="preserve">Residual</t>
  </si>
  <si>
    <t xml:space="preserve">RPI - PPI Spread</t>
  </si>
  <si>
    <t xml:space="preserve">- historical spread between RPI and PPI</t>
  </si>
  <si>
    <t xml:space="preserve">4)</t>
  </si>
  <si>
    <t xml:space="preserve">TRADERS</t>
  </si>
  <si>
    <t xml:space="preserve">RPI</t>
  </si>
  <si>
    <t xml:space="preserve">PPI</t>
  </si>
  <si>
    <t xml:space="preserve">RPI annual rate</t>
  </si>
  <si>
    <t xml:space="preserve">PPI annual rate</t>
  </si>
  <si>
    <t xml:space="preserve">Index as of prior year</t>
  </si>
  <si>
    <t xml:space="preserve">change log:</t>
  </si>
  <si>
    <t xml:space="preserve">Codemod altered to create curve date as current date for cppi.xls/Oliver</t>
  </si>
  <si>
    <t xml:space="preserve">Introduced new gilt to replace short dated #1 gilt. - CW</t>
  </si>
  <si>
    <t xml:space="preserve">Replaced short dated No 1 Gilt - KB</t>
  </si>
  <si>
    <t xml:space="preserve">Replaced short dated IL gilt - KB</t>
  </si>
  <si>
    <r>
      <rPr>
        <b val="true"/>
        <sz val="11"/>
        <rFont val="Arial"/>
        <family val="2"/>
      </rPr>
      <t xml:space="preserve">ENRON EUROPE "</t>
    </r>
    <r>
      <rPr>
        <b val="true"/>
        <sz val="11"/>
        <color rgb="FF3333CC"/>
        <rFont val="Arial"/>
        <family val="2"/>
      </rPr>
      <t xml:space="preserve">M</t>
    </r>
    <r>
      <rPr>
        <b val="true"/>
        <sz val="11"/>
        <color rgb="FF0000FF"/>
        <rFont val="Arial"/>
        <family val="2"/>
      </rPr>
      <t xml:space="preserve">A</t>
    </r>
    <r>
      <rPr>
        <b val="true"/>
        <sz val="11"/>
        <color rgb="FF3366FF"/>
        <rFont val="Arial"/>
        <family val="2"/>
      </rPr>
      <t xml:space="preserve">R</t>
    </r>
    <r>
      <rPr>
        <b val="true"/>
        <sz val="11"/>
        <color rgb="FF33CCCC"/>
        <rFont val="Arial"/>
        <family val="2"/>
      </rPr>
      <t xml:space="preserve">T</t>
    </r>
    <r>
      <rPr>
        <b val="true"/>
        <sz val="11"/>
        <color rgb="FF00FFFF"/>
        <rFont val="Arial"/>
        <family val="2"/>
      </rPr>
      <t xml:space="preserve">Y</t>
    </r>
    <r>
      <rPr>
        <b val="true"/>
        <sz val="11"/>
        <rFont val="Arial"/>
        <family val="2"/>
      </rPr>
      <t xml:space="preserve">" PPI CURVE GENERATOR</t>
    </r>
  </si>
  <si>
    <t xml:space="preserve">CurveDate</t>
  </si>
  <si>
    <t xml:space="preserve">Any Probs? Anjam x35383</t>
  </si>
  <si>
    <t xml:space="preserve">PLLU MODEL</t>
  </si>
  <si>
    <t xml:space="preserve">DZCV95 MODEL</t>
  </si>
  <si>
    <t xml:space="preserve">Const</t>
  </si>
  <si>
    <t xml:space="preserve">Smoothing Parameters</t>
  </si>
  <si>
    <t xml:space="preserve">Suggested combination: 15% and 9 months</t>
  </si>
  <si>
    <t xml:space="preserve">RPI[t]</t>
  </si>
  <si>
    <t xml:space="preserve">BlendingRate</t>
  </si>
  <si>
    <t xml:space="preserve">Higher blends faster [min is 5%, max is 50%]</t>
  </si>
  <si>
    <t xml:space="preserve">RPI[t + 15]</t>
  </si>
  <si>
    <t xml:space="preserve">PLLU[t]</t>
  </si>
  <si>
    <t xml:space="preserve">MidMonth</t>
  </si>
  <si>
    <t xml:space="preserve">Min is 6, max is 12</t>
  </si>
  <si>
    <t xml:space="preserve">CrudeDev</t>
  </si>
  <si>
    <t xml:space="preserve">Crude</t>
  </si>
  <si>
    <t xml:space="preserve">Traders</t>
  </si>
  <si>
    <t xml:space="preserve">Short-Term</t>
  </si>
  <si>
    <t xml:space="preserve">Long-Term</t>
  </si>
  <si>
    <t xml:space="preserve">Smoothing</t>
  </si>
  <si>
    <t xml:space="preserve">Blended</t>
  </si>
  <si>
    <t xml:space="preserve">Date</t>
  </si>
  <si>
    <t xml:space="preserve">Index</t>
  </si>
  <si>
    <t xml:space="preserve">RPI Curve</t>
  </si>
  <si>
    <t xml:space="preserve">ST PLLU</t>
  </si>
  <si>
    <t xml:space="preserve">LT PLLU</t>
  </si>
  <si>
    <t xml:space="preserve">Factor</t>
  </si>
  <si>
    <t xml:space="preserve">Blend PLLU</t>
  </si>
  <si>
    <t xml:space="preserve">ST DZCV</t>
  </si>
  <si>
    <t xml:space="preserve">LT DZCV</t>
  </si>
  <si>
    <t xml:space="preserve">Blend DZCV</t>
  </si>
  <si>
    <t xml:space="preserve">YoY RPI</t>
  </si>
  <si>
    <t xml:space="preserve">Forward date</t>
  </si>
  <si>
    <t xml:space="preserve">Today</t>
  </si>
  <si>
    <t xml:space="preserve">Trader Inputed</t>
  </si>
  <si>
    <t xml:space="preserve">RPI-all items</t>
  </si>
  <si>
    <t xml:space="preserve">PLLU</t>
  </si>
  <si>
    <t xml:space="preserve">DZCV</t>
  </si>
  <si>
    <t xml:space="preserve">Years out</t>
  </si>
  <si>
    <t xml:space="preserve">Blue=New</t>
  </si>
  <si>
    <t xml:space="preserve">Green=Old</t>
  </si>
  <si>
    <t xml:space="preserve">Historical</t>
  </si>
  <si>
    <r>
      <rPr>
        <b val="true"/>
        <sz val="11"/>
        <rFont val="Arial"/>
        <family val="2"/>
      </rPr>
      <t xml:space="preserve">PPI [</t>
    </r>
    <r>
      <rPr>
        <b val="true"/>
        <sz val="11"/>
        <color rgb="FFFF0000"/>
        <rFont val="Arial"/>
        <family val="2"/>
      </rPr>
      <t xml:space="preserve">PLLU</t>
    </r>
    <r>
      <rPr>
        <b val="true"/>
        <sz val="11"/>
        <rFont val="Arial"/>
        <family val="2"/>
      </rPr>
      <t xml:space="preserve">] AUTOREGRESSIVE ERROR-CORRECTING MODEL</t>
    </r>
  </si>
  <si>
    <t xml:space="preserve">Any probs? Anjam x35383</t>
  </si>
  <si>
    <t xml:space="preserve">COEFFICIENTS</t>
  </si>
  <si>
    <t xml:space="preserve">SLOPE PARAMETER</t>
  </si>
  <si>
    <t xml:space="preserve">Parameters were estimated using SPSS and data</t>
  </si>
  <si>
    <t xml:space="preserve">Please update cells in grey</t>
  </si>
  <si>
    <t xml:space="preserve">ChangePer3Months</t>
  </si>
  <si>
    <t xml:space="preserve">in sheet "FinalDataSet".  Model allows PPI to be a</t>
  </si>
  <si>
    <t xml:space="preserve">(at the bottom of columns B &amp; C</t>
  </si>
  <si>
    <t xml:space="preserve">PPI[t-1]</t>
  </si>
  <si>
    <t xml:space="preserve">function of previous PPI, recent 3month change in PPI,</t>
  </si>
  <si>
    <t xml:space="preserve">with latest RPI and PPI </t>
  </si>
  <si>
    <t xml:space="preserve">Slope[3]</t>
  </si>
  <si>
    <t xml:space="preserve">RECENT HISTORICAL 3 MONTH SLOPE</t>
  </si>
  <si>
    <t xml:space="preserve">constant, current RPI and an auto-regressive error term</t>
  </si>
  <si>
    <t xml:space="preserve">numbers as they are released</t>
  </si>
  <si>
    <t xml:space="preserve">Constant</t>
  </si>
  <si>
    <t xml:space="preserve">AregError</t>
  </si>
  <si>
    <t xml:space="preserve">Use model to predict out to 12 months and then</t>
  </si>
  <si>
    <t xml:space="preserve">Adj R-squared</t>
  </si>
  <si>
    <t xml:space="preserve">blend-in months 12 to 16 with long-term model</t>
  </si>
  <si>
    <t xml:space="preserve">Resid SumofSq</t>
  </si>
  <si>
    <t xml:space="preserve">Diff</t>
  </si>
  <si>
    <t xml:space="preserve">Average</t>
  </si>
  <si>
    <t xml:space="preserve">SumSq</t>
  </si>
  <si>
    <t xml:space="preserve">INPUTS</t>
  </si>
  <si>
    <t xml:space="preserve">OUTPUT</t>
  </si>
  <si>
    <t xml:space="preserve">HistRPI</t>
  </si>
  <si>
    <t xml:space="preserve">HistPLLU</t>
  </si>
  <si>
    <t xml:space="preserve">PredictPLLU</t>
  </si>
  <si>
    <t xml:space="preserve">PrevError</t>
  </si>
  <si>
    <t xml:space="preserve">Error</t>
  </si>
  <si>
    <t xml:space="preserve">Error^2</t>
  </si>
  <si>
    <t xml:space="preserve">NEXT UPDATE: APRIL 2000</t>
  </si>
  <si>
    <r>
      <rPr>
        <b val="true"/>
        <sz val="11"/>
        <rFont val="Arial"/>
        <family val="2"/>
      </rPr>
      <t xml:space="preserve">PPI [</t>
    </r>
    <r>
      <rPr>
        <b val="true"/>
        <sz val="11"/>
        <color rgb="FF0000FF"/>
        <rFont val="Arial"/>
        <family val="2"/>
      </rPr>
      <t xml:space="preserve">DZCV95</t>
    </r>
    <r>
      <rPr>
        <b val="true"/>
        <sz val="11"/>
        <rFont val="Arial"/>
        <family val="2"/>
      </rPr>
      <t xml:space="preserve">] AUTOREGRESSIVE ERROR-CORRECTING MODEL</t>
    </r>
  </si>
  <si>
    <t xml:space="preserve">HistDZCV</t>
  </si>
  <si>
    <t xml:space="preserve">PredictDZCV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</si>
</sst>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mm/dd/yy"/>
    <numFmt numFmtId="170" formatCode="[$-409]m/d/yyyy"/>
    <numFmt numFmtId="171" formatCode="0%"/>
    <numFmt numFmtId="172" formatCode="0"/>
    <numFmt numFmtId="173" formatCode="_(* #,##0.00_);_(* \(#,##0.00\);_(* \-??_);_(@_)"/>
    <numFmt numFmtId="174" formatCode="0.000"/>
    <numFmt numFmtId="175" formatCode="0.00"/>
    <numFmt numFmtId="176" formatCode="_(* #,##0.000_);_(* \(#,##0.000\);_(* \-??_);_(@_)"/>
    <numFmt numFmtId="177" formatCode="0.0"/>
    <numFmt numFmtId="178" formatCode="0.0000000"/>
    <numFmt numFmtId="179" formatCode="0.00%"/>
    <numFmt numFmtId="180" formatCode="[$-409]mmm\-yy"/>
    <numFmt numFmtId="181" formatCode="0.000%"/>
    <numFmt numFmtId="182" formatCode="[$-409]d\-mmm\-yy"/>
    <numFmt numFmtId="183" formatCode="0.0000%"/>
    <numFmt numFmtId="184" formatCode="0.0000"/>
    <numFmt numFmtId="185" formatCode="0.00000"/>
    <numFmt numFmtId="186" formatCode="0.0%"/>
    <numFmt numFmtId="187" formatCode="0.00000%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name val="Arial"/>
      <family val="2"/>
    </font>
    <font>
      <sz val="14"/>
      <name val="Arial"/>
      <family val="0"/>
    </font>
    <font>
      <i val="true"/>
      <sz val="14"/>
      <name val="Arial"/>
      <family val="2"/>
    </font>
    <font>
      <i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name val="Symbol"/>
      <family val="1"/>
      <charset val="2"/>
    </font>
    <font>
      <b val="true"/>
      <vertAlign val="subscript"/>
      <sz val="12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sz val="8"/>
      <name val="Arial"/>
      <family val="0"/>
    </font>
    <font>
      <b val="true"/>
      <sz val="10"/>
      <color rgb="FF000000"/>
      <name val="Tahoma"/>
      <family val="0"/>
    </font>
    <font>
      <b val="true"/>
      <sz val="10"/>
      <color rgb="FF0000FF"/>
      <name val="Tahoma"/>
      <family val="2"/>
    </font>
    <font>
      <b val="true"/>
      <sz val="11"/>
      <name val="Arial"/>
      <family val="2"/>
    </font>
    <font>
      <b val="true"/>
      <sz val="11"/>
      <color rgb="FF3333CC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3366FF"/>
      <name val="Arial"/>
      <family val="2"/>
    </font>
    <font>
      <b val="true"/>
      <sz val="11"/>
      <color rgb="FF33CCCC"/>
      <name val="Arial"/>
      <family val="2"/>
    </font>
    <font>
      <b val="true"/>
      <sz val="11"/>
      <color rgb="FF00FFFF"/>
      <name val="Arial"/>
      <family val="2"/>
    </font>
    <font>
      <sz val="10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0000"/>
      <name val="Times New Roman"/>
      <family val="1"/>
    </font>
    <font>
      <sz val="10"/>
      <color rgb="FF00FF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FF00"/>
      <name val="Times New Roman"/>
      <family val="1"/>
    </font>
    <font>
      <sz val="10"/>
      <color rgb="FF0000FF"/>
      <name val="Times New Roman"/>
      <family val="1"/>
    </font>
    <font>
      <sz val="10"/>
      <color rgb="FF000000"/>
      <name val="Tahoma"/>
      <family val="0"/>
    </font>
    <font>
      <sz val="14"/>
      <name val="Arial"/>
      <family val="2"/>
    </font>
    <font>
      <b val="true"/>
      <sz val="14.25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15.7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14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  <fill>
      <patternFill patternType="solid">
        <fgColor rgb="FFA6CAF0"/>
        <bgColor rgb="FFC0C0FF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E3E3E3"/>
      </patternFill>
    </fill>
    <fill>
      <patternFill patternType="solid">
        <fgColor rgb="FFC0C0C0"/>
        <bgColor rgb="FFC0C0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69FFFF"/>
        <bgColor rgb="FF33CCCC"/>
      </patternFill>
    </fill>
    <fill>
      <patternFill patternType="solid">
        <fgColor rgb="FFCC9CCC"/>
        <bgColor rgb="FFFF99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/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 style="thick">
        <color rgb="FFFF0000"/>
      </left>
      <right/>
      <top style="thick">
        <color rgb="FFFF0000"/>
      </top>
      <bottom/>
      <diagonal/>
    </border>
    <border diagonalUp="false" diagonalDown="false">
      <left/>
      <right/>
      <top style="thick">
        <color rgb="FFFF0000"/>
      </top>
      <bottom/>
      <diagonal/>
    </border>
    <border diagonalUp="false" diagonalDown="false">
      <left/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FF0000"/>
      </left>
      <right/>
      <top/>
      <bottom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 style="thick">
        <color rgb="FFFF0000"/>
      </left>
      <right/>
      <top/>
      <bottom style="thick">
        <color rgb="FFFF0000"/>
      </bottom>
      <diagonal/>
    </border>
    <border diagonalUp="false" diagonalDown="false">
      <left/>
      <right/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4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18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0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8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1" fillId="8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8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8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8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1" fillId="8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1" fillId="8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6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6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6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7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7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7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7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7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6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7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8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8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8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8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8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4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9" fillId="7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7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3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7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0" fillId="0" borderId="1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10" borderId="1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0" fillId="1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1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1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1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1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1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11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6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7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7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7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7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2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12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" fillId="12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7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7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" fillId="1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8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13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8" borderId="2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0" fillId="8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7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" fillId="12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8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13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13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ZCVShortTermFinal" xfId="20"/>
    <cellStyle name="Comma [0]_Forecasts" xfId="21"/>
    <cellStyle name="Comma [0]_PLLUShortTermFinal" xfId="22"/>
    <cellStyle name="Comma_DZCVShortTermFinal" xfId="23"/>
    <cellStyle name="Comma_Forecasts" xfId="24"/>
    <cellStyle name="Comma_PLLUShortTermFinal" xfId="25"/>
    <cellStyle name="Currency [0]_DZCVShortTermFinal" xfId="26"/>
    <cellStyle name="Currency [0]_Forecasts" xfId="27"/>
    <cellStyle name="Currency [0]_PLLUShortTermFinal" xfId="28"/>
    <cellStyle name="Currency_DZCVShortTermFinal" xfId="29"/>
    <cellStyle name="Currency_Forecasts" xfId="30"/>
    <cellStyle name="Currency_PLLUShortTermFinal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33"/>
      <rgbColor rgb="FF800080"/>
      <rgbColor rgb="FF008080"/>
      <rgbColor rgb="FFC0C0C0"/>
      <rgbColor rgb="FF808080"/>
      <rgbColor rgb="FF9999FF"/>
      <rgbColor rgb="FF996666"/>
      <rgbColor rgb="FFFFFFCC"/>
      <rgbColor rgb="FFE3E3E3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Trader Inputed RPI - all items</a:t>
            </a:r>
          </a:p>
        </c:rich>
      </c:tx>
      <c:layout>
        <c:manualLayout>
          <c:xMode val="edge"/>
          <c:yMode val="edge"/>
          <c:x val="0.230502708832052"/>
          <c:y val="0.07084019769357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0893284616354"/>
          <c:y val="0.160934925864909"/>
          <c:w val="0.956910671538365"/>
          <c:h val="0.839065074135091"/>
        </c:manualLayout>
      </c:layout>
      <c:lineChart>
        <c:grouping val="standard"/>
        <c:varyColors val="0"/>
        <c:ser>
          <c:idx val="0"/>
          <c:order val="0"/>
          <c:tx>
            <c:strRef>
              <c:f>Comparisons!$A$2</c:f>
              <c:strCache>
                <c:ptCount val="1"/>
                <c:pt idx="0">
                  <c:v>3/16/2000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Comparisons!$A$70:$A$348</c:f>
              <c:strCache>
                <c:ptCount val="279"/>
                <c:pt idx="0">
                  <c:v>31-Jan-00</c:v>
                </c:pt>
                <c:pt idx="1">
                  <c:v>29-Feb-00</c:v>
                </c:pt>
                <c:pt idx="2">
                  <c:v>31-Mar-00</c:v>
                </c:pt>
                <c:pt idx="3">
                  <c:v>30-Apr-00</c:v>
                </c:pt>
                <c:pt idx="4">
                  <c:v>31-May-00</c:v>
                </c:pt>
                <c:pt idx="5">
                  <c:v>30-Jun-00</c:v>
                </c:pt>
                <c:pt idx="6">
                  <c:v>31-Jul-00</c:v>
                </c:pt>
                <c:pt idx="7">
                  <c:v>31-Aug-00</c:v>
                </c:pt>
                <c:pt idx="8">
                  <c:v>30-Sep-00</c:v>
                </c:pt>
                <c:pt idx="9">
                  <c:v>31-Oct-00</c:v>
                </c:pt>
                <c:pt idx="10">
                  <c:v>30-Nov-00</c:v>
                </c:pt>
                <c:pt idx="11">
                  <c:v>31-Dec-00</c:v>
                </c:pt>
                <c:pt idx="12">
                  <c:v>31-Jan-01</c:v>
                </c:pt>
                <c:pt idx="13">
                  <c:v>28-Feb-01</c:v>
                </c:pt>
                <c:pt idx="14">
                  <c:v>31-Mar-01</c:v>
                </c:pt>
                <c:pt idx="15">
                  <c:v>30-Apr-01</c:v>
                </c:pt>
                <c:pt idx="16">
                  <c:v>31-May-01</c:v>
                </c:pt>
                <c:pt idx="17">
                  <c:v>30-Jun-01</c:v>
                </c:pt>
                <c:pt idx="18">
                  <c:v>31-Jul-01</c:v>
                </c:pt>
                <c:pt idx="19">
                  <c:v>31-Aug-01</c:v>
                </c:pt>
                <c:pt idx="20">
                  <c:v>30-Sep-01</c:v>
                </c:pt>
                <c:pt idx="21">
                  <c:v>31-Oct-01</c:v>
                </c:pt>
                <c:pt idx="22">
                  <c:v>30-Nov-01</c:v>
                </c:pt>
                <c:pt idx="23">
                  <c:v>31-Dec-01</c:v>
                </c:pt>
                <c:pt idx="24">
                  <c:v>31-Jan-02</c:v>
                </c:pt>
                <c:pt idx="25">
                  <c:v>28-Feb-02</c:v>
                </c:pt>
                <c:pt idx="26">
                  <c:v>31-Mar-02</c:v>
                </c:pt>
                <c:pt idx="27">
                  <c:v>30-Apr-02</c:v>
                </c:pt>
                <c:pt idx="28">
                  <c:v>31-May-02</c:v>
                </c:pt>
                <c:pt idx="29">
                  <c:v>30-Jun-02</c:v>
                </c:pt>
                <c:pt idx="30">
                  <c:v>31-Jul-02</c:v>
                </c:pt>
                <c:pt idx="31">
                  <c:v>31-Aug-02</c:v>
                </c:pt>
                <c:pt idx="32">
                  <c:v>30-Sep-02</c:v>
                </c:pt>
                <c:pt idx="33">
                  <c:v>31-Oct-02</c:v>
                </c:pt>
                <c:pt idx="34">
                  <c:v>30-Nov-02</c:v>
                </c:pt>
                <c:pt idx="35">
                  <c:v>31-Dec-02</c:v>
                </c:pt>
                <c:pt idx="36">
                  <c:v>31-Jan-03</c:v>
                </c:pt>
                <c:pt idx="37">
                  <c:v>28-Feb-03</c:v>
                </c:pt>
                <c:pt idx="38">
                  <c:v>31-Mar-03</c:v>
                </c:pt>
                <c:pt idx="39">
                  <c:v>30-Apr-03</c:v>
                </c:pt>
                <c:pt idx="40">
                  <c:v>31-May-03</c:v>
                </c:pt>
                <c:pt idx="41">
                  <c:v>30-Jun-03</c:v>
                </c:pt>
                <c:pt idx="42">
                  <c:v>31-Jul-03</c:v>
                </c:pt>
                <c:pt idx="43">
                  <c:v>31-Aug-03</c:v>
                </c:pt>
                <c:pt idx="44">
                  <c:v>30-Sep-03</c:v>
                </c:pt>
                <c:pt idx="45">
                  <c:v>31-Oct-03</c:v>
                </c:pt>
                <c:pt idx="46">
                  <c:v>30-Nov-03</c:v>
                </c:pt>
                <c:pt idx="47">
                  <c:v>31-Dec-03</c:v>
                </c:pt>
                <c:pt idx="48">
                  <c:v>31-Jan-04</c:v>
                </c:pt>
                <c:pt idx="49">
                  <c:v>29-Feb-04</c:v>
                </c:pt>
                <c:pt idx="50">
                  <c:v>31-Mar-04</c:v>
                </c:pt>
                <c:pt idx="51">
                  <c:v>30-Apr-04</c:v>
                </c:pt>
                <c:pt idx="52">
                  <c:v>31-May-04</c:v>
                </c:pt>
                <c:pt idx="53">
                  <c:v>30-Jun-04</c:v>
                </c:pt>
                <c:pt idx="54">
                  <c:v>31-Jul-04</c:v>
                </c:pt>
                <c:pt idx="55">
                  <c:v>31-Aug-04</c:v>
                </c:pt>
                <c:pt idx="56">
                  <c:v>30-Sep-04</c:v>
                </c:pt>
                <c:pt idx="57">
                  <c:v>31-Oct-04</c:v>
                </c:pt>
                <c:pt idx="58">
                  <c:v>30-Nov-04</c:v>
                </c:pt>
                <c:pt idx="59">
                  <c:v>31-Dec-04</c:v>
                </c:pt>
                <c:pt idx="60">
                  <c:v>31-Jan-05</c:v>
                </c:pt>
                <c:pt idx="61">
                  <c:v>28-Feb-05</c:v>
                </c:pt>
                <c:pt idx="62">
                  <c:v>31-Mar-05</c:v>
                </c:pt>
                <c:pt idx="63">
                  <c:v>30-Apr-05</c:v>
                </c:pt>
                <c:pt idx="64">
                  <c:v>31-May-05</c:v>
                </c:pt>
                <c:pt idx="65">
                  <c:v>30-Jun-05</c:v>
                </c:pt>
                <c:pt idx="66">
                  <c:v>31-Jul-05</c:v>
                </c:pt>
                <c:pt idx="67">
                  <c:v>31-Aug-05</c:v>
                </c:pt>
                <c:pt idx="68">
                  <c:v>30-Sep-05</c:v>
                </c:pt>
                <c:pt idx="69">
                  <c:v>31-Oct-05</c:v>
                </c:pt>
                <c:pt idx="70">
                  <c:v>30-Nov-05</c:v>
                </c:pt>
                <c:pt idx="71">
                  <c:v>31-Dec-05</c:v>
                </c:pt>
                <c:pt idx="72">
                  <c:v>31-Jan-06</c:v>
                </c:pt>
                <c:pt idx="73">
                  <c:v>28-Feb-06</c:v>
                </c:pt>
                <c:pt idx="74">
                  <c:v>31-Mar-06</c:v>
                </c:pt>
                <c:pt idx="75">
                  <c:v>30-Apr-06</c:v>
                </c:pt>
                <c:pt idx="76">
                  <c:v>31-May-06</c:v>
                </c:pt>
                <c:pt idx="77">
                  <c:v>30-Jun-06</c:v>
                </c:pt>
                <c:pt idx="78">
                  <c:v>31-Jul-06</c:v>
                </c:pt>
                <c:pt idx="79">
                  <c:v>31-Aug-06</c:v>
                </c:pt>
                <c:pt idx="80">
                  <c:v>30-Sep-06</c:v>
                </c:pt>
                <c:pt idx="81">
                  <c:v>31-Oct-06</c:v>
                </c:pt>
                <c:pt idx="82">
                  <c:v>30-Nov-06</c:v>
                </c:pt>
                <c:pt idx="83">
                  <c:v>31-Dec-06</c:v>
                </c:pt>
                <c:pt idx="84">
                  <c:v>31-Jan-07</c:v>
                </c:pt>
                <c:pt idx="85">
                  <c:v>28-Feb-07</c:v>
                </c:pt>
                <c:pt idx="86">
                  <c:v>31-Mar-07</c:v>
                </c:pt>
                <c:pt idx="87">
                  <c:v>30-Apr-07</c:v>
                </c:pt>
                <c:pt idx="88">
                  <c:v>31-May-07</c:v>
                </c:pt>
                <c:pt idx="89">
                  <c:v>30-Jun-07</c:v>
                </c:pt>
                <c:pt idx="90">
                  <c:v>31-Jul-07</c:v>
                </c:pt>
                <c:pt idx="91">
                  <c:v>31-Aug-07</c:v>
                </c:pt>
                <c:pt idx="92">
                  <c:v>30-Sep-07</c:v>
                </c:pt>
                <c:pt idx="93">
                  <c:v>31-Oct-07</c:v>
                </c:pt>
                <c:pt idx="94">
                  <c:v>30-Nov-07</c:v>
                </c:pt>
                <c:pt idx="95">
                  <c:v>31-Dec-07</c:v>
                </c:pt>
                <c:pt idx="96">
                  <c:v>31-Jan-08</c:v>
                </c:pt>
                <c:pt idx="97">
                  <c:v>29-Feb-08</c:v>
                </c:pt>
                <c:pt idx="98">
                  <c:v>31-Mar-08</c:v>
                </c:pt>
                <c:pt idx="99">
                  <c:v>30-Apr-08</c:v>
                </c:pt>
                <c:pt idx="100">
                  <c:v>31-May-08</c:v>
                </c:pt>
                <c:pt idx="101">
                  <c:v>30-Jun-08</c:v>
                </c:pt>
                <c:pt idx="102">
                  <c:v>31-Jul-08</c:v>
                </c:pt>
                <c:pt idx="103">
                  <c:v>31-Aug-08</c:v>
                </c:pt>
                <c:pt idx="104">
                  <c:v>30-Sep-08</c:v>
                </c:pt>
                <c:pt idx="105">
                  <c:v>31-Oct-08</c:v>
                </c:pt>
                <c:pt idx="106">
                  <c:v>30-Nov-08</c:v>
                </c:pt>
                <c:pt idx="107">
                  <c:v>31-Dec-08</c:v>
                </c:pt>
                <c:pt idx="108">
                  <c:v>31-Jan-09</c:v>
                </c:pt>
                <c:pt idx="109">
                  <c:v>28-Feb-09</c:v>
                </c:pt>
                <c:pt idx="110">
                  <c:v>31-Mar-09</c:v>
                </c:pt>
                <c:pt idx="111">
                  <c:v>30-Apr-09</c:v>
                </c:pt>
                <c:pt idx="112">
                  <c:v>31-May-09</c:v>
                </c:pt>
                <c:pt idx="113">
                  <c:v>30-Jun-09</c:v>
                </c:pt>
                <c:pt idx="114">
                  <c:v>31-Jul-09</c:v>
                </c:pt>
                <c:pt idx="115">
                  <c:v>31-Aug-09</c:v>
                </c:pt>
                <c:pt idx="116">
                  <c:v>30-Sep-09</c:v>
                </c:pt>
                <c:pt idx="117">
                  <c:v>31-Oct-09</c:v>
                </c:pt>
                <c:pt idx="118">
                  <c:v>30-Nov-09</c:v>
                </c:pt>
                <c:pt idx="119">
                  <c:v>31-Dec-09</c:v>
                </c:pt>
                <c:pt idx="120">
                  <c:v>31-Jan-10</c:v>
                </c:pt>
                <c:pt idx="121">
                  <c:v>28-Feb-10</c:v>
                </c:pt>
                <c:pt idx="122">
                  <c:v>31-Mar-10</c:v>
                </c:pt>
                <c:pt idx="123">
                  <c:v>30-Apr-10</c:v>
                </c:pt>
                <c:pt idx="124">
                  <c:v>31-May-10</c:v>
                </c:pt>
                <c:pt idx="125">
                  <c:v>30-Jun-10</c:v>
                </c:pt>
                <c:pt idx="126">
                  <c:v>31-Jul-10</c:v>
                </c:pt>
                <c:pt idx="127">
                  <c:v>31-Aug-10</c:v>
                </c:pt>
                <c:pt idx="128">
                  <c:v>30-Sep-10</c:v>
                </c:pt>
                <c:pt idx="129">
                  <c:v>31-Oct-10</c:v>
                </c:pt>
                <c:pt idx="130">
                  <c:v>30-Nov-10</c:v>
                </c:pt>
                <c:pt idx="131">
                  <c:v>31-Dec-10</c:v>
                </c:pt>
                <c:pt idx="132">
                  <c:v>31-Jan-11</c:v>
                </c:pt>
                <c:pt idx="133">
                  <c:v>28-Feb-11</c:v>
                </c:pt>
                <c:pt idx="134">
                  <c:v>31-Mar-11</c:v>
                </c:pt>
                <c:pt idx="135">
                  <c:v>30-Apr-11</c:v>
                </c:pt>
                <c:pt idx="136">
                  <c:v>31-May-11</c:v>
                </c:pt>
                <c:pt idx="137">
                  <c:v>30-Jun-11</c:v>
                </c:pt>
                <c:pt idx="138">
                  <c:v>31-Jul-11</c:v>
                </c:pt>
                <c:pt idx="139">
                  <c:v>31-Aug-11</c:v>
                </c:pt>
                <c:pt idx="140">
                  <c:v>30-Sep-11</c:v>
                </c:pt>
                <c:pt idx="141">
                  <c:v>31-Oct-11</c:v>
                </c:pt>
                <c:pt idx="142">
                  <c:v>30-Nov-11</c:v>
                </c:pt>
                <c:pt idx="143">
                  <c:v>31-Dec-11</c:v>
                </c:pt>
                <c:pt idx="144">
                  <c:v>31-Jan-12</c:v>
                </c:pt>
                <c:pt idx="145">
                  <c:v>29-Feb-12</c:v>
                </c:pt>
                <c:pt idx="146">
                  <c:v>31-Mar-12</c:v>
                </c:pt>
                <c:pt idx="147">
                  <c:v>30-Apr-12</c:v>
                </c:pt>
                <c:pt idx="148">
                  <c:v>31-May-12</c:v>
                </c:pt>
                <c:pt idx="149">
                  <c:v>30-Jun-12</c:v>
                </c:pt>
                <c:pt idx="150">
                  <c:v>31-Jul-12</c:v>
                </c:pt>
                <c:pt idx="151">
                  <c:v>31-Aug-12</c:v>
                </c:pt>
                <c:pt idx="152">
                  <c:v>30-Sep-12</c:v>
                </c:pt>
                <c:pt idx="153">
                  <c:v>31-Oct-12</c:v>
                </c:pt>
                <c:pt idx="154">
                  <c:v>30-Nov-12</c:v>
                </c:pt>
                <c:pt idx="155">
                  <c:v>31-Dec-12</c:v>
                </c:pt>
                <c:pt idx="156">
                  <c:v>31-Jan-13</c:v>
                </c:pt>
                <c:pt idx="157">
                  <c:v>28-Feb-13</c:v>
                </c:pt>
                <c:pt idx="158">
                  <c:v>31-Mar-13</c:v>
                </c:pt>
                <c:pt idx="159">
                  <c:v>30-Apr-13</c:v>
                </c:pt>
                <c:pt idx="160">
                  <c:v>31-May-13</c:v>
                </c:pt>
                <c:pt idx="161">
                  <c:v>30-Jun-13</c:v>
                </c:pt>
                <c:pt idx="162">
                  <c:v>31-Jul-13</c:v>
                </c:pt>
                <c:pt idx="163">
                  <c:v>31-Aug-13</c:v>
                </c:pt>
                <c:pt idx="164">
                  <c:v>30-Sep-13</c:v>
                </c:pt>
                <c:pt idx="165">
                  <c:v>31-Oct-13</c:v>
                </c:pt>
                <c:pt idx="166">
                  <c:v>30-Nov-13</c:v>
                </c:pt>
                <c:pt idx="167">
                  <c:v>31-Dec-13</c:v>
                </c:pt>
                <c:pt idx="168">
                  <c:v>31-Jan-14</c:v>
                </c:pt>
                <c:pt idx="169">
                  <c:v>28-Feb-14</c:v>
                </c:pt>
                <c:pt idx="170">
                  <c:v>31-Mar-14</c:v>
                </c:pt>
                <c:pt idx="171">
                  <c:v>30-Apr-14</c:v>
                </c:pt>
                <c:pt idx="172">
                  <c:v>31-May-14</c:v>
                </c:pt>
                <c:pt idx="173">
                  <c:v>30-Jun-14</c:v>
                </c:pt>
                <c:pt idx="174">
                  <c:v>31-Jul-14</c:v>
                </c:pt>
                <c:pt idx="175">
                  <c:v>31-Aug-14</c:v>
                </c:pt>
                <c:pt idx="176">
                  <c:v>30-Sep-14</c:v>
                </c:pt>
                <c:pt idx="177">
                  <c:v>31-Oct-14</c:v>
                </c:pt>
                <c:pt idx="178">
                  <c:v>30-Nov-14</c:v>
                </c:pt>
                <c:pt idx="179">
                  <c:v>31-Dec-14</c:v>
                </c:pt>
                <c:pt idx="180">
                  <c:v>31-Jan-15</c:v>
                </c:pt>
                <c:pt idx="181">
                  <c:v>28-Feb-15</c:v>
                </c:pt>
                <c:pt idx="182">
                  <c:v>31-Mar-15</c:v>
                </c:pt>
                <c:pt idx="183">
                  <c:v>30-Apr-15</c:v>
                </c:pt>
                <c:pt idx="184">
                  <c:v>31-May-15</c:v>
                </c:pt>
                <c:pt idx="185">
                  <c:v>30-Jun-15</c:v>
                </c:pt>
                <c:pt idx="186">
                  <c:v>31-Jul-15</c:v>
                </c:pt>
                <c:pt idx="187">
                  <c:v>31-Aug-15</c:v>
                </c:pt>
                <c:pt idx="188">
                  <c:v>30-Sep-15</c:v>
                </c:pt>
                <c:pt idx="189">
                  <c:v>31-Oct-15</c:v>
                </c:pt>
                <c:pt idx="190">
                  <c:v>30-Nov-15</c:v>
                </c:pt>
                <c:pt idx="191">
                  <c:v>31-Dec-15</c:v>
                </c:pt>
                <c:pt idx="192">
                  <c:v>31-Jan-16</c:v>
                </c:pt>
                <c:pt idx="193">
                  <c:v>29-Feb-16</c:v>
                </c:pt>
                <c:pt idx="194">
                  <c:v>31-Mar-16</c:v>
                </c:pt>
                <c:pt idx="195">
                  <c:v>30-Apr-16</c:v>
                </c:pt>
                <c:pt idx="196">
                  <c:v>31-May-16</c:v>
                </c:pt>
                <c:pt idx="197">
                  <c:v>30-Jun-16</c:v>
                </c:pt>
                <c:pt idx="198">
                  <c:v>31-Jul-16</c:v>
                </c:pt>
                <c:pt idx="199">
                  <c:v>31-Aug-16</c:v>
                </c:pt>
                <c:pt idx="200">
                  <c:v>30-Sep-16</c:v>
                </c:pt>
                <c:pt idx="201">
                  <c:v>31-Oct-16</c:v>
                </c:pt>
                <c:pt idx="202">
                  <c:v>30-Nov-16</c:v>
                </c:pt>
                <c:pt idx="203">
                  <c:v>31-Dec-16</c:v>
                </c:pt>
                <c:pt idx="204">
                  <c:v>31-Jan-17</c:v>
                </c:pt>
                <c:pt idx="205">
                  <c:v>28-Feb-17</c:v>
                </c:pt>
                <c:pt idx="206">
                  <c:v>31-Mar-17</c:v>
                </c:pt>
                <c:pt idx="207">
                  <c:v>30-Apr-17</c:v>
                </c:pt>
                <c:pt idx="208">
                  <c:v>31-May-17</c:v>
                </c:pt>
                <c:pt idx="209">
                  <c:v>30-Jun-17</c:v>
                </c:pt>
                <c:pt idx="210">
                  <c:v>31-Jul-17</c:v>
                </c:pt>
                <c:pt idx="211">
                  <c:v>31-Aug-17</c:v>
                </c:pt>
                <c:pt idx="212">
                  <c:v>30-Sep-17</c:v>
                </c:pt>
                <c:pt idx="213">
                  <c:v>31-Oct-17</c:v>
                </c:pt>
                <c:pt idx="214">
                  <c:v>30-Nov-17</c:v>
                </c:pt>
                <c:pt idx="215">
                  <c:v>31-Dec-17</c:v>
                </c:pt>
                <c:pt idx="216">
                  <c:v>31-Jan-18</c:v>
                </c:pt>
                <c:pt idx="217">
                  <c:v>28-Feb-18</c:v>
                </c:pt>
                <c:pt idx="218">
                  <c:v>31-Mar-18</c:v>
                </c:pt>
                <c:pt idx="219">
                  <c:v>30-Apr-18</c:v>
                </c:pt>
                <c:pt idx="220">
                  <c:v>31-May-18</c:v>
                </c:pt>
                <c:pt idx="221">
                  <c:v>30-Jun-18</c:v>
                </c:pt>
                <c:pt idx="222">
                  <c:v>31-Jul-18</c:v>
                </c:pt>
                <c:pt idx="223">
                  <c:v>31-Aug-18</c:v>
                </c:pt>
                <c:pt idx="224">
                  <c:v>30-Sep-18</c:v>
                </c:pt>
                <c:pt idx="225">
                  <c:v>31-Oct-18</c:v>
                </c:pt>
                <c:pt idx="226">
                  <c:v>30-Nov-18</c:v>
                </c:pt>
                <c:pt idx="227">
                  <c:v>31-Dec-18</c:v>
                </c:pt>
                <c:pt idx="228">
                  <c:v>31-Jan-19</c:v>
                </c:pt>
                <c:pt idx="229">
                  <c:v>28-Feb-19</c:v>
                </c:pt>
                <c:pt idx="230">
                  <c:v>31-Mar-19</c:v>
                </c:pt>
                <c:pt idx="231">
                  <c:v>30-Apr-19</c:v>
                </c:pt>
                <c:pt idx="232">
                  <c:v>31-May-19</c:v>
                </c:pt>
                <c:pt idx="233">
                  <c:v>30-Jun-19</c:v>
                </c:pt>
                <c:pt idx="234">
                  <c:v>31-Jul-19</c:v>
                </c:pt>
                <c:pt idx="235">
                  <c:v>31-Aug-19</c:v>
                </c:pt>
                <c:pt idx="236">
                  <c:v>30-Sep-19</c:v>
                </c:pt>
                <c:pt idx="237">
                  <c:v>31-Oct-19</c:v>
                </c:pt>
                <c:pt idx="238">
                  <c:v>30-Nov-19</c:v>
                </c:pt>
                <c:pt idx="239">
                  <c:v>31-Dec-19</c:v>
                </c:pt>
                <c:pt idx="240">
                  <c:v>31-Jan-20</c:v>
                </c:pt>
                <c:pt idx="241">
                  <c:v>29-Feb-20</c:v>
                </c:pt>
                <c:pt idx="242">
                  <c:v>31-Mar-20</c:v>
                </c:pt>
                <c:pt idx="243">
                  <c:v>30-Apr-20</c:v>
                </c:pt>
                <c:pt idx="244">
                  <c:v>31-May-20</c:v>
                </c:pt>
                <c:pt idx="245">
                  <c:v>30-Jun-20</c:v>
                </c:pt>
                <c:pt idx="246">
                  <c:v>31-Jul-20</c:v>
                </c:pt>
                <c:pt idx="247">
                  <c:v>31-Aug-20</c:v>
                </c:pt>
                <c:pt idx="248">
                  <c:v>30-Sep-20</c:v>
                </c:pt>
                <c:pt idx="249">
                  <c:v>31-Oct-20</c:v>
                </c:pt>
                <c:pt idx="250">
                  <c:v>30-Nov-20</c:v>
                </c:pt>
                <c:pt idx="251">
                  <c:v>31-Dec-20</c:v>
                </c:pt>
                <c:pt idx="252">
                  <c:v>31-Jan-21</c:v>
                </c:pt>
                <c:pt idx="253">
                  <c:v>28-Feb-21</c:v>
                </c:pt>
                <c:pt idx="254">
                  <c:v>31-Mar-21</c:v>
                </c:pt>
                <c:pt idx="255">
                  <c:v>30-Apr-21</c:v>
                </c:pt>
                <c:pt idx="256">
                  <c:v>31-May-21</c:v>
                </c:pt>
                <c:pt idx="257">
                  <c:v>30-Jun-21</c:v>
                </c:pt>
                <c:pt idx="258">
                  <c:v>31-Jul-21</c:v>
                </c:pt>
                <c:pt idx="259">
                  <c:v>31-Aug-21</c:v>
                </c:pt>
                <c:pt idx="260">
                  <c:v>30-Sep-21</c:v>
                </c:pt>
                <c:pt idx="261">
                  <c:v>31-Oct-21</c:v>
                </c:pt>
                <c:pt idx="262">
                  <c:v>30-Nov-21</c:v>
                </c:pt>
                <c:pt idx="263">
                  <c:v>31-Dec-21</c:v>
                </c:pt>
                <c:pt idx="264">
                  <c:v>31-Jan-22</c:v>
                </c:pt>
                <c:pt idx="265">
                  <c:v>28-Feb-22</c:v>
                </c:pt>
                <c:pt idx="266">
                  <c:v>31-Mar-22</c:v>
                </c:pt>
                <c:pt idx="267">
                  <c:v>30-Apr-22</c:v>
                </c:pt>
                <c:pt idx="268">
                  <c:v>31-May-22</c:v>
                </c:pt>
                <c:pt idx="269">
                  <c:v>30-Jun-22</c:v>
                </c:pt>
                <c:pt idx="270">
                  <c:v>31-Jul-22</c:v>
                </c:pt>
                <c:pt idx="271">
                  <c:v>31-Aug-22</c:v>
                </c:pt>
                <c:pt idx="272">
                  <c:v>30-Sep-22</c:v>
                </c:pt>
                <c:pt idx="273">
                  <c:v>31-Oct-22</c:v>
                </c:pt>
                <c:pt idx="274">
                  <c:v>30-Nov-22</c:v>
                </c:pt>
                <c:pt idx="275">
                  <c:v>31-Dec-22</c:v>
                </c:pt>
                <c:pt idx="276">
                  <c:v>31-Jan-23</c:v>
                </c:pt>
                <c:pt idx="277">
                  <c:v>28-Feb-23</c:v>
                </c:pt>
                <c:pt idx="278">
                  <c:v>31-Mar-23</c:v>
                </c:pt>
              </c:strCache>
            </c:strRef>
          </c:cat>
          <c:val>
            <c:numRef>
              <c:f>Forecasts!$C$70:$C$348</c:f>
              <c:numCache>
                <c:formatCode>0.0</c:formatCode>
                <c:ptCount val="279"/>
                <c:pt idx="0">
                  <c:v>166.6</c:v>
                </c:pt>
                <c:pt idx="1">
                  <c:v>167.5</c:v>
                </c:pt>
                <c:pt idx="2">
                  <c:v>167.816320202844</c:v>
                </c:pt>
                <c:pt idx="3">
                  <c:v>168.128928194474</c:v>
                </c:pt>
                <c:pt idx="4">
                  <c:v>168.437799690989</c:v>
                </c:pt>
                <c:pt idx="5">
                  <c:v>168.742910643064</c:v>
                </c:pt>
                <c:pt idx="6">
                  <c:v>169.044237239012</c:v>
                </c:pt>
                <c:pt idx="7">
                  <c:v>169.341755907844</c:v>
                </c:pt>
                <c:pt idx="8">
                  <c:v>169.635443322281</c:v>
                </c:pt>
                <c:pt idx="9">
                  <c:v>169.925276401765</c:v>
                </c:pt>
                <c:pt idx="10">
                  <c:v>170.211232315431</c:v>
                </c:pt>
                <c:pt idx="11">
                  <c:v>170.493288485057</c:v>
                </c:pt>
                <c:pt idx="12">
                  <c:v>170.771422587992</c:v>
                </c:pt>
                <c:pt idx="13">
                  <c:v>171.045612560059</c:v>
                </c:pt>
                <c:pt idx="14">
                  <c:v>171.326968628648</c:v>
                </c:pt>
                <c:pt idx="15">
                  <c:v>171.615743696782</c:v>
                </c:pt>
                <c:pt idx="16">
                  <c:v>171.913636801563</c:v>
                </c:pt>
                <c:pt idx="17">
                  <c:v>172.221263023695</c:v>
                </c:pt>
                <c:pt idx="18">
                  <c:v>172.539765207013</c:v>
                </c:pt>
                <c:pt idx="19">
                  <c:v>172.869525975505</c:v>
                </c:pt>
                <c:pt idx="20">
                  <c:v>173.211528582302</c:v>
                </c:pt>
                <c:pt idx="21">
                  <c:v>173.56629415512</c:v>
                </c:pt>
                <c:pt idx="22">
                  <c:v>173.933818193446</c:v>
                </c:pt>
                <c:pt idx="23">
                  <c:v>174.314779980625</c:v>
                </c:pt>
                <c:pt idx="24">
                  <c:v>174.708935200983</c:v>
                </c:pt>
                <c:pt idx="25">
                  <c:v>175.116753137567</c:v>
                </c:pt>
                <c:pt idx="26">
                  <c:v>175.538188832824</c:v>
                </c:pt>
                <c:pt idx="27">
                  <c:v>175.971907231134</c:v>
                </c:pt>
                <c:pt idx="28">
                  <c:v>176.418900318429</c:v>
                </c:pt>
                <c:pt idx="29">
                  <c:v>176.878490912409</c:v>
                </c:pt>
                <c:pt idx="30">
                  <c:v>177.350694709941</c:v>
                </c:pt>
                <c:pt idx="31">
                  <c:v>177.834734852404</c:v>
                </c:pt>
                <c:pt idx="32">
                  <c:v>178.330485564421</c:v>
                </c:pt>
                <c:pt idx="33">
                  <c:v>178.837416654093</c:v>
                </c:pt>
                <c:pt idx="34">
                  <c:v>179.354675610671</c:v>
                </c:pt>
                <c:pt idx="35">
                  <c:v>179.881971986164</c:v>
                </c:pt>
                <c:pt idx="36">
                  <c:v>180.418444844539</c:v>
                </c:pt>
                <c:pt idx="37">
                  <c:v>180.963724460095</c:v>
                </c:pt>
                <c:pt idx="38">
                  <c:v>181.517166920781</c:v>
                </c:pt>
                <c:pt idx="39">
                  <c:v>182.077591087046</c:v>
                </c:pt>
                <c:pt idx="40">
                  <c:v>182.644945241739</c:v>
                </c:pt>
                <c:pt idx="41">
                  <c:v>183.218449071533</c:v>
                </c:pt>
                <c:pt idx="42">
                  <c:v>183.797620753911</c:v>
                </c:pt>
                <c:pt idx="43">
                  <c:v>184.381739706174</c:v>
                </c:pt>
                <c:pt idx="44">
                  <c:v>184.970305672473</c:v>
                </c:pt>
                <c:pt idx="45">
                  <c:v>185.562720625622</c:v>
                </c:pt>
                <c:pt idx="46">
                  <c:v>186.158369606481</c:v>
                </c:pt>
                <c:pt idx="47">
                  <c:v>186.756745716852</c:v>
                </c:pt>
                <c:pt idx="48">
                  <c:v>187.357309256541</c:v>
                </c:pt>
                <c:pt idx="49">
                  <c:v>187.959559696613</c:v>
                </c:pt>
                <c:pt idx="50">
                  <c:v>188.563002149168</c:v>
                </c:pt>
                <c:pt idx="51">
                  <c:v>189.167257521329</c:v>
                </c:pt>
                <c:pt idx="52">
                  <c:v>189.771814800435</c:v>
                </c:pt>
                <c:pt idx="53">
                  <c:v>190.376321954775</c:v>
                </c:pt>
                <c:pt idx="54">
                  <c:v>190.980318818743</c:v>
                </c:pt>
                <c:pt idx="55">
                  <c:v>191.583524314601</c:v>
                </c:pt>
                <c:pt idx="56">
                  <c:v>192.185500678806</c:v>
                </c:pt>
                <c:pt idx="57">
                  <c:v>192.785917799719</c:v>
                </c:pt>
                <c:pt idx="58">
                  <c:v>193.384593520039</c:v>
                </c:pt>
                <c:pt idx="59">
                  <c:v>193.981127251981</c:v>
                </c:pt>
                <c:pt idx="60">
                  <c:v>194.575396192625</c:v>
                </c:pt>
                <c:pt idx="61">
                  <c:v>195.167025480434</c:v>
                </c:pt>
                <c:pt idx="62">
                  <c:v>195.755793322786</c:v>
                </c:pt>
                <c:pt idx="63">
                  <c:v>196.341972813957</c:v>
                </c:pt>
                <c:pt idx="64">
                  <c:v>196.924922215702</c:v>
                </c:pt>
                <c:pt idx="65">
                  <c:v>197.504642568074</c:v>
                </c:pt>
                <c:pt idx="66">
                  <c:v>198.080822401358</c:v>
                </c:pt>
                <c:pt idx="67">
                  <c:v>198.653503469113</c:v>
                </c:pt>
                <c:pt idx="68">
                  <c:v>199.222398840711</c:v>
                </c:pt>
                <c:pt idx="69">
                  <c:v>199.787407135199</c:v>
                </c:pt>
                <c:pt idx="70">
                  <c:v>200.348621874577</c:v>
                </c:pt>
                <c:pt idx="71">
                  <c:v>200.905791183652</c:v>
                </c:pt>
                <c:pt idx="72">
                  <c:v>201.459036920001</c:v>
                </c:pt>
                <c:pt idx="73">
                  <c:v>202.008128928842</c:v>
                </c:pt>
                <c:pt idx="74">
                  <c:v>202.553029701599</c:v>
                </c:pt>
                <c:pt idx="75">
                  <c:v>203.094261950434</c:v>
                </c:pt>
                <c:pt idx="76">
                  <c:v>203.631259527769</c:v>
                </c:pt>
                <c:pt idx="77">
                  <c:v>204.164196217071</c:v>
                </c:pt>
                <c:pt idx="78">
                  <c:v>204.692889915585</c:v>
                </c:pt>
                <c:pt idx="79">
                  <c:v>205.217528906503</c:v>
                </c:pt>
                <c:pt idx="80">
                  <c:v>205.73794817114</c:v>
                </c:pt>
                <c:pt idx="81">
                  <c:v>206.254170346825</c:v>
                </c:pt>
                <c:pt idx="82">
                  <c:v>206.766399625061</c:v>
                </c:pt>
                <c:pt idx="83">
                  <c:v>207.274494280588</c:v>
                </c:pt>
                <c:pt idx="84">
                  <c:v>207.778665600894</c:v>
                </c:pt>
                <c:pt idx="85">
                  <c:v>208.278785726253</c:v>
                </c:pt>
                <c:pt idx="86">
                  <c:v>208.774904085606</c:v>
                </c:pt>
                <c:pt idx="87">
                  <c:v>209.26756669274</c:v>
                </c:pt>
                <c:pt idx="88">
                  <c:v>209.756331551812</c:v>
                </c:pt>
                <c:pt idx="89">
                  <c:v>210.241417889097</c:v>
                </c:pt>
                <c:pt idx="90">
                  <c:v>210.722727193586</c:v>
                </c:pt>
                <c:pt idx="91">
                  <c:v>211.200478712843</c:v>
                </c:pt>
                <c:pt idx="92">
                  <c:v>211.674583971824</c:v>
                </c:pt>
                <c:pt idx="93">
                  <c:v>212.145112634151</c:v>
                </c:pt>
                <c:pt idx="94">
                  <c:v>212.612281291966</c:v>
                </c:pt>
                <c:pt idx="95">
                  <c:v>213.076014846666</c:v>
                </c:pt>
                <c:pt idx="96">
                  <c:v>213.536526674195</c:v>
                </c:pt>
                <c:pt idx="97">
                  <c:v>213.993749478374</c:v>
                </c:pt>
                <c:pt idx="98">
                  <c:v>214.447758809569</c:v>
                </c:pt>
                <c:pt idx="99">
                  <c:v>214.898892277609</c:v>
                </c:pt>
                <c:pt idx="100">
                  <c:v>215.346959429624</c:v>
                </c:pt>
                <c:pt idx="101">
                  <c:v>215.792161904473</c:v>
                </c:pt>
                <c:pt idx="102">
                  <c:v>216.234448642808</c:v>
                </c:pt>
                <c:pt idx="103">
                  <c:v>216.674015480667</c:v>
                </c:pt>
                <c:pt idx="104">
                  <c:v>217.110816754206</c:v>
                </c:pt>
                <c:pt idx="105">
                  <c:v>217.544928391663</c:v>
                </c:pt>
                <c:pt idx="106">
                  <c:v>217.976536699572</c:v>
                </c:pt>
                <c:pt idx="107">
                  <c:v>218.405603118473</c:v>
                </c:pt>
                <c:pt idx="108">
                  <c:v>218.83230728502</c:v>
                </c:pt>
                <c:pt idx="109">
                  <c:v>219.256614738983</c:v>
                </c:pt>
                <c:pt idx="110">
                  <c:v>219.678598147149</c:v>
                </c:pt>
                <c:pt idx="111">
                  <c:v>220.098622021702</c:v>
                </c:pt>
                <c:pt idx="112">
                  <c:v>220.516457220506</c:v>
                </c:pt>
                <c:pt idx="113">
                  <c:v>220.932266280539</c:v>
                </c:pt>
                <c:pt idx="114">
                  <c:v>221.346023119934</c:v>
                </c:pt>
                <c:pt idx="115">
                  <c:v>221.757883294869</c:v>
                </c:pt>
                <c:pt idx="116">
                  <c:v>222.167823500003</c:v>
                </c:pt>
                <c:pt idx="117">
                  <c:v>222.575909305264</c:v>
                </c:pt>
                <c:pt idx="118">
                  <c:v>222.982285830715</c:v>
                </c:pt>
                <c:pt idx="119">
                  <c:v>223.386933405985</c:v>
                </c:pt>
                <c:pt idx="120">
                  <c:v>223.789990358842</c:v>
                </c:pt>
                <c:pt idx="121">
                  <c:v>224.191439106283</c:v>
                </c:pt>
                <c:pt idx="122">
                  <c:v>224.59133922261</c:v>
                </c:pt>
                <c:pt idx="123">
                  <c:v>224.989959312358</c:v>
                </c:pt>
                <c:pt idx="124">
                  <c:v>225.387140454319</c:v>
                </c:pt>
                <c:pt idx="125">
                  <c:v>225.783004817712</c:v>
                </c:pt>
                <c:pt idx="126">
                  <c:v>226.177539066551</c:v>
                </c:pt>
                <c:pt idx="127">
                  <c:v>226.570859154807</c:v>
                </c:pt>
                <c:pt idx="128">
                  <c:v>226.962953149489</c:v>
                </c:pt>
                <c:pt idx="129">
                  <c:v>227.353872119026</c:v>
                </c:pt>
                <c:pt idx="130">
                  <c:v>227.743723032609</c:v>
                </c:pt>
                <c:pt idx="131">
                  <c:v>228.132495792357</c:v>
                </c:pt>
                <c:pt idx="132">
                  <c:v>228.520291685673</c:v>
                </c:pt>
                <c:pt idx="133">
                  <c:v>228.907101668454</c:v>
                </c:pt>
                <c:pt idx="134">
                  <c:v>229.29297090598</c:v>
                </c:pt>
                <c:pt idx="135">
                  <c:v>229.678090952064</c:v>
                </c:pt>
                <c:pt idx="136">
                  <c:v>230.062352901744</c:v>
                </c:pt>
                <c:pt idx="137">
                  <c:v>230.445844955885</c:v>
                </c:pt>
                <c:pt idx="138">
                  <c:v>230.828560217861</c:v>
                </c:pt>
                <c:pt idx="139">
                  <c:v>231.210581993771</c:v>
                </c:pt>
                <c:pt idx="140">
                  <c:v>231.591904098683</c:v>
                </c:pt>
                <c:pt idx="141">
                  <c:v>231.972564188031</c:v>
                </c:pt>
                <c:pt idx="142">
                  <c:v>232.352638608804</c:v>
                </c:pt>
                <c:pt idx="143">
                  <c:v>232.73212211016</c:v>
                </c:pt>
                <c:pt idx="144">
                  <c:v>233.111086702936</c:v>
                </c:pt>
                <c:pt idx="145">
                  <c:v>233.489527675017</c:v>
                </c:pt>
                <c:pt idx="146">
                  <c:v>233.867477836061</c:v>
                </c:pt>
                <c:pt idx="147">
                  <c:v>234.245037081238</c:v>
                </c:pt>
                <c:pt idx="148">
                  <c:v>234.622166376906</c:v>
                </c:pt>
                <c:pt idx="149">
                  <c:v>234.998927852811</c:v>
                </c:pt>
                <c:pt idx="150">
                  <c:v>235.375317909399</c:v>
                </c:pt>
                <c:pt idx="151">
                  <c:v>235.751395064089</c:v>
                </c:pt>
                <c:pt idx="152">
                  <c:v>236.127156086608</c:v>
                </c:pt>
                <c:pt idx="153">
                  <c:v>236.50262788834</c:v>
                </c:pt>
                <c:pt idx="154">
                  <c:v>236.877863898862</c:v>
                </c:pt>
                <c:pt idx="155">
                  <c:v>237.252861376281</c:v>
                </c:pt>
                <c:pt idx="156">
                  <c:v>237.627670606776</c:v>
                </c:pt>
                <c:pt idx="157">
                  <c:v>238.002289132544</c:v>
                </c:pt>
                <c:pt idx="158">
                  <c:v>238.376740215411</c:v>
                </c:pt>
                <c:pt idx="159">
                  <c:v>238.751116385937</c:v>
                </c:pt>
                <c:pt idx="160">
                  <c:v>239.125367495509</c:v>
                </c:pt>
                <c:pt idx="161">
                  <c:v>239.499536784547</c:v>
                </c:pt>
                <c:pt idx="162">
                  <c:v>239.873622386022</c:v>
                </c:pt>
                <c:pt idx="163">
                  <c:v>240.247664968779</c:v>
                </c:pt>
                <c:pt idx="164">
                  <c:v>240.621662866349</c:v>
                </c:pt>
                <c:pt idx="165">
                  <c:v>240.995635033312</c:v>
                </c:pt>
                <c:pt idx="166">
                  <c:v>241.369618536606</c:v>
                </c:pt>
                <c:pt idx="167">
                  <c:v>241.743611978001</c:v>
                </c:pt>
                <c:pt idx="168">
                  <c:v>242.117650210324</c:v>
                </c:pt>
                <c:pt idx="169">
                  <c:v>242.491731993268</c:v>
                </c:pt>
                <c:pt idx="170">
                  <c:v>242.865873656535</c:v>
                </c:pt>
                <c:pt idx="171">
                  <c:v>243.24013883701</c:v>
                </c:pt>
                <c:pt idx="172">
                  <c:v>243.614493656762</c:v>
                </c:pt>
                <c:pt idx="173">
                  <c:v>243.98896803543</c:v>
                </c:pt>
                <c:pt idx="174">
                  <c:v>244.363561066805</c:v>
                </c:pt>
                <c:pt idx="175">
                  <c:v>244.73830087982</c:v>
                </c:pt>
                <c:pt idx="176">
                  <c:v>245.113186683828</c:v>
                </c:pt>
                <c:pt idx="177">
                  <c:v>245.488231757722</c:v>
                </c:pt>
                <c:pt idx="178">
                  <c:v>245.863461730658</c:v>
                </c:pt>
                <c:pt idx="179">
                  <c:v>246.238875968651</c:v>
                </c:pt>
                <c:pt idx="180">
                  <c:v>246.614498568915</c:v>
                </c:pt>
                <c:pt idx="181">
                  <c:v>246.990328991003</c:v>
                </c:pt>
                <c:pt idx="182">
                  <c:v>247.366378677384</c:v>
                </c:pt>
                <c:pt idx="183">
                  <c:v>247.742691339018</c:v>
                </c:pt>
                <c:pt idx="184">
                  <c:v>248.119244150195</c:v>
                </c:pt>
                <c:pt idx="185">
                  <c:v>248.496057807143</c:v>
                </c:pt>
                <c:pt idx="186">
                  <c:v>248.873131971144</c:v>
                </c:pt>
                <c:pt idx="187">
                  <c:v>249.250486107925</c:v>
                </c:pt>
                <c:pt idx="188">
                  <c:v>249.628119949948</c:v>
                </c:pt>
                <c:pt idx="189">
                  <c:v>250.006042825016</c:v>
                </c:pt>
                <c:pt idx="190">
                  <c:v>250.384272484521</c:v>
                </c:pt>
                <c:pt idx="191">
                  <c:v>250.762808758765</c:v>
                </c:pt>
                <c:pt idx="192">
                  <c:v>251.141668350436</c:v>
                </c:pt>
                <c:pt idx="193">
                  <c:v>251.52085114908</c:v>
                </c:pt>
                <c:pt idx="194">
                  <c:v>251.900365219128</c:v>
                </c:pt>
                <c:pt idx="195">
                  <c:v>252.280233221572</c:v>
                </c:pt>
                <c:pt idx="196">
                  <c:v>252.660447483931</c:v>
                </c:pt>
                <c:pt idx="197">
                  <c:v>253.041022370694</c:v>
                </c:pt>
                <c:pt idx="198">
                  <c:v>253.42195790235</c:v>
                </c:pt>
                <c:pt idx="199">
                  <c:v>253.803267605301</c:v>
                </c:pt>
                <c:pt idx="200">
                  <c:v>254.184951546757</c:v>
                </c:pt>
                <c:pt idx="201">
                  <c:v>254.567016338247</c:v>
                </c:pt>
                <c:pt idx="202">
                  <c:v>254.94947433984</c:v>
                </c:pt>
                <c:pt idx="203">
                  <c:v>255.332325683776</c:v>
                </c:pt>
                <c:pt idx="204">
                  <c:v>255.715582017365</c:v>
                </c:pt>
                <c:pt idx="205">
                  <c:v>256.099243512707</c:v>
                </c:pt>
                <c:pt idx="206">
                  <c:v>256.483315922075</c:v>
                </c:pt>
                <c:pt idx="207">
                  <c:v>256.867820040047</c:v>
                </c:pt>
                <c:pt idx="208">
                  <c:v>257.252745649386</c:v>
                </c:pt>
                <c:pt idx="209">
                  <c:v>257.63810282015</c:v>
                </c:pt>
                <c:pt idx="210">
                  <c:v>258.023891813415</c:v>
                </c:pt>
                <c:pt idx="211">
                  <c:v>258.410122130187</c:v>
                </c:pt>
                <c:pt idx="212">
                  <c:v>258.796794064002</c:v>
                </c:pt>
                <c:pt idx="213">
                  <c:v>259.183912386815</c:v>
                </c:pt>
                <c:pt idx="214">
                  <c:v>259.571485808143</c:v>
                </c:pt>
                <c:pt idx="215">
                  <c:v>259.959514667154</c:v>
                </c:pt>
                <c:pt idx="216">
                  <c:v>260.348007189905</c:v>
                </c:pt>
                <c:pt idx="217">
                  <c:v>260.73696374381</c:v>
                </c:pt>
                <c:pt idx="218">
                  <c:v>261.126388519493</c:v>
                </c:pt>
                <c:pt idx="219">
                  <c:v>261.516296021268</c:v>
                </c:pt>
                <c:pt idx="220">
                  <c:v>261.906679497588</c:v>
                </c:pt>
                <c:pt idx="221">
                  <c:v>262.297546105225</c:v>
                </c:pt>
                <c:pt idx="222">
                  <c:v>262.688896275451</c:v>
                </c:pt>
                <c:pt idx="223">
                  <c:v>263.080736779399</c:v>
                </c:pt>
                <c:pt idx="224">
                  <c:v>263.47306807191</c:v>
                </c:pt>
                <c:pt idx="225">
                  <c:v>263.865893681845</c:v>
                </c:pt>
                <c:pt idx="226">
                  <c:v>264.259219844054</c:v>
                </c:pt>
                <c:pt idx="227">
                  <c:v>264.653047046759</c:v>
                </c:pt>
                <c:pt idx="228">
                  <c:v>265.047381197288</c:v>
                </c:pt>
                <c:pt idx="229">
                  <c:v>265.44222280469</c:v>
                </c:pt>
                <c:pt idx="230">
                  <c:v>265.837575006106</c:v>
                </c:pt>
                <c:pt idx="231">
                  <c:v>266.233448034103</c:v>
                </c:pt>
                <c:pt idx="232">
                  <c:v>266.629837504804</c:v>
                </c:pt>
                <c:pt idx="233">
                  <c:v>267.026748601257</c:v>
                </c:pt>
                <c:pt idx="234">
                  <c:v>267.424181880054</c:v>
                </c:pt>
                <c:pt idx="235">
                  <c:v>267.822142263039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6569898"/>
        <c:axId val="21375020"/>
      </c:lineChart>
      <c:catAx>
        <c:axId val="3656989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75020"/>
        <c:crossesAt val="0"/>
        <c:auto val="1"/>
        <c:lblAlgn val="ctr"/>
        <c:lblOffset val="100"/>
        <c:noMultiLvlLbl val="0"/>
      </c:catAx>
      <c:valAx>
        <c:axId val="21375020"/>
        <c:scaling>
          <c:orientation val="minMax"/>
          <c:max val="300"/>
          <c:min val="15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69898"/>
        <c:crossesAt val="1"/>
        <c:crossBetween val="midCat"/>
      </c:valAx>
      <c:spPr>
        <a:solidFill>
          <a:srgbClr val="e3e3e3"/>
        </a:solidFill>
        <a:ln w="12600">
          <a:solidFill>
            <a:srgbClr val="c0c0c0"/>
          </a:solidFill>
          <a:round/>
        </a:ln>
      </c:spPr>
    </c:plotArea>
    <c:legend>
      <c:legendPos val="r"/>
      <c:layout>
        <c:manualLayout>
          <c:xMode val="edge"/>
          <c:yMode val="edge"/>
          <c:x val="0.793939775733905"/>
          <c:y val="0.05323311367380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75" strike="noStrike" u="none">
                <a:solidFill>
                  <a:srgbClr val="000000"/>
                </a:solidFill>
                <a:uFillTx/>
                <a:latin typeface="Arial"/>
              </a:rPr>
              <a:t>Trader Inputed PLLU Index
(PPI)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6515287459452"/>
          <c:y val="0.17723168574886"/>
          <c:w val="0.956449720477604"/>
          <c:h val="0.794843153681467"/>
        </c:manualLayout>
      </c:layout>
      <c:lineChart>
        <c:grouping val="standard"/>
        <c:varyColors val="0"/>
        <c:ser>
          <c:idx val="0"/>
          <c:order val="0"/>
          <c:tx>
            <c:strRef>
              <c:f>Forecasts!$E$6</c:f>
              <c:strCache>
                <c:ptCount val="1"/>
                <c:pt idx="0">
                  <c:v>PLLU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Comparisons!$A$70:$A$348</c:f>
              <c:strCache>
                <c:ptCount val="279"/>
                <c:pt idx="0">
                  <c:v>31-Jan-00</c:v>
                </c:pt>
                <c:pt idx="1">
                  <c:v>29-Feb-00</c:v>
                </c:pt>
                <c:pt idx="2">
                  <c:v>31-Mar-00</c:v>
                </c:pt>
                <c:pt idx="3">
                  <c:v>30-Apr-00</c:v>
                </c:pt>
                <c:pt idx="4">
                  <c:v>31-May-00</c:v>
                </c:pt>
                <c:pt idx="5">
                  <c:v>30-Jun-00</c:v>
                </c:pt>
                <c:pt idx="6">
                  <c:v>31-Jul-00</c:v>
                </c:pt>
                <c:pt idx="7">
                  <c:v>31-Aug-00</c:v>
                </c:pt>
                <c:pt idx="8">
                  <c:v>30-Sep-00</c:v>
                </c:pt>
                <c:pt idx="9">
                  <c:v>31-Oct-00</c:v>
                </c:pt>
                <c:pt idx="10">
                  <c:v>30-Nov-00</c:v>
                </c:pt>
                <c:pt idx="11">
                  <c:v>31-Dec-00</c:v>
                </c:pt>
                <c:pt idx="12">
                  <c:v>31-Jan-01</c:v>
                </c:pt>
                <c:pt idx="13">
                  <c:v>28-Feb-01</c:v>
                </c:pt>
                <c:pt idx="14">
                  <c:v>31-Mar-01</c:v>
                </c:pt>
                <c:pt idx="15">
                  <c:v>30-Apr-01</c:v>
                </c:pt>
                <c:pt idx="16">
                  <c:v>31-May-01</c:v>
                </c:pt>
                <c:pt idx="17">
                  <c:v>30-Jun-01</c:v>
                </c:pt>
                <c:pt idx="18">
                  <c:v>31-Jul-01</c:v>
                </c:pt>
                <c:pt idx="19">
                  <c:v>31-Aug-01</c:v>
                </c:pt>
                <c:pt idx="20">
                  <c:v>30-Sep-01</c:v>
                </c:pt>
                <c:pt idx="21">
                  <c:v>31-Oct-01</c:v>
                </c:pt>
                <c:pt idx="22">
                  <c:v>30-Nov-01</c:v>
                </c:pt>
                <c:pt idx="23">
                  <c:v>31-Dec-01</c:v>
                </c:pt>
                <c:pt idx="24">
                  <c:v>31-Jan-02</c:v>
                </c:pt>
                <c:pt idx="25">
                  <c:v>28-Feb-02</c:v>
                </c:pt>
                <c:pt idx="26">
                  <c:v>31-Mar-02</c:v>
                </c:pt>
                <c:pt idx="27">
                  <c:v>30-Apr-02</c:v>
                </c:pt>
                <c:pt idx="28">
                  <c:v>31-May-02</c:v>
                </c:pt>
                <c:pt idx="29">
                  <c:v>30-Jun-02</c:v>
                </c:pt>
                <c:pt idx="30">
                  <c:v>31-Jul-02</c:v>
                </c:pt>
                <c:pt idx="31">
                  <c:v>31-Aug-02</c:v>
                </c:pt>
                <c:pt idx="32">
                  <c:v>30-Sep-02</c:v>
                </c:pt>
                <c:pt idx="33">
                  <c:v>31-Oct-02</c:v>
                </c:pt>
                <c:pt idx="34">
                  <c:v>30-Nov-02</c:v>
                </c:pt>
                <c:pt idx="35">
                  <c:v>31-Dec-02</c:v>
                </c:pt>
                <c:pt idx="36">
                  <c:v>31-Jan-03</c:v>
                </c:pt>
                <c:pt idx="37">
                  <c:v>28-Feb-03</c:v>
                </c:pt>
                <c:pt idx="38">
                  <c:v>31-Mar-03</c:v>
                </c:pt>
                <c:pt idx="39">
                  <c:v>30-Apr-03</c:v>
                </c:pt>
                <c:pt idx="40">
                  <c:v>31-May-03</c:v>
                </c:pt>
                <c:pt idx="41">
                  <c:v>30-Jun-03</c:v>
                </c:pt>
                <c:pt idx="42">
                  <c:v>31-Jul-03</c:v>
                </c:pt>
                <c:pt idx="43">
                  <c:v>31-Aug-03</c:v>
                </c:pt>
                <c:pt idx="44">
                  <c:v>30-Sep-03</c:v>
                </c:pt>
                <c:pt idx="45">
                  <c:v>31-Oct-03</c:v>
                </c:pt>
                <c:pt idx="46">
                  <c:v>30-Nov-03</c:v>
                </c:pt>
                <c:pt idx="47">
                  <c:v>31-Dec-03</c:v>
                </c:pt>
                <c:pt idx="48">
                  <c:v>31-Jan-04</c:v>
                </c:pt>
                <c:pt idx="49">
                  <c:v>29-Feb-04</c:v>
                </c:pt>
                <c:pt idx="50">
                  <c:v>31-Mar-04</c:v>
                </c:pt>
                <c:pt idx="51">
                  <c:v>30-Apr-04</c:v>
                </c:pt>
                <c:pt idx="52">
                  <c:v>31-May-04</c:v>
                </c:pt>
                <c:pt idx="53">
                  <c:v>30-Jun-04</c:v>
                </c:pt>
                <c:pt idx="54">
                  <c:v>31-Jul-04</c:v>
                </c:pt>
                <c:pt idx="55">
                  <c:v>31-Aug-04</c:v>
                </c:pt>
                <c:pt idx="56">
                  <c:v>30-Sep-04</c:v>
                </c:pt>
                <c:pt idx="57">
                  <c:v>31-Oct-04</c:v>
                </c:pt>
                <c:pt idx="58">
                  <c:v>30-Nov-04</c:v>
                </c:pt>
                <c:pt idx="59">
                  <c:v>31-Dec-04</c:v>
                </c:pt>
                <c:pt idx="60">
                  <c:v>31-Jan-05</c:v>
                </c:pt>
                <c:pt idx="61">
                  <c:v>28-Feb-05</c:v>
                </c:pt>
                <c:pt idx="62">
                  <c:v>31-Mar-05</c:v>
                </c:pt>
                <c:pt idx="63">
                  <c:v>30-Apr-05</c:v>
                </c:pt>
                <c:pt idx="64">
                  <c:v>31-May-05</c:v>
                </c:pt>
                <c:pt idx="65">
                  <c:v>30-Jun-05</c:v>
                </c:pt>
                <c:pt idx="66">
                  <c:v>31-Jul-05</c:v>
                </c:pt>
                <c:pt idx="67">
                  <c:v>31-Aug-05</c:v>
                </c:pt>
                <c:pt idx="68">
                  <c:v>30-Sep-05</c:v>
                </c:pt>
                <c:pt idx="69">
                  <c:v>31-Oct-05</c:v>
                </c:pt>
                <c:pt idx="70">
                  <c:v>30-Nov-05</c:v>
                </c:pt>
                <c:pt idx="71">
                  <c:v>31-Dec-05</c:v>
                </c:pt>
                <c:pt idx="72">
                  <c:v>31-Jan-06</c:v>
                </c:pt>
                <c:pt idx="73">
                  <c:v>28-Feb-06</c:v>
                </c:pt>
                <c:pt idx="74">
                  <c:v>31-Mar-06</c:v>
                </c:pt>
                <c:pt idx="75">
                  <c:v>30-Apr-06</c:v>
                </c:pt>
                <c:pt idx="76">
                  <c:v>31-May-06</c:v>
                </c:pt>
                <c:pt idx="77">
                  <c:v>30-Jun-06</c:v>
                </c:pt>
                <c:pt idx="78">
                  <c:v>31-Jul-06</c:v>
                </c:pt>
                <c:pt idx="79">
                  <c:v>31-Aug-06</c:v>
                </c:pt>
                <c:pt idx="80">
                  <c:v>30-Sep-06</c:v>
                </c:pt>
                <c:pt idx="81">
                  <c:v>31-Oct-06</c:v>
                </c:pt>
                <c:pt idx="82">
                  <c:v>30-Nov-06</c:v>
                </c:pt>
                <c:pt idx="83">
                  <c:v>31-Dec-06</c:v>
                </c:pt>
                <c:pt idx="84">
                  <c:v>31-Jan-07</c:v>
                </c:pt>
                <c:pt idx="85">
                  <c:v>28-Feb-07</c:v>
                </c:pt>
                <c:pt idx="86">
                  <c:v>31-Mar-07</c:v>
                </c:pt>
                <c:pt idx="87">
                  <c:v>30-Apr-07</c:v>
                </c:pt>
                <c:pt idx="88">
                  <c:v>31-May-07</c:v>
                </c:pt>
                <c:pt idx="89">
                  <c:v>30-Jun-07</c:v>
                </c:pt>
                <c:pt idx="90">
                  <c:v>31-Jul-07</c:v>
                </c:pt>
                <c:pt idx="91">
                  <c:v>31-Aug-07</c:v>
                </c:pt>
                <c:pt idx="92">
                  <c:v>30-Sep-07</c:v>
                </c:pt>
                <c:pt idx="93">
                  <c:v>31-Oct-07</c:v>
                </c:pt>
                <c:pt idx="94">
                  <c:v>30-Nov-07</c:v>
                </c:pt>
                <c:pt idx="95">
                  <c:v>31-Dec-07</c:v>
                </c:pt>
                <c:pt idx="96">
                  <c:v>31-Jan-08</c:v>
                </c:pt>
                <c:pt idx="97">
                  <c:v>29-Feb-08</c:v>
                </c:pt>
                <c:pt idx="98">
                  <c:v>31-Mar-08</c:v>
                </c:pt>
                <c:pt idx="99">
                  <c:v>30-Apr-08</c:v>
                </c:pt>
                <c:pt idx="100">
                  <c:v>31-May-08</c:v>
                </c:pt>
                <c:pt idx="101">
                  <c:v>30-Jun-08</c:v>
                </c:pt>
                <c:pt idx="102">
                  <c:v>31-Jul-08</c:v>
                </c:pt>
                <c:pt idx="103">
                  <c:v>31-Aug-08</c:v>
                </c:pt>
                <c:pt idx="104">
                  <c:v>30-Sep-08</c:v>
                </c:pt>
                <c:pt idx="105">
                  <c:v>31-Oct-08</c:v>
                </c:pt>
                <c:pt idx="106">
                  <c:v>30-Nov-08</c:v>
                </c:pt>
                <c:pt idx="107">
                  <c:v>31-Dec-08</c:v>
                </c:pt>
                <c:pt idx="108">
                  <c:v>31-Jan-09</c:v>
                </c:pt>
                <c:pt idx="109">
                  <c:v>28-Feb-09</c:v>
                </c:pt>
                <c:pt idx="110">
                  <c:v>31-Mar-09</c:v>
                </c:pt>
                <c:pt idx="111">
                  <c:v>30-Apr-09</c:v>
                </c:pt>
                <c:pt idx="112">
                  <c:v>31-May-09</c:v>
                </c:pt>
                <c:pt idx="113">
                  <c:v>30-Jun-09</c:v>
                </c:pt>
                <c:pt idx="114">
                  <c:v>31-Jul-09</c:v>
                </c:pt>
                <c:pt idx="115">
                  <c:v>31-Aug-09</c:v>
                </c:pt>
                <c:pt idx="116">
                  <c:v>30-Sep-09</c:v>
                </c:pt>
                <c:pt idx="117">
                  <c:v>31-Oct-09</c:v>
                </c:pt>
                <c:pt idx="118">
                  <c:v>30-Nov-09</c:v>
                </c:pt>
                <c:pt idx="119">
                  <c:v>31-Dec-09</c:v>
                </c:pt>
                <c:pt idx="120">
                  <c:v>31-Jan-10</c:v>
                </c:pt>
                <c:pt idx="121">
                  <c:v>28-Feb-10</c:v>
                </c:pt>
                <c:pt idx="122">
                  <c:v>31-Mar-10</c:v>
                </c:pt>
                <c:pt idx="123">
                  <c:v>30-Apr-10</c:v>
                </c:pt>
                <c:pt idx="124">
                  <c:v>31-May-10</c:v>
                </c:pt>
                <c:pt idx="125">
                  <c:v>30-Jun-10</c:v>
                </c:pt>
                <c:pt idx="126">
                  <c:v>31-Jul-10</c:v>
                </c:pt>
                <c:pt idx="127">
                  <c:v>31-Aug-10</c:v>
                </c:pt>
                <c:pt idx="128">
                  <c:v>30-Sep-10</c:v>
                </c:pt>
                <c:pt idx="129">
                  <c:v>31-Oct-10</c:v>
                </c:pt>
                <c:pt idx="130">
                  <c:v>30-Nov-10</c:v>
                </c:pt>
                <c:pt idx="131">
                  <c:v>31-Dec-10</c:v>
                </c:pt>
                <c:pt idx="132">
                  <c:v>31-Jan-11</c:v>
                </c:pt>
                <c:pt idx="133">
                  <c:v>28-Feb-11</c:v>
                </c:pt>
                <c:pt idx="134">
                  <c:v>31-Mar-11</c:v>
                </c:pt>
                <c:pt idx="135">
                  <c:v>30-Apr-11</c:v>
                </c:pt>
                <c:pt idx="136">
                  <c:v>31-May-11</c:v>
                </c:pt>
                <c:pt idx="137">
                  <c:v>30-Jun-11</c:v>
                </c:pt>
                <c:pt idx="138">
                  <c:v>31-Jul-11</c:v>
                </c:pt>
                <c:pt idx="139">
                  <c:v>31-Aug-11</c:v>
                </c:pt>
                <c:pt idx="140">
                  <c:v>30-Sep-11</c:v>
                </c:pt>
                <c:pt idx="141">
                  <c:v>31-Oct-11</c:v>
                </c:pt>
                <c:pt idx="142">
                  <c:v>30-Nov-11</c:v>
                </c:pt>
                <c:pt idx="143">
                  <c:v>31-Dec-11</c:v>
                </c:pt>
                <c:pt idx="144">
                  <c:v>31-Jan-12</c:v>
                </c:pt>
                <c:pt idx="145">
                  <c:v>29-Feb-12</c:v>
                </c:pt>
                <c:pt idx="146">
                  <c:v>31-Mar-12</c:v>
                </c:pt>
                <c:pt idx="147">
                  <c:v>30-Apr-12</c:v>
                </c:pt>
                <c:pt idx="148">
                  <c:v>31-May-12</c:v>
                </c:pt>
                <c:pt idx="149">
                  <c:v>30-Jun-12</c:v>
                </c:pt>
                <c:pt idx="150">
                  <c:v>31-Jul-12</c:v>
                </c:pt>
                <c:pt idx="151">
                  <c:v>31-Aug-12</c:v>
                </c:pt>
                <c:pt idx="152">
                  <c:v>30-Sep-12</c:v>
                </c:pt>
                <c:pt idx="153">
                  <c:v>31-Oct-12</c:v>
                </c:pt>
                <c:pt idx="154">
                  <c:v>30-Nov-12</c:v>
                </c:pt>
                <c:pt idx="155">
                  <c:v>31-Dec-12</c:v>
                </c:pt>
                <c:pt idx="156">
                  <c:v>31-Jan-13</c:v>
                </c:pt>
                <c:pt idx="157">
                  <c:v>28-Feb-13</c:v>
                </c:pt>
                <c:pt idx="158">
                  <c:v>31-Mar-13</c:v>
                </c:pt>
                <c:pt idx="159">
                  <c:v>30-Apr-13</c:v>
                </c:pt>
                <c:pt idx="160">
                  <c:v>31-May-13</c:v>
                </c:pt>
                <c:pt idx="161">
                  <c:v>30-Jun-13</c:v>
                </c:pt>
                <c:pt idx="162">
                  <c:v>31-Jul-13</c:v>
                </c:pt>
                <c:pt idx="163">
                  <c:v>31-Aug-13</c:v>
                </c:pt>
                <c:pt idx="164">
                  <c:v>30-Sep-13</c:v>
                </c:pt>
                <c:pt idx="165">
                  <c:v>31-Oct-13</c:v>
                </c:pt>
                <c:pt idx="166">
                  <c:v>30-Nov-13</c:v>
                </c:pt>
                <c:pt idx="167">
                  <c:v>31-Dec-13</c:v>
                </c:pt>
                <c:pt idx="168">
                  <c:v>31-Jan-14</c:v>
                </c:pt>
                <c:pt idx="169">
                  <c:v>28-Feb-14</c:v>
                </c:pt>
                <c:pt idx="170">
                  <c:v>31-Mar-14</c:v>
                </c:pt>
                <c:pt idx="171">
                  <c:v>30-Apr-14</c:v>
                </c:pt>
                <c:pt idx="172">
                  <c:v>31-May-14</c:v>
                </c:pt>
                <c:pt idx="173">
                  <c:v>30-Jun-14</c:v>
                </c:pt>
                <c:pt idx="174">
                  <c:v>31-Jul-14</c:v>
                </c:pt>
                <c:pt idx="175">
                  <c:v>31-Aug-14</c:v>
                </c:pt>
                <c:pt idx="176">
                  <c:v>30-Sep-14</c:v>
                </c:pt>
                <c:pt idx="177">
                  <c:v>31-Oct-14</c:v>
                </c:pt>
                <c:pt idx="178">
                  <c:v>30-Nov-14</c:v>
                </c:pt>
                <c:pt idx="179">
                  <c:v>31-Dec-14</c:v>
                </c:pt>
                <c:pt idx="180">
                  <c:v>31-Jan-15</c:v>
                </c:pt>
                <c:pt idx="181">
                  <c:v>28-Feb-15</c:v>
                </c:pt>
                <c:pt idx="182">
                  <c:v>31-Mar-15</c:v>
                </c:pt>
                <c:pt idx="183">
                  <c:v>30-Apr-15</c:v>
                </c:pt>
                <c:pt idx="184">
                  <c:v>31-May-15</c:v>
                </c:pt>
                <c:pt idx="185">
                  <c:v>30-Jun-15</c:v>
                </c:pt>
                <c:pt idx="186">
                  <c:v>31-Jul-15</c:v>
                </c:pt>
                <c:pt idx="187">
                  <c:v>31-Aug-15</c:v>
                </c:pt>
                <c:pt idx="188">
                  <c:v>30-Sep-15</c:v>
                </c:pt>
                <c:pt idx="189">
                  <c:v>31-Oct-15</c:v>
                </c:pt>
                <c:pt idx="190">
                  <c:v>30-Nov-15</c:v>
                </c:pt>
                <c:pt idx="191">
                  <c:v>31-Dec-15</c:v>
                </c:pt>
                <c:pt idx="192">
                  <c:v>31-Jan-16</c:v>
                </c:pt>
                <c:pt idx="193">
                  <c:v>29-Feb-16</c:v>
                </c:pt>
                <c:pt idx="194">
                  <c:v>31-Mar-16</c:v>
                </c:pt>
                <c:pt idx="195">
                  <c:v>30-Apr-16</c:v>
                </c:pt>
                <c:pt idx="196">
                  <c:v>31-May-16</c:v>
                </c:pt>
                <c:pt idx="197">
                  <c:v>30-Jun-16</c:v>
                </c:pt>
                <c:pt idx="198">
                  <c:v>31-Jul-16</c:v>
                </c:pt>
                <c:pt idx="199">
                  <c:v>31-Aug-16</c:v>
                </c:pt>
                <c:pt idx="200">
                  <c:v>30-Sep-16</c:v>
                </c:pt>
                <c:pt idx="201">
                  <c:v>31-Oct-16</c:v>
                </c:pt>
                <c:pt idx="202">
                  <c:v>30-Nov-16</c:v>
                </c:pt>
                <c:pt idx="203">
                  <c:v>31-Dec-16</c:v>
                </c:pt>
                <c:pt idx="204">
                  <c:v>31-Jan-17</c:v>
                </c:pt>
                <c:pt idx="205">
                  <c:v>28-Feb-17</c:v>
                </c:pt>
                <c:pt idx="206">
                  <c:v>31-Mar-17</c:v>
                </c:pt>
                <c:pt idx="207">
                  <c:v>30-Apr-17</c:v>
                </c:pt>
                <c:pt idx="208">
                  <c:v>31-May-17</c:v>
                </c:pt>
                <c:pt idx="209">
                  <c:v>30-Jun-17</c:v>
                </c:pt>
                <c:pt idx="210">
                  <c:v>31-Jul-17</c:v>
                </c:pt>
                <c:pt idx="211">
                  <c:v>31-Aug-17</c:v>
                </c:pt>
                <c:pt idx="212">
                  <c:v>30-Sep-17</c:v>
                </c:pt>
                <c:pt idx="213">
                  <c:v>31-Oct-17</c:v>
                </c:pt>
                <c:pt idx="214">
                  <c:v>30-Nov-17</c:v>
                </c:pt>
                <c:pt idx="215">
                  <c:v>31-Dec-17</c:v>
                </c:pt>
                <c:pt idx="216">
                  <c:v>31-Jan-18</c:v>
                </c:pt>
                <c:pt idx="217">
                  <c:v>28-Feb-18</c:v>
                </c:pt>
                <c:pt idx="218">
                  <c:v>31-Mar-18</c:v>
                </c:pt>
                <c:pt idx="219">
                  <c:v>30-Apr-18</c:v>
                </c:pt>
                <c:pt idx="220">
                  <c:v>31-May-18</c:v>
                </c:pt>
                <c:pt idx="221">
                  <c:v>30-Jun-18</c:v>
                </c:pt>
                <c:pt idx="222">
                  <c:v>31-Jul-18</c:v>
                </c:pt>
                <c:pt idx="223">
                  <c:v>31-Aug-18</c:v>
                </c:pt>
                <c:pt idx="224">
                  <c:v>30-Sep-18</c:v>
                </c:pt>
                <c:pt idx="225">
                  <c:v>31-Oct-18</c:v>
                </c:pt>
                <c:pt idx="226">
                  <c:v>30-Nov-18</c:v>
                </c:pt>
                <c:pt idx="227">
                  <c:v>31-Dec-18</c:v>
                </c:pt>
                <c:pt idx="228">
                  <c:v>31-Jan-19</c:v>
                </c:pt>
                <c:pt idx="229">
                  <c:v>28-Feb-19</c:v>
                </c:pt>
                <c:pt idx="230">
                  <c:v>31-Mar-19</c:v>
                </c:pt>
                <c:pt idx="231">
                  <c:v>30-Apr-19</c:v>
                </c:pt>
                <c:pt idx="232">
                  <c:v>31-May-19</c:v>
                </c:pt>
                <c:pt idx="233">
                  <c:v>30-Jun-19</c:v>
                </c:pt>
                <c:pt idx="234">
                  <c:v>31-Jul-19</c:v>
                </c:pt>
                <c:pt idx="235">
                  <c:v>31-Aug-19</c:v>
                </c:pt>
                <c:pt idx="236">
                  <c:v>30-Sep-19</c:v>
                </c:pt>
                <c:pt idx="237">
                  <c:v>31-Oct-19</c:v>
                </c:pt>
                <c:pt idx="238">
                  <c:v>30-Nov-19</c:v>
                </c:pt>
                <c:pt idx="239">
                  <c:v>31-Dec-19</c:v>
                </c:pt>
                <c:pt idx="240">
                  <c:v>31-Jan-20</c:v>
                </c:pt>
                <c:pt idx="241">
                  <c:v>29-Feb-20</c:v>
                </c:pt>
                <c:pt idx="242">
                  <c:v>31-Mar-20</c:v>
                </c:pt>
                <c:pt idx="243">
                  <c:v>30-Apr-20</c:v>
                </c:pt>
                <c:pt idx="244">
                  <c:v>31-May-20</c:v>
                </c:pt>
                <c:pt idx="245">
                  <c:v>30-Jun-20</c:v>
                </c:pt>
                <c:pt idx="246">
                  <c:v>31-Jul-20</c:v>
                </c:pt>
                <c:pt idx="247">
                  <c:v>31-Aug-20</c:v>
                </c:pt>
                <c:pt idx="248">
                  <c:v>30-Sep-20</c:v>
                </c:pt>
                <c:pt idx="249">
                  <c:v>31-Oct-20</c:v>
                </c:pt>
                <c:pt idx="250">
                  <c:v>30-Nov-20</c:v>
                </c:pt>
                <c:pt idx="251">
                  <c:v>31-Dec-20</c:v>
                </c:pt>
                <c:pt idx="252">
                  <c:v>31-Jan-21</c:v>
                </c:pt>
                <c:pt idx="253">
                  <c:v>28-Feb-21</c:v>
                </c:pt>
                <c:pt idx="254">
                  <c:v>31-Mar-21</c:v>
                </c:pt>
                <c:pt idx="255">
                  <c:v>30-Apr-21</c:v>
                </c:pt>
                <c:pt idx="256">
                  <c:v>31-May-21</c:v>
                </c:pt>
                <c:pt idx="257">
                  <c:v>30-Jun-21</c:v>
                </c:pt>
                <c:pt idx="258">
                  <c:v>31-Jul-21</c:v>
                </c:pt>
                <c:pt idx="259">
                  <c:v>31-Aug-21</c:v>
                </c:pt>
                <c:pt idx="260">
                  <c:v>30-Sep-21</c:v>
                </c:pt>
                <c:pt idx="261">
                  <c:v>31-Oct-21</c:v>
                </c:pt>
                <c:pt idx="262">
                  <c:v>30-Nov-21</c:v>
                </c:pt>
                <c:pt idx="263">
                  <c:v>31-Dec-21</c:v>
                </c:pt>
                <c:pt idx="264">
                  <c:v>31-Jan-22</c:v>
                </c:pt>
                <c:pt idx="265">
                  <c:v>28-Feb-22</c:v>
                </c:pt>
                <c:pt idx="266">
                  <c:v>31-Mar-22</c:v>
                </c:pt>
                <c:pt idx="267">
                  <c:v>30-Apr-22</c:v>
                </c:pt>
                <c:pt idx="268">
                  <c:v>31-May-22</c:v>
                </c:pt>
                <c:pt idx="269">
                  <c:v>30-Jun-22</c:v>
                </c:pt>
                <c:pt idx="270">
                  <c:v>31-Jul-22</c:v>
                </c:pt>
                <c:pt idx="271">
                  <c:v>31-Aug-22</c:v>
                </c:pt>
                <c:pt idx="272">
                  <c:v>30-Sep-22</c:v>
                </c:pt>
                <c:pt idx="273">
                  <c:v>31-Oct-22</c:v>
                </c:pt>
                <c:pt idx="274">
                  <c:v>30-Nov-22</c:v>
                </c:pt>
                <c:pt idx="275">
                  <c:v>31-Dec-22</c:v>
                </c:pt>
                <c:pt idx="276">
                  <c:v>31-Jan-23</c:v>
                </c:pt>
                <c:pt idx="277">
                  <c:v>28-Feb-23</c:v>
                </c:pt>
                <c:pt idx="278">
                  <c:v>31-Mar-23</c:v>
                </c:pt>
              </c:strCache>
            </c:strRef>
          </c:cat>
          <c:val>
            <c:numRef>
              <c:f>Forecasts!$E$70:$E$348</c:f>
              <c:numCache>
                <c:formatCode>0.0</c:formatCode>
                <c:ptCount val="279"/>
                <c:pt idx="0">
                  <c:v>106.4</c:v>
                </c:pt>
                <c:pt idx="1">
                  <c:v>106.5</c:v>
                </c:pt>
                <c:pt idx="2">
                  <c:v>106.760109759453</c:v>
                </c:pt>
                <c:pt idx="3">
                  <c:v>107.015471059336</c:v>
                </c:pt>
                <c:pt idx="4">
                  <c:v>107.263824540624</c:v>
                </c:pt>
                <c:pt idx="5">
                  <c:v>107.51337890564</c:v>
                </c:pt>
                <c:pt idx="6">
                  <c:v>107.763476697058</c:v>
                </c:pt>
                <c:pt idx="7">
                  <c:v>108.01405481866</c:v>
                </c:pt>
                <c:pt idx="8">
                  <c:v>108.265254179598</c:v>
                </c:pt>
                <c:pt idx="9">
                  <c:v>108.517148463181</c:v>
                </c:pt>
                <c:pt idx="10">
                  <c:v>108.769878862514</c:v>
                </c:pt>
                <c:pt idx="11">
                  <c:v>109.023419681024</c:v>
                </c:pt>
                <c:pt idx="12">
                  <c:v>109.277009162347</c:v>
                </c:pt>
                <c:pt idx="13">
                  <c:v>109.531099643896</c:v>
                </c:pt>
                <c:pt idx="14">
                  <c:v>109.788330272291</c:v>
                </c:pt>
                <c:pt idx="15">
                  <c:v>110.048808315388</c:v>
                </c:pt>
                <c:pt idx="16">
                  <c:v>110.313260527804</c:v>
                </c:pt>
                <c:pt idx="17">
                  <c:v>110.581806504608</c:v>
                </c:pt>
                <c:pt idx="18">
                  <c:v>110.855007135637</c:v>
                </c:pt>
                <c:pt idx="19">
                  <c:v>111.132759727212</c:v>
                </c:pt>
                <c:pt idx="20">
                  <c:v>111.415241147344</c:v>
                </c:pt>
                <c:pt idx="21">
                  <c:v>111.702398394151</c:v>
                </c:pt>
                <c:pt idx="22">
                  <c:v>111.994143755011</c:v>
                </c:pt>
                <c:pt idx="23">
                  <c:v>112.290497393807</c:v>
                </c:pt>
                <c:pt idx="24">
                  <c:v>112.591241284231</c:v>
                </c:pt>
                <c:pt idx="25">
                  <c:v>112.896480078535</c:v>
                </c:pt>
                <c:pt idx="26">
                  <c:v>113.206021815037</c:v>
                </c:pt>
                <c:pt idx="27">
                  <c:v>113.519435402301</c:v>
                </c:pt>
                <c:pt idx="28">
                  <c:v>113.836802517084</c:v>
                </c:pt>
                <c:pt idx="29">
                  <c:v>114.157835725232</c:v>
                </c:pt>
                <c:pt idx="30">
                  <c:v>114.482754064117</c:v>
                </c:pt>
                <c:pt idx="31">
                  <c:v>114.811220661366</c:v>
                </c:pt>
                <c:pt idx="32">
                  <c:v>115.143087123528</c:v>
                </c:pt>
                <c:pt idx="33">
                  <c:v>115.478095361805</c:v>
                </c:pt>
                <c:pt idx="34">
                  <c:v>115.815914604431</c:v>
                </c:pt>
                <c:pt idx="35">
                  <c:v>116.156356909086</c:v>
                </c:pt>
                <c:pt idx="36">
                  <c:v>116.500134282461</c:v>
                </c:pt>
                <c:pt idx="37">
                  <c:v>116.845260219116</c:v>
                </c:pt>
                <c:pt idx="38">
                  <c:v>117.193262037977</c:v>
                </c:pt>
                <c:pt idx="39">
                  <c:v>117.542037453657</c:v>
                </c:pt>
                <c:pt idx="40">
                  <c:v>117.892989003762</c:v>
                </c:pt>
                <c:pt idx="41">
                  <c:v>118.243327914274</c:v>
                </c:pt>
                <c:pt idx="42">
                  <c:v>118.596093943209</c:v>
                </c:pt>
                <c:pt idx="43">
                  <c:v>118.948333845843</c:v>
                </c:pt>
                <c:pt idx="44">
                  <c:v>119.302318342075</c:v>
                </c:pt>
                <c:pt idx="45">
                  <c:v>119.655618096626</c:v>
                </c:pt>
                <c:pt idx="46">
                  <c:v>120.009906308361</c:v>
                </c:pt>
                <c:pt idx="47">
                  <c:v>120.364007571887</c:v>
                </c:pt>
                <c:pt idx="48">
                  <c:v>120.71816406211</c:v>
                </c:pt>
                <c:pt idx="49">
                  <c:v>121.072090544912</c:v>
                </c:pt>
                <c:pt idx="50">
                  <c:v>121.425887134449</c:v>
                </c:pt>
                <c:pt idx="51">
                  <c:v>121.778986721122</c:v>
                </c:pt>
                <c:pt idx="52">
                  <c:v>122.131606590159</c:v>
                </c:pt>
                <c:pt idx="53">
                  <c:v>122.48213383722</c:v>
                </c:pt>
                <c:pt idx="54">
                  <c:v>122.832860615754</c:v>
                </c:pt>
                <c:pt idx="55">
                  <c:v>123.181613130803</c:v>
                </c:pt>
                <c:pt idx="56">
                  <c:v>123.530282637384</c:v>
                </c:pt>
                <c:pt idx="57">
                  <c:v>123.876863916881</c:v>
                </c:pt>
                <c:pt idx="58">
                  <c:v>124.222876946325</c:v>
                </c:pt>
                <c:pt idx="59">
                  <c:v>124.567588811364</c:v>
                </c:pt>
                <c:pt idx="60">
                  <c:v>124.91092423493</c:v>
                </c:pt>
                <c:pt idx="61">
                  <c:v>125.252861370399</c:v>
                </c:pt>
                <c:pt idx="62">
                  <c:v>125.593272288811</c:v>
                </c:pt>
                <c:pt idx="63">
                  <c:v>125.932233191377</c:v>
                </c:pt>
                <c:pt idx="64">
                  <c:v>126.269581021133</c:v>
                </c:pt>
                <c:pt idx="65">
                  <c:v>126.604032269366</c:v>
                </c:pt>
                <c:pt idx="66">
                  <c:v>126.937889029682</c:v>
                </c:pt>
                <c:pt idx="67">
                  <c:v>127.269171938267</c:v>
                </c:pt>
                <c:pt idx="68">
                  <c:v>127.599773466101</c:v>
                </c:pt>
                <c:pt idx="69">
                  <c:v>127.9277508919</c:v>
                </c:pt>
                <c:pt idx="70">
                  <c:v>128.254717109393</c:v>
                </c:pt>
                <c:pt idx="71">
                  <c:v>128.580064447468</c:v>
                </c:pt>
                <c:pt idx="72">
                  <c:v>128.903662570523</c:v>
                </c:pt>
                <c:pt idx="73">
                  <c:v>129.225622145557</c:v>
                </c:pt>
                <c:pt idx="74">
                  <c:v>129.54581358629</c:v>
                </c:pt>
                <c:pt idx="75">
                  <c:v>129.864440577827</c:v>
                </c:pt>
                <c:pt idx="76">
                  <c:v>130.181327264932</c:v>
                </c:pt>
                <c:pt idx="77">
                  <c:v>130.495154725889</c:v>
                </c:pt>
                <c:pt idx="78">
                  <c:v>130.808496558201</c:v>
                </c:pt>
                <c:pt idx="79">
                  <c:v>131.119249383419</c:v>
                </c:pt>
                <c:pt idx="80">
                  <c:v>131.429456494445</c:v>
                </c:pt>
                <c:pt idx="81">
                  <c:v>131.737102163042</c:v>
                </c:pt>
                <c:pt idx="82">
                  <c:v>132.04396003865</c:v>
                </c:pt>
                <c:pt idx="83">
                  <c:v>132.349324650617</c:v>
                </c:pt>
                <c:pt idx="84">
                  <c:v>132.65334151671</c:v>
                </c:pt>
                <c:pt idx="85">
                  <c:v>132.956273505782</c:v>
                </c:pt>
                <c:pt idx="86">
                  <c:v>133.258032452192</c:v>
                </c:pt>
                <c:pt idx="87">
                  <c:v>133.558753104821</c:v>
                </c:pt>
                <c:pt idx="88">
                  <c:v>133.858358711445</c:v>
                </c:pt>
                <c:pt idx="89">
                  <c:v>134.155460495113</c:v>
                </c:pt>
                <c:pt idx="90">
                  <c:v>134.452731431865</c:v>
                </c:pt>
                <c:pt idx="91">
                  <c:v>134.747981923518</c:v>
                </c:pt>
                <c:pt idx="92">
                  <c:v>135.043402622142</c:v>
                </c:pt>
                <c:pt idx="93">
                  <c:v>135.336955134625</c:v>
                </c:pt>
                <c:pt idx="94">
                  <c:v>135.630404595526</c:v>
                </c:pt>
                <c:pt idx="95">
                  <c:v>135.92304198689</c:v>
                </c:pt>
                <c:pt idx="96">
                  <c:v>136.214881706676</c:v>
                </c:pt>
                <c:pt idx="97">
                  <c:v>136.505930227325</c:v>
                </c:pt>
                <c:pt idx="98">
                  <c:v>136.79645549882</c:v>
                </c:pt>
                <c:pt idx="99">
                  <c:v>137.086107742921</c:v>
                </c:pt>
                <c:pt idx="100">
                  <c:v>137.375243448357</c:v>
                </c:pt>
                <c:pt idx="101">
                  <c:v>137.662199480621</c:v>
                </c:pt>
                <c:pt idx="102">
                  <c:v>137.94979203004</c:v>
                </c:pt>
                <c:pt idx="103">
                  <c:v>138.235679234312</c:v>
                </c:pt>
                <c:pt idx="104">
                  <c:v>138.522275315329</c:v>
                </c:pt>
                <c:pt idx="105">
                  <c:v>138.807265259093</c:v>
                </c:pt>
                <c:pt idx="106">
                  <c:v>139.0927090261</c:v>
                </c:pt>
                <c:pt idx="107">
                  <c:v>139.377777586765</c:v>
                </c:pt>
                <c:pt idx="108">
                  <c:v>139.662389916116</c:v>
                </c:pt>
                <c:pt idx="109">
                  <c:v>139.946673008152</c:v>
                </c:pt>
                <c:pt idx="110">
                  <c:v>140.230833396317</c:v>
                </c:pt>
                <c:pt idx="111">
                  <c:v>140.514493626832</c:v>
                </c:pt>
                <c:pt idx="112">
                  <c:v>140.798090785385</c:v>
                </c:pt>
                <c:pt idx="113">
                  <c:v>141.07984569359</c:v>
                </c:pt>
                <c:pt idx="114">
                  <c:v>141.362725387799</c:v>
                </c:pt>
                <c:pt idx="115">
                  <c:v>141.644197755651</c:v>
                </c:pt>
                <c:pt idx="116">
                  <c:v>141.926771873671</c:v>
                </c:pt>
                <c:pt idx="117">
                  <c:v>142.208113471093</c:v>
                </c:pt>
                <c:pt idx="118">
                  <c:v>142.490296397285</c:v>
                </c:pt>
                <c:pt idx="119">
                  <c:v>142.772442852842</c:v>
                </c:pt>
                <c:pt idx="120">
                  <c:v>143.054474442427</c:v>
                </c:pt>
                <c:pt idx="121">
                  <c:v>143.336569550642</c:v>
                </c:pt>
                <c:pt idx="122">
                  <c:v>143.618834347978</c:v>
                </c:pt>
                <c:pt idx="123">
                  <c:v>143.900957381002</c:v>
                </c:pt>
                <c:pt idx="124">
                  <c:v>144.18330929626</c:v>
                </c:pt>
                <c:pt idx="125">
                  <c:v>144.464136958785</c:v>
                </c:pt>
                <c:pt idx="126">
                  <c:v>144.746411704388</c:v>
                </c:pt>
                <c:pt idx="127">
                  <c:v>145.027607914689</c:v>
                </c:pt>
                <c:pt idx="128">
                  <c:v>145.310215519786</c:v>
                </c:pt>
                <c:pt idx="129">
                  <c:v>145.591865380135</c:v>
                </c:pt>
                <c:pt idx="130">
                  <c:v>145.874643617206</c:v>
                </c:pt>
                <c:pt idx="131">
                  <c:v>146.157695090168</c:v>
                </c:pt>
                <c:pt idx="132">
                  <c:v>146.440883926333</c:v>
                </c:pt>
                <c:pt idx="133">
                  <c:v>146.724409914601</c:v>
                </c:pt>
                <c:pt idx="134">
                  <c:v>147.008397195132</c:v>
                </c:pt>
                <c:pt idx="135">
                  <c:v>147.292485274198</c:v>
                </c:pt>
                <c:pt idx="136">
                  <c:v>147.57706092798</c:v>
                </c:pt>
                <c:pt idx="137">
                  <c:v>147.860224257416</c:v>
                </c:pt>
                <c:pt idx="138">
                  <c:v>148.145192764191</c:v>
                </c:pt>
                <c:pt idx="139">
                  <c:v>148.429302177723</c:v>
                </c:pt>
                <c:pt idx="140">
                  <c:v>148.715138545278</c:v>
                </c:pt>
                <c:pt idx="141">
                  <c:v>149.000168840135</c:v>
                </c:pt>
                <c:pt idx="142">
                  <c:v>149.286564841219</c:v>
                </c:pt>
                <c:pt idx="143">
                  <c:v>149.573462705569</c:v>
                </c:pt>
                <c:pt idx="144">
                  <c:v>149.86073044006</c:v>
                </c:pt>
                <c:pt idx="145">
                  <c:v>150.148500762636</c:v>
                </c:pt>
                <c:pt idx="146">
                  <c:v>150.436950139046</c:v>
                </c:pt>
                <c:pt idx="147">
                  <c:v>150.72571630588</c:v>
                </c:pt>
                <c:pt idx="148">
                  <c:v>151.015121923335</c:v>
                </c:pt>
                <c:pt idx="149">
                  <c:v>151.303271273627</c:v>
                </c:pt>
                <c:pt idx="150">
                  <c:v>151.593448954808</c:v>
                </c:pt>
                <c:pt idx="151">
                  <c:v>151.88288253092</c:v>
                </c:pt>
                <c:pt idx="152">
                  <c:v>152.174259560414</c:v>
                </c:pt>
                <c:pt idx="153">
                  <c:v>152.465074997865</c:v>
                </c:pt>
                <c:pt idx="154">
                  <c:v>152.757408540586</c:v>
                </c:pt>
                <c:pt idx="155">
                  <c:v>153.050355025687</c:v>
                </c:pt>
                <c:pt idx="156">
                  <c:v>153.343895788548</c:v>
                </c:pt>
                <c:pt idx="157">
                  <c:v>153.638029450868</c:v>
                </c:pt>
                <c:pt idx="158">
                  <c:v>153.933076572981</c:v>
                </c:pt>
                <c:pt idx="159">
                  <c:v>154.228502956178</c:v>
                </c:pt>
                <c:pt idx="160">
                  <c:v>154.524817843952</c:v>
                </c:pt>
                <c:pt idx="161">
                  <c:v>154.819971002097</c:v>
                </c:pt>
                <c:pt idx="162">
                  <c:v>155.117261288721</c:v>
                </c:pt>
                <c:pt idx="163">
                  <c:v>155.413904799027</c:v>
                </c:pt>
                <c:pt idx="164">
                  <c:v>155.712685458124</c:v>
                </c:pt>
                <c:pt idx="165">
                  <c:v>156.010990403476</c:v>
                </c:pt>
                <c:pt idx="166">
                  <c:v>156.310960167783</c:v>
                </c:pt>
                <c:pt idx="167">
                  <c:v>156.611766369506</c:v>
                </c:pt>
                <c:pt idx="168">
                  <c:v>156.913172201182</c:v>
                </c:pt>
                <c:pt idx="169">
                  <c:v>157.215378108944</c:v>
                </c:pt>
                <c:pt idx="170">
                  <c:v>157.518577565782</c:v>
                </c:pt>
                <c:pt idx="171">
                  <c:v>157.822299957459</c:v>
                </c:pt>
                <c:pt idx="172">
                  <c:v>158.126995104065</c:v>
                </c:pt>
                <c:pt idx="173">
                  <c:v>158.430658862368</c:v>
                </c:pt>
                <c:pt idx="174">
                  <c:v>158.736574641588</c:v>
                </c:pt>
                <c:pt idx="175">
                  <c:v>159.041928726494</c:v>
                </c:pt>
                <c:pt idx="176">
                  <c:v>159.349548329357</c:v>
                </c:pt>
                <c:pt idx="177">
                  <c:v>159.656693016496</c:v>
                </c:pt>
                <c:pt idx="178">
                  <c:v>159.965712669871</c:v>
                </c:pt>
                <c:pt idx="179">
                  <c:v>160.275633818584</c:v>
                </c:pt>
                <c:pt idx="180">
                  <c:v>160.586265756754</c:v>
                </c:pt>
                <c:pt idx="181">
                  <c:v>160.897793233248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9682907"/>
        <c:axId val="37690757"/>
      </c:lineChart>
      <c:catAx>
        <c:axId val="39682907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90757"/>
        <c:crossesAt val="0"/>
        <c:auto val="1"/>
        <c:lblAlgn val="ctr"/>
        <c:lblOffset val="100"/>
        <c:noMultiLvlLbl val="0"/>
      </c:catAx>
      <c:valAx>
        <c:axId val="37690757"/>
        <c:scaling>
          <c:orientation val="minMax"/>
          <c:max val="200"/>
          <c:min val="1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82907"/>
        <c:crossesAt val="1"/>
        <c:crossBetween val="midCat"/>
      </c:valAx>
      <c:spPr>
        <a:solidFill>
          <a:srgbClr val="e3e3e3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6205397197874"/>
          <c:y val="0.06497254025877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UK Inflation - YoY </a:t>
            </a:r>
          </a:p>
        </c:rich>
      </c:tx>
      <c:layout>
        <c:manualLayout>
          <c:xMode val="edge"/>
          <c:yMode val="edge"/>
          <c:x val="0.402602768023136"/>
          <c:y val="0.04320368885324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9105556703161"/>
          <c:y val="0.0753809141940658"/>
          <c:w val="0.987089444329684"/>
          <c:h val="0.924619085805934"/>
        </c:manualLayout>
      </c:layout>
      <c:lineChart>
        <c:grouping val="standard"/>
        <c:varyColors val="0"/>
        <c:ser>
          <c:idx val="0"/>
          <c:order val="0"/>
          <c:tx>
            <c:strRef>
              <c:f>"RPI NEW"</c:f>
              <c:strCache>
                <c:ptCount val="1"/>
                <c:pt idx="0">
                  <c:v>RPI NEW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Comparisons!$B$71:$B$298</c:f>
              <c:numCache>
                <c:formatCode>0.0%</c:formatCode>
                <c:ptCount val="228"/>
                <c:pt idx="0">
                  <c:v>0.0232131948686622</c:v>
                </c:pt>
                <c:pt idx="1">
                  <c:v>0.0228986131355355</c:v>
                </c:pt>
                <c:pt idx="2">
                  <c:v>0.0225840314024062</c:v>
                </c:pt>
                <c:pt idx="3">
                  <c:v>0.0222694496692804</c:v>
                </c:pt>
                <c:pt idx="4">
                  <c:v>0.0219548679361521</c:v>
                </c:pt>
                <c:pt idx="5">
                  <c:v>0.0216402862030238</c:v>
                </c:pt>
                <c:pt idx="6">
                  <c:v>0.0213257044698962</c:v>
                </c:pt>
                <c:pt idx="7">
                  <c:v>0.0210111227367684</c:v>
                </c:pt>
                <c:pt idx="8">
                  <c:v>0.0206965410036399</c:v>
                </c:pt>
                <c:pt idx="9">
                  <c:v>0.0203819592705146</c:v>
                </c:pt>
                <c:pt idx="10">
                  <c:v>0.0200673775373856</c:v>
                </c:pt>
                <c:pt idx="11">
                  <c:v>0.0197527958042589</c:v>
                </c:pt>
                <c:pt idx="12">
                  <c:v>0.0194382140711304</c:v>
                </c:pt>
                <c:pt idx="13">
                  <c:v>0.0199185830478805</c:v>
                </c:pt>
                <c:pt idx="14">
                  <c:v>0.0204148045742298</c:v>
                </c:pt>
                <c:pt idx="15">
                  <c:v>0.0210297911606143</c:v>
                </c:pt>
                <c:pt idx="16">
                  <c:v>0.0216856763903983</c:v>
                </c:pt>
                <c:pt idx="17">
                  <c:v>0.0224196642431087</c:v>
                </c:pt>
                <c:pt idx="18">
                  <c:v>0.0231772163718338</c:v>
                </c:pt>
                <c:pt idx="19">
                  <c:v>0.0240006648315159</c:v>
                </c:pt>
                <c:pt idx="20">
                  <c:v>0.024856732233332</c:v>
                </c:pt>
                <c:pt idx="21">
                  <c:v>0.0257078467288667</c:v>
                </c:pt>
                <c:pt idx="22">
                  <c:v>0.02660216696921</c:v>
                </c:pt>
                <c:pt idx="23">
                  <c:v>0.0274740379333833</c:v>
                </c:pt>
                <c:pt idx="24">
                  <c:v>0.0283736825986793</c:v>
                </c:pt>
                <c:pt idx="25">
                  <c:v>0.0292645169615973</c:v>
                </c:pt>
                <c:pt idx="26">
                  <c:v>0.0300557618117747</c:v>
                </c:pt>
                <c:pt idx="27">
                  <c:v>0.0309111454393545</c:v>
                </c:pt>
                <c:pt idx="28">
                  <c:v>0.0317131446132477</c:v>
                </c:pt>
                <c:pt idx="29">
                  <c:v>0.0325104045546891</c:v>
                </c:pt>
                <c:pt idx="30">
                  <c:v>0.0332475227989684</c:v>
                </c:pt>
                <c:pt idx="31">
                  <c:v>0.0339701571762703</c:v>
                </c:pt>
                <c:pt idx="32">
                  <c:v>0.0346502049510618</c:v>
                </c:pt>
                <c:pt idx="33">
                  <c:v>0.0352655933528436</c:v>
                </c:pt>
                <c:pt idx="34">
                  <c:v>0.0358556651998461</c:v>
                </c:pt>
                <c:pt idx="35">
                  <c:v>0.0363812344419161</c:v>
                </c:pt>
                <c:pt idx="36">
                  <c:v>0.0368766438697792</c:v>
                </c:pt>
                <c:pt idx="37">
                  <c:v>0.037323323301917</c:v>
                </c:pt>
                <c:pt idx="38">
                  <c:v>0.0376849857543651</c:v>
                </c:pt>
                <c:pt idx="39">
                  <c:v>0.0380395529964233</c:v>
                </c:pt>
                <c:pt idx="40">
                  <c:v>0.038337504683607</c:v>
                </c:pt>
                <c:pt idx="41">
                  <c:v>0.0385996967854203</c:v>
                </c:pt>
                <c:pt idx="42">
                  <c:v>0.0388103749447624</c:v>
                </c:pt>
                <c:pt idx="43">
                  <c:v>0.0389849829310809</c:v>
                </c:pt>
                <c:pt idx="44">
                  <c:v>0.0391173698162011</c:v>
                </c:pt>
                <c:pt idx="45">
                  <c:v>0.0392069076592569</c:v>
                </c:pt>
                <c:pt idx="46">
                  <c:v>0.0392613379660147</c:v>
                </c:pt>
                <c:pt idx="47">
                  <c:v>0.0392789138977154</c:v>
                </c:pt>
                <c:pt idx="48">
                  <c:v>0.0392627002147081</c:v>
                </c:pt>
                <c:pt idx="49">
                  <c:v>0.0392135021479936</c:v>
                </c:pt>
                <c:pt idx="50">
                  <c:v>0.0391393788898411</c:v>
                </c:pt>
                <c:pt idx="51">
                  <c:v>0.0390319874550547</c:v>
                </c:pt>
                <c:pt idx="52">
                  <c:v>0.0389021738844537</c:v>
                </c:pt>
                <c:pt idx="53">
                  <c:v>0.0387431753745724</c:v>
                </c:pt>
                <c:pt idx="54">
                  <c:v>0.0385670257156554</c:v>
                </c:pt>
                <c:pt idx="55">
                  <c:v>0.0383637923947855</c:v>
                </c:pt>
                <c:pt idx="56">
                  <c:v>0.0381407874374735</c:v>
                </c:pt>
                <c:pt idx="57">
                  <c:v>0.0379077987177752</c:v>
                </c:pt>
                <c:pt idx="58">
                  <c:v>0.0376509349234297</c:v>
                </c:pt>
                <c:pt idx="59">
                  <c:v>0.0373882774736738</c:v>
                </c:pt>
                <c:pt idx="60">
                  <c:v>0.0371038262147314</c:v>
                </c:pt>
                <c:pt idx="61">
                  <c:v>0.0368075877425957</c:v>
                </c:pt>
                <c:pt idx="62">
                  <c:v>0.0365310598299939</c:v>
                </c:pt>
                <c:pt idx="63">
                  <c:v>0.0362162206001457</c:v>
                </c:pt>
                <c:pt idx="64">
                  <c:v>0.0359040065012493</c:v>
                </c:pt>
                <c:pt idx="65">
                  <c:v>0.0355747715048644</c:v>
                </c:pt>
                <c:pt idx="66">
                  <c:v>0.035250809860202</c:v>
                </c:pt>
                <c:pt idx="67">
                  <c:v>0.0349115578856012</c:v>
                </c:pt>
                <c:pt idx="68">
                  <c:v>0.0345687247534492</c:v>
                </c:pt>
                <c:pt idx="69">
                  <c:v>0.034234416810065</c:v>
                </c:pt>
                <c:pt idx="70">
                  <c:v>0.0338871900913409</c:v>
                </c:pt>
                <c:pt idx="71">
                  <c:v>0.0335501968674075</c:v>
                </c:pt>
                <c:pt idx="72">
                  <c:v>0.0332016980790677</c:v>
                </c:pt>
                <c:pt idx="73">
                  <c:v>0.0328536054491528</c:v>
                </c:pt>
                <c:pt idx="74">
                  <c:v>0.0325400786688401</c:v>
                </c:pt>
                <c:pt idx="75">
                  <c:v>0.0321944736894739</c:v>
                </c:pt>
                <c:pt idx="76">
                  <c:v>0.0318620226973749</c:v>
                </c:pt>
                <c:pt idx="77">
                  <c:v>0.0315210417977616</c:v>
                </c:pt>
                <c:pt idx="78">
                  <c:v>0.0311939475428409</c:v>
                </c:pt>
                <c:pt idx="79">
                  <c:v>0.0308593293538217</c:v>
                </c:pt>
                <c:pt idx="80">
                  <c:v>0.0305285085136355</c:v>
                </c:pt>
                <c:pt idx="81">
                  <c:v>0.0302122851510296</c:v>
                </c:pt>
                <c:pt idx="82">
                  <c:v>0.0298898638686389</c:v>
                </c:pt>
                <c:pt idx="83">
                  <c:v>0.0295822892459183</c:v>
                </c:pt>
                <c:pt idx="84">
                  <c:v>0.0292692802992505</c:v>
                </c:pt>
                <c:pt idx="85">
                  <c:v>0.0289613673132345</c:v>
                </c:pt>
                <c:pt idx="86">
                  <c:v>0.0286877774811483</c:v>
                </c:pt>
                <c:pt idx="87">
                  <c:v>0.0283900219246833</c:v>
                </c:pt>
                <c:pt idx="88">
                  <c:v>0.0281071366487315</c:v>
                </c:pt>
                <c:pt idx="89">
                  <c:v>0.0278203645020436</c:v>
                </c:pt>
                <c:pt idx="90">
                  <c:v>0.0275482854896429</c:v>
                </c:pt>
                <c:pt idx="91">
                  <c:v>0.0272728247900425</c:v>
                </c:pt>
                <c:pt idx="92">
                  <c:v>0.0270031924375485</c:v>
                </c:pt>
                <c:pt idx="93">
                  <c:v>0.0267478373996721</c:v>
                </c:pt>
                <c:pt idx="94">
                  <c:v>0.0264897526892738</c:v>
                </c:pt>
                <c:pt idx="95">
                  <c:v>0.0262455923066285</c:v>
                </c:pt>
                <c:pt idx="96">
                  <c:v>0.0259990703738466</c:v>
                </c:pt>
                <c:pt idx="97">
                  <c:v>0.0257584003518503</c:v>
                </c:pt>
                <c:pt idx="98">
                  <c:v>0.0255385283206369</c:v>
                </c:pt>
                <c:pt idx="99">
                  <c:v>0.0253090895180959</c:v>
                </c:pt>
                <c:pt idx="100">
                  <c:v>0.025092514211507</c:v>
                </c:pt>
                <c:pt idx="101">
                  <c:v>0.0248743098897013</c:v>
                </c:pt>
                <c:pt idx="102">
                  <c:v>0.0246684960243984</c:v>
                </c:pt>
                <c:pt idx="103">
                  <c:v>0.024461284903188</c:v>
                </c:pt>
                <c:pt idx="104">
                  <c:v>0.0242595532390693</c:v>
                </c:pt>
                <c:pt idx="105">
                  <c:v>0.024069471893075</c:v>
                </c:pt>
                <c:pt idx="106">
                  <c:v>0.0238782878330934</c:v>
                </c:pt>
                <c:pt idx="107">
                  <c:v>0.023698254618</c:v>
                </c:pt>
                <c:pt idx="108">
                  <c:v>0.0235172824473329</c:v>
                </c:pt>
                <c:pt idx="109">
                  <c:v>0.0233413637116484</c:v>
                </c:pt>
                <c:pt idx="110">
                  <c:v>0.0231867339508274</c:v>
                </c:pt>
                <c:pt idx="111">
                  <c:v>0.0230201691035168</c:v>
                </c:pt>
                <c:pt idx="112">
                  <c:v>0.0228635227270779</c:v>
                </c:pt>
                <c:pt idx="113">
                  <c:v>0.0227062550122383</c:v>
                </c:pt>
                <c:pt idx="114">
                  <c:v>0.0225584188931238</c:v>
                </c:pt>
                <c:pt idx="115">
                  <c:v>0.0224100605416555</c:v>
                </c:pt>
                <c:pt idx="116">
                  <c:v>0.0222660800629242</c:v>
                </c:pt>
                <c:pt idx="117">
                  <c:v>0.0221308171798045</c:v>
                </c:pt>
                <c:pt idx="118">
                  <c:v>0.0219951560999738</c:v>
                </c:pt>
                <c:pt idx="119">
                  <c:v>0.0218677554277005</c:v>
                </c:pt>
                <c:pt idx="120">
                  <c:v>0.0217400244036485</c:v>
                </c:pt>
                <c:pt idx="121">
                  <c:v>0.0216161756478208</c:v>
                </c:pt>
                <c:pt idx="122">
                  <c:v>0.0215075672156775</c:v>
                </c:pt>
                <c:pt idx="123">
                  <c:v>0.021390836059094</c:v>
                </c:pt>
                <c:pt idx="124">
                  <c:v>0.0212812983601425</c:v>
                </c:pt>
                <c:pt idx="125">
                  <c:v>0.021171558888734</c:v>
                </c:pt>
                <c:pt idx="126">
                  <c:v>0.0210686100652842</c:v>
                </c:pt>
                <c:pt idx="127">
                  <c:v>0.0209654985155512</c:v>
                </c:pt>
                <c:pt idx="128">
                  <c:v>0.020865619301204</c:v>
                </c:pt>
                <c:pt idx="129">
                  <c:v>0.0207719551918917</c:v>
                </c:pt>
                <c:pt idx="130">
                  <c:v>0.0206781762115749</c:v>
                </c:pt>
                <c:pt idx="131">
                  <c:v>0.0205902520756303</c:v>
                </c:pt>
                <c:pt idx="132">
                  <c:v>0.020502238631313</c:v>
                </c:pt>
                <c:pt idx="133">
                  <c:v>0.02041703103423</c:v>
                </c:pt>
                <c:pt idx="134">
                  <c:v>0.0203424132620647</c:v>
                </c:pt>
                <c:pt idx="135">
                  <c:v>0.0202623223378853</c:v>
                </c:pt>
                <c:pt idx="136">
                  <c:v>0.0201872668459986</c:v>
                </c:pt>
                <c:pt idx="137">
                  <c:v>0.0201121687603925</c:v>
                </c:pt>
                <c:pt idx="138">
                  <c:v>0.0200418035861483</c:v>
                </c:pt>
                <c:pt idx="139">
                  <c:v>0.0199714093570897</c:v>
                </c:pt>
                <c:pt idx="140">
                  <c:v>0.0199032991582155</c:v>
                </c:pt>
                <c:pt idx="141">
                  <c:v>0.0198394953565739</c:v>
                </c:pt>
                <c:pt idx="142">
                  <c:v>0.019775678453869</c:v>
                </c:pt>
                <c:pt idx="143">
                  <c:v>0.0197159041556028</c:v>
                </c:pt>
                <c:pt idx="144">
                  <c:v>0.0196561248782257</c:v>
                </c:pt>
                <c:pt idx="145">
                  <c:v>0.019598303677846</c:v>
                </c:pt>
                <c:pt idx="146">
                  <c:v>0.019545931456961</c:v>
                </c:pt>
                <c:pt idx="147">
                  <c:v>0.0194917281810354</c:v>
                </c:pt>
                <c:pt idx="148">
                  <c:v>0.0194409721897981</c:v>
                </c:pt>
                <c:pt idx="149">
                  <c:v>0.0193902249565705</c:v>
                </c:pt>
                <c:pt idx="150">
                  <c:v>0.0193427094842527</c:v>
                </c:pt>
                <c:pt idx="151">
                  <c:v>0.0192952062588441</c:v>
                </c:pt>
                <c:pt idx="152">
                  <c:v>0.0192492741145021</c:v>
                </c:pt>
                <c:pt idx="153">
                  <c:v>0.0192062721756772</c:v>
                </c:pt>
                <c:pt idx="154">
                  <c:v>0.01916328611771</c:v>
                </c:pt>
                <c:pt idx="155">
                  <c:v>0.0191230450454689</c:v>
                </c:pt>
                <c:pt idx="156">
                  <c:v>0.0190828213928109</c:v>
                </c:pt>
                <c:pt idx="157">
                  <c:v>0.0190439345803497</c:v>
                </c:pt>
                <c:pt idx="158">
                  <c:v>0.0190099239399615</c:v>
                </c:pt>
                <c:pt idx="159">
                  <c:v>0.0189734626700615</c:v>
                </c:pt>
                <c:pt idx="160">
                  <c:v>0.018939334317033</c:v>
                </c:pt>
                <c:pt idx="161">
                  <c:v>0.0189052250153612</c:v>
                </c:pt>
                <c:pt idx="162">
                  <c:v>0.0188732994895018</c:v>
                </c:pt>
                <c:pt idx="163">
                  <c:v>0.018841393026416</c:v>
                </c:pt>
                <c:pt idx="164">
                  <c:v>0.0188105517609383</c:v>
                </c:pt>
                <c:pt idx="165">
                  <c:v>0.0187816865340116</c:v>
                </c:pt>
                <c:pt idx="166">
                  <c:v>0.018752839902344</c:v>
                </c:pt>
                <c:pt idx="167">
                  <c:v>0.0187258422376699</c:v>
                </c:pt>
                <c:pt idx="168">
                  <c:v>0.0186988626166684</c:v>
                </c:pt>
                <c:pt idx="169">
                  <c:v>0.0186727854128648</c:v>
                </c:pt>
                <c:pt idx="170">
                  <c:v>0.01864998252017</c:v>
                </c:pt>
                <c:pt idx="171">
                  <c:v>0.018625540855729</c:v>
                </c:pt>
                <c:pt idx="172">
                  <c:v>0.0186026668209858</c:v>
                </c:pt>
                <c:pt idx="173">
                  <c:v>0.0185798089371061</c:v>
                </c:pt>
                <c:pt idx="174">
                  <c:v>0.0185584173037572</c:v>
                </c:pt>
                <c:pt idx="175">
                  <c:v>0.0185370409271162</c:v>
                </c:pt>
                <c:pt idx="176">
                  <c:v>0.0185163803212318</c:v>
                </c:pt>
                <c:pt idx="177">
                  <c:v>0.0184970451327986</c:v>
                </c:pt>
                <c:pt idx="178">
                  <c:v>0.0184777237879747</c:v>
                </c:pt>
                <c:pt idx="179">
                  <c:v>0.0184596419232859</c:v>
                </c:pt>
                <c:pt idx="180">
                  <c:v>0.0184415729488532</c:v>
                </c:pt>
                <c:pt idx="181">
                  <c:v>0.0184241089063932</c:v>
                </c:pt>
                <c:pt idx="182">
                  <c:v>0.0184088379692127</c:v>
                </c:pt>
                <c:pt idx="183">
                  <c:v>0.0183924696687856</c:v>
                </c:pt>
                <c:pt idx="184">
                  <c:v>0.0183771511216051</c:v>
                </c:pt>
                <c:pt idx="185">
                  <c:v>0.0183618431423982</c:v>
                </c:pt>
                <c:pt idx="186">
                  <c:v>0.0183475167224385</c:v>
                </c:pt>
                <c:pt idx="187">
                  <c:v>0.0183331999716296</c:v>
                </c:pt>
                <c:pt idx="188">
                  <c:v>0.0183193619171997</c:v>
                </c:pt>
                <c:pt idx="189">
                  <c:v>0.0183064108327304</c:v>
                </c:pt>
                <c:pt idx="190">
                  <c:v>0.0182934681244473</c:v>
                </c:pt>
                <c:pt idx="191">
                  <c:v>0.0182813547456457</c:v>
                </c:pt>
                <c:pt idx="192">
                  <c:v>0.0182692489331087</c:v>
                </c:pt>
                <c:pt idx="193">
                  <c:v>0.0182575472520425</c:v>
                </c:pt>
                <c:pt idx="194">
                  <c:v>0.018246954292221</c:v>
                </c:pt>
                <c:pt idx="195">
                  <c:v>0.0182359964603371</c:v>
                </c:pt>
                <c:pt idx="196">
                  <c:v>0.0182257401262351</c:v>
                </c:pt>
                <c:pt idx="197">
                  <c:v>0.0182154895209445</c:v>
                </c:pt>
                <c:pt idx="198">
                  <c:v>0.0182058948557799</c:v>
                </c:pt>
                <c:pt idx="199">
                  <c:v>0.0181963052570371</c:v>
                </c:pt>
                <c:pt idx="200">
                  <c:v>0.0181870348417459</c:v>
                </c:pt>
                <c:pt idx="201">
                  <c:v>0.0181783572233563</c:v>
                </c:pt>
                <c:pt idx="202">
                  <c:v>0.0181696837535836</c:v>
                </c:pt>
                <c:pt idx="203">
                  <c:v>0.0181615646277697</c:v>
                </c:pt>
                <c:pt idx="204">
                  <c:v>0.0181534490948068</c:v>
                </c:pt>
                <c:pt idx="205">
                  <c:v>0.0181456029801339</c:v>
                </c:pt>
                <c:pt idx="206">
                  <c:v>0.0181387401683524</c:v>
                </c:pt>
                <c:pt idx="207">
                  <c:v>0.018131381954152</c:v>
                </c:pt>
                <c:pt idx="208">
                  <c:v>0.0181244933779867</c:v>
                </c:pt>
                <c:pt idx="209">
                  <c:v>0.0181176071913849</c:v>
                </c:pt>
                <c:pt idx="210">
                  <c:v>0.0181111602533268</c:v>
                </c:pt>
                <c:pt idx="211">
                  <c:v>0.0181047152844673</c:v>
                </c:pt>
                <c:pt idx="212">
                  <c:v>0.0180984833882438</c:v>
                </c:pt>
                <c:pt idx="213">
                  <c:v>0.0180926486306809</c:v>
                </c:pt>
                <c:pt idx="214">
                  <c:v>0.0180868152744895</c:v>
                </c:pt>
                <c:pt idx="215">
                  <c:v>0.0180813534170756</c:v>
                </c:pt>
                <c:pt idx="216">
                  <c:v>0.0180758926257345</c:v>
                </c:pt>
                <c:pt idx="217">
                  <c:v>0.0180706117686251</c:v>
                </c:pt>
                <c:pt idx="218">
                  <c:v>0.0180659915814856</c:v>
                </c:pt>
                <c:pt idx="219">
                  <c:v>0.018061036631718</c:v>
                </c:pt>
                <c:pt idx="220">
                  <c:v>0.0180563967044147</c:v>
                </c:pt>
                <c:pt idx="221">
                  <c:v>0.0180517571412919</c:v>
                </c:pt>
                <c:pt idx="222">
                  <c:v>0.0180474123380991</c:v>
                </c:pt>
                <c:pt idx="223">
                  <c:v>0.0180430676625543</c:v>
                </c:pt>
                <c:pt idx="224">
                  <c:v>0.0180388654282291</c:v>
                </c:pt>
                <c:pt idx="225">
                  <c:v>0.0180349298733222</c:v>
                </c:pt>
                <c:pt idx="226">
                  <c:v>0.0180309941349417</c:v>
                </c:pt>
                <c:pt idx="227">
                  <c:v>0.0180273079753062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"RPI Current"</c:f>
              <c:strCache>
                <c:ptCount val="1"/>
                <c:pt idx="0">
                  <c:v>RPI Current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square"/>
            <c:size val="3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inflationCurves!$N$13:$N$238</c:f>
              <c:numCache>
                <c:formatCode>General</c:formatCode>
                <c:ptCount val="226"/>
              </c:numCache>
            </c:numRef>
          </c:val>
          <c:smooth val="1"/>
        </c:ser>
        <c:ser>
          <c:idx val="2"/>
          <c:order val="2"/>
          <c:tx>
            <c:strRef>
              <c:f>"PLLU NEW"</c:f>
              <c:strCache>
                <c:ptCount val="1"/>
                <c:pt idx="0">
                  <c:v>PLLU NEW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square"/>
            <c:size val="2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inflationCurves!$G$12:$G$238</c:f>
              <c:numCache>
                <c:formatCode>0.00%</c:formatCode>
                <c:ptCount val="227"/>
                <c:pt idx="0">
                  <c:v>0.0297050580004418</c:v>
                </c:pt>
                <c:pt idx="1">
                  <c:v>0.029083632048291</c:v>
                </c:pt>
                <c:pt idx="2">
                  <c:v>0.0282069248782671</c:v>
                </c:pt>
                <c:pt idx="3">
                  <c:v>0.0282785993506963</c:v>
                </c:pt>
                <c:pt idx="4">
                  <c:v>0.0282743428317151</c:v>
                </c:pt>
                <c:pt idx="5">
                  <c:v>0.0282627537374101</c:v>
                </c:pt>
                <c:pt idx="6">
                  <c:v>0.0282671507686842</c:v>
                </c:pt>
                <c:pt idx="7">
                  <c:v>0.028279741567775</c:v>
                </c:pt>
                <c:pt idx="8">
                  <c:v>0.0283081086362826</c:v>
                </c:pt>
                <c:pt idx="9">
                  <c:v>0.0283332158929088</c:v>
                </c:pt>
                <c:pt idx="10">
                  <c:v>0.0282719750298219</c:v>
                </c:pt>
                <c:pt idx="11">
                  <c:v>0.0282619655143732</c:v>
                </c:pt>
                <c:pt idx="12">
                  <c:v>0.0285485294786229</c:v>
                </c:pt>
                <c:pt idx="13">
                  <c:v>0.0288450382737588</c:v>
                </c:pt>
                <c:pt idx="14">
                  <c:v>0.0292207317794185</c:v>
                </c:pt>
                <c:pt idx="15">
                  <c:v>0.0296070576238657</c:v>
                </c:pt>
                <c:pt idx="16">
                  <c:v>0.030053081217615</c:v>
                </c:pt>
                <c:pt idx="17">
                  <c:v>0.0304843944752725</c:v>
                </c:pt>
                <c:pt idx="18">
                  <c:v>0.0309321060730657</c:v>
                </c:pt>
                <c:pt idx="19">
                  <c:v>0.0313705390467418</c:v>
                </c:pt>
                <c:pt idx="20">
                  <c:v>0.0317958763028052</c:v>
                </c:pt>
                <c:pt idx="21">
                  <c:v>0.0322200769066704</c:v>
                </c:pt>
                <c:pt idx="22">
                  <c:v>0.0326168768944013</c:v>
                </c:pt>
                <c:pt idx="23">
                  <c:v>0.0330219111714269</c:v>
                </c:pt>
                <c:pt idx="24">
                  <c:v>0.0334025528649191</c:v>
                </c:pt>
                <c:pt idx="25">
                  <c:v>0.0337328573456761</c:v>
                </c:pt>
                <c:pt idx="26">
                  <c:v>0.034069179929683</c:v>
                </c:pt>
                <c:pt idx="27">
                  <c:v>0.0343712832282798</c:v>
                </c:pt>
                <c:pt idx="28">
                  <c:v>0.0346944116795445</c:v>
                </c:pt>
                <c:pt idx="29">
                  <c:v>0.034978170581655</c:v>
                </c:pt>
                <c:pt idx="30">
                  <c:v>0.0352432765033471</c:v>
                </c:pt>
                <c:pt idx="31">
                  <c:v>0.0354780949446865</c:v>
                </c:pt>
                <c:pt idx="32">
                  <c:v>0.0356751294137372</c:v>
                </c:pt>
                <c:pt idx="33">
                  <c:v>0.0358500608878974</c:v>
                </c:pt>
                <c:pt idx="34">
                  <c:v>0.0360991595226971</c:v>
                </c:pt>
                <c:pt idx="35">
                  <c:v>0.0361343934144842</c:v>
                </c:pt>
                <c:pt idx="36">
                  <c:v>0.0363310567436354</c:v>
                </c:pt>
                <c:pt idx="37">
                  <c:v>0.0363032463232105</c:v>
                </c:pt>
                <c:pt idx="38">
                  <c:v>0.0364233091260952</c:v>
                </c:pt>
                <c:pt idx="39">
                  <c:v>0.0362486708037211</c:v>
                </c:pt>
                <c:pt idx="40">
                  <c:v>0.03639400894522</c:v>
                </c:pt>
                <c:pt idx="41">
                  <c:v>0.0362289751742012</c:v>
                </c:pt>
                <c:pt idx="42">
                  <c:v>0.0363017727385763</c:v>
                </c:pt>
                <c:pt idx="43">
                  <c:v>0.0361211432111018</c:v>
                </c:pt>
                <c:pt idx="44">
                  <c:v>0.0361151551100191</c:v>
                </c:pt>
                <c:pt idx="45">
                  <c:v>0.0359874912383448</c:v>
                </c:pt>
                <c:pt idx="46">
                  <c:v>0.0358855868422319</c:v>
                </c:pt>
                <c:pt idx="47">
                  <c:v>0.0357549907078431</c:v>
                </c:pt>
                <c:pt idx="48">
                  <c:v>0.0356354887133935</c:v>
                </c:pt>
                <c:pt idx="49">
                  <c:v>0.0354588689679953</c:v>
                </c:pt>
                <c:pt idx="50">
                  <c:v>0.0353056108212004</c:v>
                </c:pt>
                <c:pt idx="51">
                  <c:v>0.03498983689705</c:v>
                </c:pt>
                <c:pt idx="52">
                  <c:v>0.0349082926176072</c:v>
                </c:pt>
                <c:pt idx="53">
                  <c:v>0.0346080472017343</c:v>
                </c:pt>
                <c:pt idx="54">
                  <c:v>0.034500192109722</c:v>
                </c:pt>
                <c:pt idx="55">
                  <c:v>0.0341920738265779</c:v>
                </c:pt>
                <c:pt idx="56">
                  <c:v>0.034038171673251</c:v>
                </c:pt>
                <c:pt idx="57">
                  <c:v>0.0338123128269938</c:v>
                </c:pt>
                <c:pt idx="58">
                  <c:v>0.0335806351087777</c:v>
                </c:pt>
                <c:pt idx="59">
                  <c:v>0.0333484934875522</c:v>
                </c:pt>
                <c:pt idx="60">
                  <c:v>0.0331054192910017</c:v>
                </c:pt>
                <c:pt idx="61">
                  <c:v>0.0328716257730814</c:v>
                </c:pt>
                <c:pt idx="62">
                  <c:v>0.0326235239370091</c:v>
                </c:pt>
                <c:pt idx="63">
                  <c:v>0.0322516416530531</c:v>
                </c:pt>
                <c:pt idx="64">
                  <c:v>0.0321071949888772</c:v>
                </c:pt>
                <c:pt idx="65">
                  <c:v>0.0317711028441949</c:v>
                </c:pt>
                <c:pt idx="66">
                  <c:v>0.0316211067801438</c:v>
                </c:pt>
                <c:pt idx="67">
                  <c:v>0.0312841301825546</c:v>
                </c:pt>
                <c:pt idx="68">
                  <c:v>0.0311052308643196</c:v>
                </c:pt>
                <c:pt idx="69">
                  <c:v>0.0308690576732521</c:v>
                </c:pt>
                <c:pt idx="70">
                  <c:v>0.0306220209418136</c:v>
                </c:pt>
                <c:pt idx="71">
                  <c:v>0.0303872918121879</c:v>
                </c:pt>
                <c:pt idx="72">
                  <c:v>0.0301418088313664</c:v>
                </c:pt>
                <c:pt idx="73">
                  <c:v>0.0299173970845556</c:v>
                </c:pt>
                <c:pt idx="74">
                  <c:v>0.0296778075673807</c:v>
                </c:pt>
                <c:pt idx="75">
                  <c:v>0.0293149933233608</c:v>
                </c:pt>
                <c:pt idx="76">
                  <c:v>0.0291977067937627</c:v>
                </c:pt>
                <c:pt idx="77">
                  <c:v>0.0288830264530087</c:v>
                </c:pt>
                <c:pt idx="78">
                  <c:v>0.0287624188852127</c:v>
                </c:pt>
                <c:pt idx="79">
                  <c:v>0.0284536608954863</c:v>
                </c:pt>
                <c:pt idx="80">
                  <c:v>0.0283127341567374</c:v>
                </c:pt>
                <c:pt idx="81">
                  <c:v>0.0281068877158544</c:v>
                </c:pt>
                <c:pt idx="82">
                  <c:v>0.0279158832295964</c:v>
                </c:pt>
                <c:pt idx="83">
                  <c:v>0.0277504590628957</c:v>
                </c:pt>
                <c:pt idx="84">
                  <c:v>0.0275778851779061</c:v>
                </c:pt>
                <c:pt idx="85">
                  <c:v>0.0274188053541446</c:v>
                </c:pt>
                <c:pt idx="86">
                  <c:v>0.0272536131850568</c:v>
                </c:pt>
                <c:pt idx="87">
                  <c:v>0.0269618353133989</c:v>
                </c:pt>
                <c:pt idx="88">
                  <c:v>0.0269168995498583</c:v>
                </c:pt>
                <c:pt idx="89">
                  <c:v>0.0266719161986121</c:v>
                </c:pt>
                <c:pt idx="90">
                  <c:v>0.0266282957369368</c:v>
                </c:pt>
                <c:pt idx="91">
                  <c:v>0.026399307647291</c:v>
                </c:pt>
                <c:pt idx="92">
                  <c:v>0.0263320037332354</c:v>
                </c:pt>
                <c:pt idx="93">
                  <c:v>0.0262007776406233</c:v>
                </c:pt>
                <c:pt idx="94">
                  <c:v>0.0260715925155251</c:v>
                </c:pt>
                <c:pt idx="95">
                  <c:v>0.025943714722648</c:v>
                </c:pt>
                <c:pt idx="96">
                  <c:v>0.0258406617355496</c:v>
                </c:pt>
                <c:pt idx="97">
                  <c:v>0.0257067504833906</c:v>
                </c:pt>
                <c:pt idx="98">
                  <c:v>0.0256055243961282</c:v>
                </c:pt>
                <c:pt idx="99">
                  <c:v>0.0253561701203644</c:v>
                </c:pt>
                <c:pt idx="100">
                  <c:v>0.025359480070778</c:v>
                </c:pt>
                <c:pt idx="101">
                  <c:v>0.0251542317742284</c:v>
                </c:pt>
                <c:pt idx="102">
                  <c:v>0.0251645694063207</c:v>
                </c:pt>
                <c:pt idx="103">
                  <c:v>0.0249695832318309</c:v>
                </c:pt>
                <c:pt idx="104">
                  <c:v>0.0249578663669543</c:v>
                </c:pt>
                <c:pt idx="105">
                  <c:v>0.0248729606651932</c:v>
                </c:pt>
                <c:pt idx="106">
                  <c:v>0.0247813422926787</c:v>
                </c:pt>
                <c:pt idx="107">
                  <c:v>0.0247013452227386</c:v>
                </c:pt>
                <c:pt idx="108">
                  <c:v>0.0246398468548656</c:v>
                </c:pt>
                <c:pt idx="109">
                  <c:v>0.0245455965132468</c:v>
                </c:pt>
                <c:pt idx="110">
                  <c:v>0.0244899870522621</c:v>
                </c:pt>
                <c:pt idx="111">
                  <c:v>0.0242795966631815</c:v>
                </c:pt>
                <c:pt idx="112">
                  <c:v>0.0243283727365579</c:v>
                </c:pt>
                <c:pt idx="113">
                  <c:v>0.024157037803772</c:v>
                </c:pt>
                <c:pt idx="114">
                  <c:v>0.0242039118734849</c:v>
                </c:pt>
                <c:pt idx="115">
                  <c:v>0.0240486828422094</c:v>
                </c:pt>
                <c:pt idx="116">
                  <c:v>0.024073143419537</c:v>
                </c:pt>
                <c:pt idx="117">
                  <c:v>0.0240218103438818</c:v>
                </c:pt>
                <c:pt idx="118">
                  <c:v>0.0239639549827158</c:v>
                </c:pt>
                <c:pt idx="119">
                  <c:v>0.02392164155391</c:v>
                </c:pt>
                <c:pt idx="120">
                  <c:v>0.0238885684364453</c:v>
                </c:pt>
                <c:pt idx="121">
                  <c:v>0.0238290061975472</c:v>
                </c:pt>
                <c:pt idx="122">
                  <c:v>0.0238012861683867</c:v>
                </c:pt>
                <c:pt idx="123">
                  <c:v>0.0236245616689339</c:v>
                </c:pt>
                <c:pt idx="124">
                  <c:v>0.023700950170403</c:v>
                </c:pt>
                <c:pt idx="125">
                  <c:v>0.0235628856871516</c:v>
                </c:pt>
                <c:pt idx="126">
                  <c:v>0.0236360152227678</c:v>
                </c:pt>
                <c:pt idx="127">
                  <c:v>0.0235087556216307</c:v>
                </c:pt>
                <c:pt idx="128">
                  <c:v>0.0235577982372341</c:v>
                </c:pt>
                <c:pt idx="129">
                  <c:v>0.0235346046665643</c:v>
                </c:pt>
                <c:pt idx="130">
                  <c:v>0.0235000611947841</c:v>
                </c:pt>
                <c:pt idx="131">
                  <c:v>0.0234823535824903</c:v>
                </c:pt>
                <c:pt idx="132">
                  <c:v>0.0234750312530967</c:v>
                </c:pt>
                <c:pt idx="133">
                  <c:v>0.0234376044109109</c:v>
                </c:pt>
                <c:pt idx="134">
                  <c:v>0.0234324935498155</c:v>
                </c:pt>
                <c:pt idx="135">
                  <c:v>0.0232695335557134</c:v>
                </c:pt>
                <c:pt idx="136">
                  <c:v>0.0233741303217162</c:v>
                </c:pt>
                <c:pt idx="137">
                  <c:v>0.0232576193121537</c:v>
                </c:pt>
                <c:pt idx="138">
                  <c:v>0.0233552274631119</c:v>
                </c:pt>
                <c:pt idx="139">
                  <c:v>0.0232434327600419</c:v>
                </c:pt>
                <c:pt idx="140">
                  <c:v>0.0233108323311304</c:v>
                </c:pt>
                <c:pt idx="141">
                  <c:v>0.0233068404053104</c:v>
                </c:pt>
                <c:pt idx="142">
                  <c:v>0.0232919692700279</c:v>
                </c:pt>
                <c:pt idx="143">
                  <c:v>0.0232879511091411</c:v>
                </c:pt>
                <c:pt idx="144">
                  <c:v>0.0232982736904799</c:v>
                </c:pt>
                <c:pt idx="145">
                  <c:v>0.0232789372234101</c:v>
                </c:pt>
                <c:pt idx="146">
                  <c:v>0.0232858617231883</c:v>
                </c:pt>
                <c:pt idx="147">
                  <c:v>0.0231388194611779</c:v>
                </c:pt>
                <c:pt idx="148">
                  <c:v>0.0232585733286486</c:v>
                </c:pt>
                <c:pt idx="149">
                  <c:v>0.0231534291358522</c:v>
                </c:pt>
                <c:pt idx="150">
                  <c:v>0.0232656530416933</c:v>
                </c:pt>
                <c:pt idx="151">
                  <c:v>0.0231754084754636</c:v>
                </c:pt>
                <c:pt idx="152">
                  <c:v>0.0232527609201017</c:v>
                </c:pt>
                <c:pt idx="153">
                  <c:v>0.023256967143058</c:v>
                </c:pt>
                <c:pt idx="154">
                  <c:v>0.0232595685883468</c:v>
                </c:pt>
                <c:pt idx="155">
                  <c:v>0.0232619588381033</c:v>
                </c:pt>
                <c:pt idx="156">
                  <c:v>0.0232898205283699</c:v>
                </c:pt>
                <c:pt idx="157">
                  <c:v>0.0232749041835658</c:v>
                </c:pt>
                <c:pt idx="158">
                  <c:v>0.0233004545642828</c:v>
                </c:pt>
                <c:pt idx="159">
                  <c:v>0.0231631671460774</c:v>
                </c:pt>
                <c:pt idx="160">
                  <c:v>0.0232877115574893</c:v>
                </c:pt>
                <c:pt idx="161">
                  <c:v>0.0231915089419034</c:v>
                </c:pt>
                <c:pt idx="162">
                  <c:v>0.023315303519208</c:v>
                </c:pt>
                <c:pt idx="163">
                  <c:v>0.0232326515465354</c:v>
                </c:pt>
                <c:pt idx="164">
                  <c:v>0.0233185416109717</c:v>
                </c:pt>
                <c:pt idx="165">
                  <c:v>0.0233389024778763</c:v>
                </c:pt>
                <c:pt idx="166">
                  <c:v>0.0233405268356338</c:v>
                </c:pt>
                <c:pt idx="167">
                  <c:v>0.0233577118132079</c:v>
                </c:pt>
                <c:pt idx="168">
                  <c:v>0.0233897946442118</c:v>
                </c:pt>
                <c:pt idx="169">
                  <c:v>0.0233849854952861</c:v>
                </c:pt>
                <c:pt idx="170">
                  <c:v>0.0234150514189721</c:v>
                </c:pt>
                <c:pt idx="171">
                  <c:v>0.0232895110856086</c:v>
                </c:pt>
                <c:pt idx="172">
                  <c:v>0.0234186197295223</c:v>
                </c:pt>
                <c:pt idx="173">
                  <c:v>0.0233296376959249</c:v>
                </c:pt>
                <c:pt idx="174">
                  <c:v>0.0234589677300514</c:v>
                </c:pt>
                <c:pt idx="175">
                  <c:v>0.0233766686692148</c:v>
                </c:pt>
                <c:pt idx="176">
                  <c:v>0.023475165329071</c:v>
                </c:pt>
                <c:pt idx="177">
                  <c:v>0.0234984131944335</c:v>
                </c:pt>
                <c:pt idx="178">
                  <c:v>0.023506852370047</c:v>
                </c:pt>
                <c:pt idx="179">
                  <c:v>0.0235292568050594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"PLLU Current"</c:f>
              <c:strCache>
                <c:ptCount val="1"/>
                <c:pt idx="0">
                  <c:v>PLLU Current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square"/>
            <c:size val="3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inflationCurves!$P$11:$P$238</c:f>
              <c:numCache>
                <c:formatCode>General</c:formatCode>
                <c:ptCount val="228"/>
              </c:numCache>
            </c:numRef>
          </c:val>
          <c:smooth val="1"/>
        </c:ser>
        <c:ser>
          <c:idx val="4"/>
          <c:order val="4"/>
          <c:tx>
            <c:strRef>
              <c:f>"DZCV NEW"</c:f>
              <c:strCache>
                <c:ptCount val="1"/>
                <c:pt idx="0">
                  <c:v>DZCV NEW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square"/>
            <c:size val="2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inflationCurves!$K$11:$K$191</c:f>
              <c:numCache>
                <c:formatCode>0.00%</c:formatCode>
                <c:ptCount val="181"/>
                <c:pt idx="0">
                  <c:v>0.0296878974739676</c:v>
                </c:pt>
                <c:pt idx="1">
                  <c:v>0.0239637734221511</c:v>
                </c:pt>
                <c:pt idx="2">
                  <c:v>0.0233981648241511</c:v>
                </c:pt>
                <c:pt idx="3">
                  <c:v>0.0226142907848699</c:v>
                </c:pt>
                <c:pt idx="4">
                  <c:v>0.0226412830498859</c:v>
                </c:pt>
                <c:pt idx="5">
                  <c:v>0.022603354317246</c:v>
                </c:pt>
                <c:pt idx="6">
                  <c:v>0.0225591562327043</c:v>
                </c:pt>
                <c:pt idx="7">
                  <c:v>0.0225286262855327</c:v>
                </c:pt>
                <c:pt idx="8">
                  <c:v>0.0225051020098444</c:v>
                </c:pt>
                <c:pt idx="9">
                  <c:v>0.0224950664445077</c:v>
                </c:pt>
                <c:pt idx="10">
                  <c:v>0.022482243740012</c:v>
                </c:pt>
                <c:pt idx="11">
                  <c:v>0.0223955933931619</c:v>
                </c:pt>
                <c:pt idx="12">
                  <c:v>0.0223527458485423</c:v>
                </c:pt>
                <c:pt idx="13">
                  <c:v>0.0226501182564416</c:v>
                </c:pt>
                <c:pt idx="14">
                  <c:v>0.0229577214226549</c:v>
                </c:pt>
                <c:pt idx="15">
                  <c:v>0.0233459729079098</c:v>
                </c:pt>
                <c:pt idx="16">
                  <c:v>0.0237477729949586</c:v>
                </c:pt>
                <c:pt idx="17">
                  <c:v>0.0242091278435597</c:v>
                </c:pt>
                <c:pt idx="18">
                  <c:v>0.0246604738608879</c:v>
                </c:pt>
                <c:pt idx="19">
                  <c:v>0.0251330231591064</c:v>
                </c:pt>
                <c:pt idx="20">
                  <c:v>0.0256011946983974</c:v>
                </c:pt>
                <c:pt idx="21">
                  <c:v>0.0260576295323449</c:v>
                </c:pt>
                <c:pt idx="22">
                  <c:v>0.0265178019548471</c:v>
                </c:pt>
                <c:pt idx="23">
                  <c:v>0.0269520998794519</c:v>
                </c:pt>
                <c:pt idx="24">
                  <c:v>0.027396465454826</c:v>
                </c:pt>
                <c:pt idx="25">
                  <c:v>0.0278190150483199</c:v>
                </c:pt>
                <c:pt idx="26">
                  <c:v>0.0281876710680365</c:v>
                </c:pt>
                <c:pt idx="27">
                  <c:v>0.0285684636927686</c:v>
                </c:pt>
                <c:pt idx="28">
                  <c:v>0.0289141799230232</c:v>
                </c:pt>
                <c:pt idx="29">
                  <c:v>0.0292773560824717</c:v>
                </c:pt>
                <c:pt idx="30">
                  <c:v>0.0296003158324026</c:v>
                </c:pt>
                <c:pt idx="31">
                  <c:v>0.0299057485425753</c:v>
                </c:pt>
                <c:pt idx="32">
                  <c:v>0.0301806435173727</c:v>
                </c:pt>
                <c:pt idx="33">
                  <c:v>0.0304161853242053</c:v>
                </c:pt>
                <c:pt idx="34">
                  <c:v>0.0306300695659355</c:v>
                </c:pt>
                <c:pt idx="35">
                  <c:v>0.0309003359460748</c:v>
                </c:pt>
                <c:pt idx="36">
                  <c:v>0.0309844605511899</c:v>
                </c:pt>
                <c:pt idx="37">
                  <c:v>0.0312012957557172</c:v>
                </c:pt>
                <c:pt idx="38">
                  <c:v>0.0312169390535708</c:v>
                </c:pt>
                <c:pt idx="39">
                  <c:v>0.0313582405794215</c:v>
                </c:pt>
                <c:pt idx="40">
                  <c:v>0.0312414015476947</c:v>
                </c:pt>
                <c:pt idx="41">
                  <c:v>0.0313942445977739</c:v>
                </c:pt>
                <c:pt idx="42">
                  <c:v>0.0312761046429211</c:v>
                </c:pt>
                <c:pt idx="43">
                  <c:v>0.0313573788309705</c:v>
                </c:pt>
                <c:pt idx="44">
                  <c:v>0.031217370755458</c:v>
                </c:pt>
                <c:pt idx="45">
                  <c:v>0.0312220105539253</c:v>
                </c:pt>
                <c:pt idx="46">
                  <c:v>0.0311187908470804</c:v>
                </c:pt>
                <c:pt idx="47">
                  <c:v>0.0310335783649593</c:v>
                </c:pt>
                <c:pt idx="48">
                  <c:v>0.030920151378609</c:v>
                </c:pt>
                <c:pt idx="49">
                  <c:v>0.0308126145840827</c:v>
                </c:pt>
                <c:pt idx="50">
                  <c:v>0.0306535252666287</c:v>
                </c:pt>
                <c:pt idx="51">
                  <c:v>0.0305107838847273</c:v>
                </c:pt>
                <c:pt idx="52">
                  <c:v>0.0302266475003832</c:v>
                </c:pt>
                <c:pt idx="53">
                  <c:v>0.0301395963038826</c:v>
                </c:pt>
                <c:pt idx="54">
                  <c:v>0.0298636861604893</c:v>
                </c:pt>
                <c:pt idx="55">
                  <c:v>0.0297493176248439</c:v>
                </c:pt>
                <c:pt idx="56">
                  <c:v>0.0294615689524087</c:v>
                </c:pt>
                <c:pt idx="57">
                  <c:v>0.0293045868408671</c:v>
                </c:pt>
                <c:pt idx="58">
                  <c:v>0.0290834793737335</c:v>
                </c:pt>
                <c:pt idx="59">
                  <c:v>0.0288567652626354</c:v>
                </c:pt>
                <c:pt idx="60">
                  <c:v>0.0286272789892629</c:v>
                </c:pt>
                <c:pt idx="61">
                  <c:v>0.0283871605577494</c:v>
                </c:pt>
                <c:pt idx="62">
                  <c:v>0.028157125557454</c:v>
                </c:pt>
                <c:pt idx="63">
                  <c:v>0.0279106810115587</c:v>
                </c:pt>
                <c:pt idx="64">
                  <c:v>0.0275586903219966</c:v>
                </c:pt>
                <c:pt idx="65">
                  <c:v>0.0273993018095202</c:v>
                </c:pt>
                <c:pt idx="66">
                  <c:v>0.0270766312065486</c:v>
                </c:pt>
                <c:pt idx="67">
                  <c:v>0.0269114061065535</c:v>
                </c:pt>
                <c:pt idx="68">
                  <c:v>0.0265859223042101</c:v>
                </c:pt>
                <c:pt idx="69">
                  <c:v>0.0263965238212904</c:v>
                </c:pt>
                <c:pt idx="70">
                  <c:v>0.0261567480305867</c:v>
                </c:pt>
                <c:pt idx="71">
                  <c:v>0.0259087993637981</c:v>
                </c:pt>
                <c:pt idx="72">
                  <c:v>0.025670119590039</c:v>
                </c:pt>
                <c:pt idx="73">
                  <c:v>0.025422289544776</c:v>
                </c:pt>
                <c:pt idx="74">
                  <c:v>0.0251962430821986</c:v>
                </c:pt>
                <c:pt idx="75">
                  <c:v>0.0249537231022631</c:v>
                </c:pt>
                <c:pt idx="76">
                  <c:v>0.0246072797654874</c:v>
                </c:pt>
                <c:pt idx="77">
                  <c:v>0.0244698328646231</c:v>
                </c:pt>
                <c:pt idx="78">
                  <c:v>0.0241651278994921</c:v>
                </c:pt>
                <c:pt idx="79">
                  <c:v>0.0240255350464234</c:v>
                </c:pt>
                <c:pt idx="80">
                  <c:v>0.023725487493627</c:v>
                </c:pt>
                <c:pt idx="81">
                  <c:v>0.0235705267854727</c:v>
                </c:pt>
                <c:pt idx="82">
                  <c:v>0.0233593841587372</c:v>
                </c:pt>
                <c:pt idx="83">
                  <c:v>0.02316254968911</c:v>
                </c:pt>
                <c:pt idx="84">
                  <c:v>0.0229869940513941</c:v>
                </c:pt>
                <c:pt idx="85">
                  <c:v>0.0228058808642523</c:v>
                </c:pt>
                <c:pt idx="86">
                  <c:v>0.0226400463232388</c:v>
                </c:pt>
                <c:pt idx="87">
                  <c:v>0.022466351663014</c:v>
                </c:pt>
                <c:pt idx="88">
                  <c:v>0.0221860470876678</c:v>
                </c:pt>
                <c:pt idx="89">
                  <c:v>0.0221163688458516</c:v>
                </c:pt>
                <c:pt idx="90">
                  <c:v>0.0218772514681844</c:v>
                </c:pt>
                <c:pt idx="91">
                  <c:v>0.0218099307571955</c:v>
                </c:pt>
                <c:pt idx="92">
                  <c:v>0.0215847560141266</c:v>
                </c:pt>
                <c:pt idx="93">
                  <c:v>0.0214993774684805</c:v>
                </c:pt>
                <c:pt idx="94">
                  <c:v>0.0213590479258638</c:v>
                </c:pt>
                <c:pt idx="95">
                  <c:v>0.0212219811621965</c:v>
                </c:pt>
                <c:pt idx="96">
                  <c:v>0.0210857747586134</c:v>
                </c:pt>
                <c:pt idx="97">
                  <c:v>0.0209714314222466</c:v>
                </c:pt>
                <c:pt idx="98">
                  <c:v>0.0208329712502483</c:v>
                </c:pt>
                <c:pt idx="99">
                  <c:v>0.0207214141161621</c:v>
                </c:pt>
                <c:pt idx="100">
                  <c:v>0.0204846095019658</c:v>
                </c:pt>
                <c:pt idx="101">
                  <c:v>0.0204636552384927</c:v>
                </c:pt>
                <c:pt idx="102">
                  <c:v>0.0202657342336247</c:v>
                </c:pt>
                <c:pt idx="103">
                  <c:v>0.0202519868968517</c:v>
                </c:pt>
                <c:pt idx="104">
                  <c:v>0.0200632849662739</c:v>
                </c:pt>
                <c:pt idx="105">
                  <c:v>0.0200325481800911</c:v>
                </c:pt>
                <c:pt idx="106">
                  <c:v>0.0199391147425474</c:v>
                </c:pt>
                <c:pt idx="107">
                  <c:v>0.0198411574136023</c:v>
                </c:pt>
                <c:pt idx="108">
                  <c:v>0.0197530339522008</c:v>
                </c:pt>
                <c:pt idx="109">
                  <c:v>0.0196812777054797</c:v>
                </c:pt>
                <c:pt idx="110">
                  <c:v>0.0195838390194662</c:v>
                </c:pt>
                <c:pt idx="111">
                  <c:v>0.0195181373619675</c:v>
                </c:pt>
                <c:pt idx="112">
                  <c:v>0.0193211791242717</c:v>
                </c:pt>
                <c:pt idx="113">
                  <c:v>0.019345740486091</c:v>
                </c:pt>
                <c:pt idx="114">
                  <c:v>0.0191831349815756</c:v>
                </c:pt>
                <c:pt idx="115">
                  <c:v>0.01920704125087</c:v>
                </c:pt>
                <c:pt idx="116">
                  <c:v>0.0190586265569478</c:v>
                </c:pt>
                <c:pt idx="117">
                  <c:v>0.0190647966963028</c:v>
                </c:pt>
                <c:pt idx="118">
                  <c:v>0.0190061198589161</c:v>
                </c:pt>
                <c:pt idx="119">
                  <c:v>0.0189427668518413</c:v>
                </c:pt>
                <c:pt idx="120">
                  <c:v>0.0188926661885908</c:v>
                </c:pt>
                <c:pt idx="121">
                  <c:v>0.0188508891587732</c:v>
                </c:pt>
                <c:pt idx="122">
                  <c:v>0.0187881251254117</c:v>
                </c:pt>
                <c:pt idx="123">
                  <c:v>0.0187517008044119</c:v>
                </c:pt>
                <c:pt idx="124">
                  <c:v>0.018588661748194</c:v>
                </c:pt>
                <c:pt idx="125">
                  <c:v>0.0186420123145666</c:v>
                </c:pt>
                <c:pt idx="126">
                  <c:v>0.0185127457596306</c:v>
                </c:pt>
                <c:pt idx="127">
                  <c:v>0.0185640323536615</c:v>
                </c:pt>
                <c:pt idx="128">
                  <c:v>0.0184443385603255</c:v>
                </c:pt>
                <c:pt idx="129">
                  <c:v>0.0184760606087513</c:v>
                </c:pt>
                <c:pt idx="130">
                  <c:v>0.0184460081969742</c:v>
                </c:pt>
                <c:pt idx="131">
                  <c:v>0.0184068897977841</c:v>
                </c:pt>
                <c:pt idx="132">
                  <c:v>0.0183821563238423</c:v>
                </c:pt>
                <c:pt idx="133">
                  <c:v>0.0183666081041287</c:v>
                </c:pt>
                <c:pt idx="134">
                  <c:v>0.0183264748168939</c:v>
                </c:pt>
                <c:pt idx="135">
                  <c:v>0.0183133751199217</c:v>
                </c:pt>
                <c:pt idx="136">
                  <c:v>0.0181658632763488</c:v>
                </c:pt>
                <c:pt idx="137">
                  <c:v>0.0182471078199501</c:v>
                </c:pt>
                <c:pt idx="138">
                  <c:v>0.0181398211027816</c:v>
                </c:pt>
                <c:pt idx="139">
                  <c:v>0.0182156031008835</c:v>
                </c:pt>
                <c:pt idx="140">
                  <c:v>0.0181125946180813</c:v>
                </c:pt>
                <c:pt idx="141">
                  <c:v>0.0181632666369831</c:v>
                </c:pt>
                <c:pt idx="142">
                  <c:v>0.0181528974980121</c:v>
                </c:pt>
                <c:pt idx="143">
                  <c:v>0.0181336672788346</c:v>
                </c:pt>
                <c:pt idx="144">
                  <c:v>0.0181237158100423</c:v>
                </c:pt>
                <c:pt idx="145">
                  <c:v>0.0181262391062455</c:v>
                </c:pt>
                <c:pt idx="146">
                  <c:v>0.0181039978548244</c:v>
                </c:pt>
                <c:pt idx="147">
                  <c:v>0.0181040101450589</c:v>
                </c:pt>
                <c:pt idx="148">
                  <c:v>0.0179727566079951</c:v>
                </c:pt>
                <c:pt idx="149">
                  <c:v>0.0180696147162608</c:v>
                </c:pt>
                <c:pt idx="150">
                  <c:v>0.0179745372449372</c:v>
                </c:pt>
                <c:pt idx="151">
                  <c:v>0.0180653108328618</c:v>
                </c:pt>
                <c:pt idx="152">
                  <c:v>0.0179831451250021</c:v>
                </c:pt>
                <c:pt idx="153">
                  <c:v>0.0180445942538358</c:v>
                </c:pt>
                <c:pt idx="154">
                  <c:v>0.018043505094145</c:v>
                </c:pt>
                <c:pt idx="155">
                  <c:v>0.0180413430529926</c:v>
                </c:pt>
                <c:pt idx="156">
                  <c:v>0.0180390023383947</c:v>
                </c:pt>
                <c:pt idx="157">
                  <c:v>0.0180585854210144</c:v>
                </c:pt>
                <c:pt idx="158">
                  <c:v>0.0180421247864046</c:v>
                </c:pt>
                <c:pt idx="159">
                  <c:v>0.0180599960834985</c:v>
                </c:pt>
                <c:pt idx="160">
                  <c:v>0.0179388953504528</c:v>
                </c:pt>
                <c:pt idx="161">
                  <c:v>0.0180416629083277</c:v>
                </c:pt>
                <c:pt idx="162">
                  <c:v>0.0179559297896831</c:v>
                </c:pt>
                <c:pt idx="163">
                  <c:v>0.0180582963488022</c:v>
                </c:pt>
                <c:pt idx="164">
                  <c:v>0.0179842672142301</c:v>
                </c:pt>
                <c:pt idx="165">
                  <c:v>0.0180545569095881</c:v>
                </c:pt>
                <c:pt idx="166">
                  <c:v>0.0180688211679397</c:v>
                </c:pt>
                <c:pt idx="167">
                  <c:v>0.0180672672483729</c:v>
                </c:pt>
                <c:pt idx="168">
                  <c:v>0.0180790196255096</c:v>
                </c:pt>
                <c:pt idx="169">
                  <c:v>0.0181036080308034</c:v>
                </c:pt>
                <c:pt idx="170">
                  <c:v>0.0180970106931681</c:v>
                </c:pt>
                <c:pt idx="171">
                  <c:v>0.0181200529164956</c:v>
                </c:pt>
                <c:pt idx="172">
                  <c:v>0.0180102226616828</c:v>
                </c:pt>
                <c:pt idx="173">
                  <c:v>0.0181181190428861</c:v>
                </c:pt>
                <c:pt idx="174">
                  <c:v>0.0180397077161254</c:v>
                </c:pt>
                <c:pt idx="175">
                  <c:v>0.0181479548702496</c:v>
                </c:pt>
                <c:pt idx="176">
                  <c:v>0.0180753371671929</c:v>
                </c:pt>
                <c:pt idx="177">
                  <c:v>0.0181574442758308</c:v>
                </c:pt>
                <c:pt idx="178">
                  <c:v>0.0181752151741299</c:v>
                </c:pt>
                <c:pt idx="179">
                  <c:v>0.0181804597460283</c:v>
                </c:pt>
                <c:pt idx="180">
                  <c:v>0.0181976460197508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"DZCV Current"</c:f>
              <c:strCache>
                <c:ptCount val="1"/>
                <c:pt idx="0">
                  <c:v>DZCV Current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squar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inflationCurves!$O$13:$O$238</c:f>
              <c:numCache>
                <c:formatCode>General</c:formatCode>
                <c:ptCount val="226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7743261"/>
        <c:axId val="74223574"/>
      </c:lineChart>
      <c:catAx>
        <c:axId val="774326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23574"/>
        <c:crossesAt val="0"/>
        <c:auto val="1"/>
        <c:lblAlgn val="ctr"/>
        <c:lblOffset val="100"/>
        <c:noMultiLvlLbl val="0"/>
      </c:catAx>
      <c:valAx>
        <c:axId val="74223574"/>
        <c:scaling>
          <c:orientation val="minMax"/>
          <c:max val="0.0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3261"/>
        <c:crossesAt val="1"/>
        <c:crossBetween val="midCat"/>
      </c:valAx>
      <c:spPr>
        <a:solidFill>
          <a:srgbClr val="e3e3e3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98636645321215"/>
          <c:y val="0.142341619887731"/>
          <c:w val="0.324261516215658"/>
          <c:h val="0.261728147554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UK Inflation - YoY </a:t>
            </a:r>
          </a:p>
        </c:rich>
      </c:tx>
      <c:layout>
        <c:manualLayout>
          <c:xMode val="edge"/>
          <c:yMode val="edge"/>
          <c:x val="0.40207301980198"/>
          <c:y val="0.0431870438868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919141914191"/>
          <c:y val="0.0753773867839648"/>
          <c:w val="0.987108085808581"/>
          <c:h val="0.924622613216035"/>
        </c:manualLayout>
      </c:layout>
      <c:lineChart>
        <c:grouping val="standard"/>
        <c:varyColors val="0"/>
        <c:ser>
          <c:idx val="0"/>
          <c:order val="0"/>
          <c:tx>
            <c:strRef>
              <c:f>"PLLU NEW"</c:f>
              <c:strCache>
                <c:ptCount val="1"/>
                <c:pt idx="0">
                  <c:v>PLLU NEW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square"/>
            <c:size val="2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inflationCurves!$G$12:$G$238</c:f>
              <c:numCache>
                <c:formatCode>0.00%</c:formatCode>
                <c:ptCount val="227"/>
                <c:pt idx="0">
                  <c:v>0.0297050580004418</c:v>
                </c:pt>
                <c:pt idx="1">
                  <c:v>0.029083632048291</c:v>
                </c:pt>
                <c:pt idx="2">
                  <c:v>0.0282069248782671</c:v>
                </c:pt>
                <c:pt idx="3">
                  <c:v>0.0282785993506963</c:v>
                </c:pt>
                <c:pt idx="4">
                  <c:v>0.0282743428317151</c:v>
                </c:pt>
                <c:pt idx="5">
                  <c:v>0.0282627537374101</c:v>
                </c:pt>
                <c:pt idx="6">
                  <c:v>0.0282671507686842</c:v>
                </c:pt>
                <c:pt idx="7">
                  <c:v>0.028279741567775</c:v>
                </c:pt>
                <c:pt idx="8">
                  <c:v>0.0283081086362826</c:v>
                </c:pt>
                <c:pt idx="9">
                  <c:v>0.0283332158929088</c:v>
                </c:pt>
                <c:pt idx="10">
                  <c:v>0.0282719750298219</c:v>
                </c:pt>
                <c:pt idx="11">
                  <c:v>0.0282619655143732</c:v>
                </c:pt>
                <c:pt idx="12">
                  <c:v>0.0285485294786229</c:v>
                </c:pt>
                <c:pt idx="13">
                  <c:v>0.0288450382737588</c:v>
                </c:pt>
                <c:pt idx="14">
                  <c:v>0.0292207317794185</c:v>
                </c:pt>
                <c:pt idx="15">
                  <c:v>0.0296070576238657</c:v>
                </c:pt>
                <c:pt idx="16">
                  <c:v>0.030053081217615</c:v>
                </c:pt>
                <c:pt idx="17">
                  <c:v>0.0304843944752725</c:v>
                </c:pt>
                <c:pt idx="18">
                  <c:v>0.0309321060730657</c:v>
                </c:pt>
                <c:pt idx="19">
                  <c:v>0.0313705390467418</c:v>
                </c:pt>
                <c:pt idx="20">
                  <c:v>0.0317958763028052</c:v>
                </c:pt>
                <c:pt idx="21">
                  <c:v>0.0322200769066704</c:v>
                </c:pt>
                <c:pt idx="22">
                  <c:v>0.0326168768944013</c:v>
                </c:pt>
                <c:pt idx="23">
                  <c:v>0.0330219111714269</c:v>
                </c:pt>
                <c:pt idx="24">
                  <c:v>0.0334025528649191</c:v>
                </c:pt>
                <c:pt idx="25">
                  <c:v>0.0337328573456761</c:v>
                </c:pt>
                <c:pt idx="26">
                  <c:v>0.034069179929683</c:v>
                </c:pt>
                <c:pt idx="27">
                  <c:v>0.0343712832282798</c:v>
                </c:pt>
                <c:pt idx="28">
                  <c:v>0.0346944116795445</c:v>
                </c:pt>
                <c:pt idx="29">
                  <c:v>0.034978170581655</c:v>
                </c:pt>
                <c:pt idx="30">
                  <c:v>0.0352432765033471</c:v>
                </c:pt>
                <c:pt idx="31">
                  <c:v>0.0354780949446865</c:v>
                </c:pt>
                <c:pt idx="32">
                  <c:v>0.0356751294137372</c:v>
                </c:pt>
                <c:pt idx="33">
                  <c:v>0.0358500608878974</c:v>
                </c:pt>
                <c:pt idx="34">
                  <c:v>0.0360991595226971</c:v>
                </c:pt>
                <c:pt idx="35">
                  <c:v>0.0361343934144842</c:v>
                </c:pt>
                <c:pt idx="36">
                  <c:v>0.0363310567436354</c:v>
                </c:pt>
                <c:pt idx="37">
                  <c:v>0.0363032463232105</c:v>
                </c:pt>
                <c:pt idx="38">
                  <c:v>0.0364233091260952</c:v>
                </c:pt>
                <c:pt idx="39">
                  <c:v>0.0362486708037211</c:v>
                </c:pt>
                <c:pt idx="40">
                  <c:v>0.03639400894522</c:v>
                </c:pt>
                <c:pt idx="41">
                  <c:v>0.0362289751742012</c:v>
                </c:pt>
                <c:pt idx="42">
                  <c:v>0.0363017727385763</c:v>
                </c:pt>
                <c:pt idx="43">
                  <c:v>0.0361211432111018</c:v>
                </c:pt>
                <c:pt idx="44">
                  <c:v>0.0361151551100191</c:v>
                </c:pt>
                <c:pt idx="45">
                  <c:v>0.0359874912383448</c:v>
                </c:pt>
                <c:pt idx="46">
                  <c:v>0.0358855868422319</c:v>
                </c:pt>
                <c:pt idx="47">
                  <c:v>0.0357549907078431</c:v>
                </c:pt>
                <c:pt idx="48">
                  <c:v>0.0356354887133935</c:v>
                </c:pt>
                <c:pt idx="49">
                  <c:v>0.0354588689679953</c:v>
                </c:pt>
                <c:pt idx="50">
                  <c:v>0.0353056108212004</c:v>
                </c:pt>
                <c:pt idx="51">
                  <c:v>0.03498983689705</c:v>
                </c:pt>
                <c:pt idx="52">
                  <c:v>0.0349082926176072</c:v>
                </c:pt>
                <c:pt idx="53">
                  <c:v>0.0346080472017343</c:v>
                </c:pt>
                <c:pt idx="54">
                  <c:v>0.034500192109722</c:v>
                </c:pt>
                <c:pt idx="55">
                  <c:v>0.0341920738265779</c:v>
                </c:pt>
                <c:pt idx="56">
                  <c:v>0.034038171673251</c:v>
                </c:pt>
                <c:pt idx="57">
                  <c:v>0.0338123128269938</c:v>
                </c:pt>
                <c:pt idx="58">
                  <c:v>0.0335806351087777</c:v>
                </c:pt>
                <c:pt idx="59">
                  <c:v>0.0333484934875522</c:v>
                </c:pt>
                <c:pt idx="60">
                  <c:v>0.0331054192910017</c:v>
                </c:pt>
                <c:pt idx="61">
                  <c:v>0.0328716257730814</c:v>
                </c:pt>
                <c:pt idx="62">
                  <c:v>0.0326235239370091</c:v>
                </c:pt>
                <c:pt idx="63">
                  <c:v>0.0322516416530531</c:v>
                </c:pt>
                <c:pt idx="64">
                  <c:v>0.0321071949888772</c:v>
                </c:pt>
                <c:pt idx="65">
                  <c:v>0.0317711028441949</c:v>
                </c:pt>
                <c:pt idx="66">
                  <c:v>0.0316211067801438</c:v>
                </c:pt>
                <c:pt idx="67">
                  <c:v>0.0312841301825546</c:v>
                </c:pt>
                <c:pt idx="68">
                  <c:v>0.0311052308643196</c:v>
                </c:pt>
                <c:pt idx="69">
                  <c:v>0.0308690576732521</c:v>
                </c:pt>
                <c:pt idx="70">
                  <c:v>0.0306220209418136</c:v>
                </c:pt>
                <c:pt idx="71">
                  <c:v>0.0303872918121879</c:v>
                </c:pt>
                <c:pt idx="72">
                  <c:v>0.0301418088313664</c:v>
                </c:pt>
                <c:pt idx="73">
                  <c:v>0.0299173970845556</c:v>
                </c:pt>
                <c:pt idx="74">
                  <c:v>0.0296778075673807</c:v>
                </c:pt>
                <c:pt idx="75">
                  <c:v>0.0293149933233608</c:v>
                </c:pt>
                <c:pt idx="76">
                  <c:v>0.0291977067937627</c:v>
                </c:pt>
                <c:pt idx="77">
                  <c:v>0.0288830264530087</c:v>
                </c:pt>
                <c:pt idx="78">
                  <c:v>0.0287624188852127</c:v>
                </c:pt>
                <c:pt idx="79">
                  <c:v>0.0284536608954863</c:v>
                </c:pt>
                <c:pt idx="80">
                  <c:v>0.0283127341567374</c:v>
                </c:pt>
                <c:pt idx="81">
                  <c:v>0.0281068877158544</c:v>
                </c:pt>
                <c:pt idx="82">
                  <c:v>0.0279158832295964</c:v>
                </c:pt>
                <c:pt idx="83">
                  <c:v>0.0277504590628957</c:v>
                </c:pt>
                <c:pt idx="84">
                  <c:v>0.0275778851779061</c:v>
                </c:pt>
                <c:pt idx="85">
                  <c:v>0.0274188053541446</c:v>
                </c:pt>
                <c:pt idx="86">
                  <c:v>0.0272536131850568</c:v>
                </c:pt>
                <c:pt idx="87">
                  <c:v>0.0269618353133989</c:v>
                </c:pt>
                <c:pt idx="88">
                  <c:v>0.0269168995498583</c:v>
                </c:pt>
                <c:pt idx="89">
                  <c:v>0.0266719161986121</c:v>
                </c:pt>
                <c:pt idx="90">
                  <c:v>0.0266282957369368</c:v>
                </c:pt>
                <c:pt idx="91">
                  <c:v>0.026399307647291</c:v>
                </c:pt>
                <c:pt idx="92">
                  <c:v>0.0263320037332354</c:v>
                </c:pt>
                <c:pt idx="93">
                  <c:v>0.0262007776406233</c:v>
                </c:pt>
                <c:pt idx="94">
                  <c:v>0.0260715925155251</c:v>
                </c:pt>
                <c:pt idx="95">
                  <c:v>0.025943714722648</c:v>
                </c:pt>
                <c:pt idx="96">
                  <c:v>0.0258406617355496</c:v>
                </c:pt>
                <c:pt idx="97">
                  <c:v>0.0257067504833906</c:v>
                </c:pt>
                <c:pt idx="98">
                  <c:v>0.0256055243961282</c:v>
                </c:pt>
                <c:pt idx="99">
                  <c:v>0.0253561701203644</c:v>
                </c:pt>
                <c:pt idx="100">
                  <c:v>0.025359480070778</c:v>
                </c:pt>
                <c:pt idx="101">
                  <c:v>0.0251542317742284</c:v>
                </c:pt>
                <c:pt idx="102">
                  <c:v>0.0251645694063207</c:v>
                </c:pt>
                <c:pt idx="103">
                  <c:v>0.0249695832318309</c:v>
                </c:pt>
                <c:pt idx="104">
                  <c:v>0.0249578663669543</c:v>
                </c:pt>
                <c:pt idx="105">
                  <c:v>0.0248729606651932</c:v>
                </c:pt>
                <c:pt idx="106">
                  <c:v>0.0247813422926787</c:v>
                </c:pt>
                <c:pt idx="107">
                  <c:v>0.0247013452227386</c:v>
                </c:pt>
                <c:pt idx="108">
                  <c:v>0.0246398468548656</c:v>
                </c:pt>
                <c:pt idx="109">
                  <c:v>0.0245455965132468</c:v>
                </c:pt>
                <c:pt idx="110">
                  <c:v>0.0244899870522621</c:v>
                </c:pt>
                <c:pt idx="111">
                  <c:v>0.0242795966631815</c:v>
                </c:pt>
                <c:pt idx="112">
                  <c:v>0.0243283727365579</c:v>
                </c:pt>
                <c:pt idx="113">
                  <c:v>0.024157037803772</c:v>
                </c:pt>
                <c:pt idx="114">
                  <c:v>0.0242039118734849</c:v>
                </c:pt>
                <c:pt idx="115">
                  <c:v>0.0240486828422094</c:v>
                </c:pt>
                <c:pt idx="116">
                  <c:v>0.024073143419537</c:v>
                </c:pt>
                <c:pt idx="117">
                  <c:v>0.0240218103438818</c:v>
                </c:pt>
                <c:pt idx="118">
                  <c:v>0.0239639549827158</c:v>
                </c:pt>
                <c:pt idx="119">
                  <c:v>0.02392164155391</c:v>
                </c:pt>
                <c:pt idx="120">
                  <c:v>0.0238885684364453</c:v>
                </c:pt>
                <c:pt idx="121">
                  <c:v>0.0238290061975472</c:v>
                </c:pt>
                <c:pt idx="122">
                  <c:v>0.0238012861683867</c:v>
                </c:pt>
                <c:pt idx="123">
                  <c:v>0.0236245616689339</c:v>
                </c:pt>
                <c:pt idx="124">
                  <c:v>0.023700950170403</c:v>
                </c:pt>
                <c:pt idx="125">
                  <c:v>0.0235628856871516</c:v>
                </c:pt>
                <c:pt idx="126">
                  <c:v>0.0236360152227678</c:v>
                </c:pt>
                <c:pt idx="127">
                  <c:v>0.0235087556216307</c:v>
                </c:pt>
                <c:pt idx="128">
                  <c:v>0.0235577982372341</c:v>
                </c:pt>
                <c:pt idx="129">
                  <c:v>0.0235346046665643</c:v>
                </c:pt>
                <c:pt idx="130">
                  <c:v>0.0235000611947841</c:v>
                </c:pt>
                <c:pt idx="131">
                  <c:v>0.0234823535824903</c:v>
                </c:pt>
                <c:pt idx="132">
                  <c:v>0.0234750312530967</c:v>
                </c:pt>
                <c:pt idx="133">
                  <c:v>0.0234376044109109</c:v>
                </c:pt>
                <c:pt idx="134">
                  <c:v>0.0234324935498155</c:v>
                </c:pt>
                <c:pt idx="135">
                  <c:v>0.0232695335557134</c:v>
                </c:pt>
                <c:pt idx="136">
                  <c:v>0.0233741303217162</c:v>
                </c:pt>
                <c:pt idx="137">
                  <c:v>0.0232576193121537</c:v>
                </c:pt>
                <c:pt idx="138">
                  <c:v>0.0233552274631119</c:v>
                </c:pt>
                <c:pt idx="139">
                  <c:v>0.0232434327600419</c:v>
                </c:pt>
                <c:pt idx="140">
                  <c:v>0.0233108323311304</c:v>
                </c:pt>
                <c:pt idx="141">
                  <c:v>0.0233068404053104</c:v>
                </c:pt>
                <c:pt idx="142">
                  <c:v>0.0232919692700279</c:v>
                </c:pt>
                <c:pt idx="143">
                  <c:v>0.0232879511091411</c:v>
                </c:pt>
                <c:pt idx="144">
                  <c:v>0.0232982736904799</c:v>
                </c:pt>
                <c:pt idx="145">
                  <c:v>0.0232789372234101</c:v>
                </c:pt>
                <c:pt idx="146">
                  <c:v>0.0232858617231883</c:v>
                </c:pt>
                <c:pt idx="147">
                  <c:v>0.0231388194611779</c:v>
                </c:pt>
                <c:pt idx="148">
                  <c:v>0.0232585733286486</c:v>
                </c:pt>
                <c:pt idx="149">
                  <c:v>0.0231534291358522</c:v>
                </c:pt>
                <c:pt idx="150">
                  <c:v>0.0232656530416933</c:v>
                </c:pt>
                <c:pt idx="151">
                  <c:v>0.0231754084754636</c:v>
                </c:pt>
                <c:pt idx="152">
                  <c:v>0.0232527609201017</c:v>
                </c:pt>
                <c:pt idx="153">
                  <c:v>0.023256967143058</c:v>
                </c:pt>
                <c:pt idx="154">
                  <c:v>0.0232595685883468</c:v>
                </c:pt>
                <c:pt idx="155">
                  <c:v>0.0232619588381033</c:v>
                </c:pt>
                <c:pt idx="156">
                  <c:v>0.0232898205283699</c:v>
                </c:pt>
                <c:pt idx="157">
                  <c:v>0.0232749041835658</c:v>
                </c:pt>
                <c:pt idx="158">
                  <c:v>0.0233004545642828</c:v>
                </c:pt>
                <c:pt idx="159">
                  <c:v>0.0231631671460774</c:v>
                </c:pt>
                <c:pt idx="160">
                  <c:v>0.0232877115574893</c:v>
                </c:pt>
                <c:pt idx="161">
                  <c:v>0.0231915089419034</c:v>
                </c:pt>
                <c:pt idx="162">
                  <c:v>0.023315303519208</c:v>
                </c:pt>
                <c:pt idx="163">
                  <c:v>0.0232326515465354</c:v>
                </c:pt>
                <c:pt idx="164">
                  <c:v>0.0233185416109717</c:v>
                </c:pt>
                <c:pt idx="165">
                  <c:v>0.0233389024778763</c:v>
                </c:pt>
                <c:pt idx="166">
                  <c:v>0.0233405268356338</c:v>
                </c:pt>
                <c:pt idx="167">
                  <c:v>0.0233577118132079</c:v>
                </c:pt>
                <c:pt idx="168">
                  <c:v>0.0233897946442118</c:v>
                </c:pt>
                <c:pt idx="169">
                  <c:v>0.0233849854952861</c:v>
                </c:pt>
                <c:pt idx="170">
                  <c:v>0.0234150514189721</c:v>
                </c:pt>
                <c:pt idx="171">
                  <c:v>0.0232895110856086</c:v>
                </c:pt>
                <c:pt idx="172">
                  <c:v>0.0234186197295223</c:v>
                </c:pt>
                <c:pt idx="173">
                  <c:v>0.0233296376959249</c:v>
                </c:pt>
                <c:pt idx="174">
                  <c:v>0.0234589677300514</c:v>
                </c:pt>
                <c:pt idx="175">
                  <c:v>0.0233766686692148</c:v>
                </c:pt>
                <c:pt idx="176">
                  <c:v>0.023475165329071</c:v>
                </c:pt>
                <c:pt idx="177">
                  <c:v>0.0234984131944335</c:v>
                </c:pt>
                <c:pt idx="178">
                  <c:v>0.023506852370047</c:v>
                </c:pt>
                <c:pt idx="179">
                  <c:v>0.0235292568050594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"PLLU Current"</c:f>
              <c:strCache>
                <c:ptCount val="1"/>
                <c:pt idx="0">
                  <c:v>PLLU Current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square"/>
            <c:size val="3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inflationCurves!$P$11:$P$238</c:f>
              <c:numCache>
                <c:formatCode>General</c:formatCode>
                <c:ptCount val="228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46633196"/>
        <c:axId val="4211155"/>
      </c:lineChart>
      <c:catAx>
        <c:axId val="46633196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1155"/>
        <c:crossesAt val="0"/>
        <c:auto val="1"/>
        <c:lblAlgn val="ctr"/>
        <c:lblOffset val="100"/>
        <c:noMultiLvlLbl val="0"/>
      </c:catAx>
      <c:valAx>
        <c:axId val="4211155"/>
        <c:scaling>
          <c:orientation val="minMax"/>
          <c:max val="0.0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33196"/>
        <c:crossesAt val="1"/>
        <c:crossBetween val="midCat"/>
      </c:valAx>
      <c:spPr>
        <a:solidFill>
          <a:srgbClr val="e3e3e3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699979372937294"/>
          <c:y val="0.116465060481855"/>
          <c:w val="0.211014851485149"/>
          <c:h val="0.2610216934919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UK Inflation - YoY </a:t>
            </a:r>
          </a:p>
        </c:rich>
      </c:tx>
      <c:layout>
        <c:manualLayout>
          <c:xMode val="edge"/>
          <c:yMode val="edge"/>
          <c:x val="0.404155022054615"/>
          <c:y val="0.035351635953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41779184484326"/>
          <c:y val="0.0626802055910743"/>
          <c:w val="0.991582208155157"/>
          <c:h val="0.937319794408926"/>
        </c:manualLayout>
      </c:layout>
      <c:lineChart>
        <c:grouping val="standard"/>
        <c:varyColors val="0"/>
        <c:ser>
          <c:idx val="0"/>
          <c:order val="0"/>
          <c:tx>
            <c:strRef>
              <c:f>"RPI NEW"</c:f>
              <c:strCache>
                <c:ptCount val="1"/>
                <c:pt idx="0">
                  <c:v>RPI NEW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3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Comparisons!$B$71:$B$298</c:f>
              <c:numCache>
                <c:formatCode>0.0%</c:formatCode>
                <c:ptCount val="228"/>
                <c:pt idx="0">
                  <c:v>0.0232131948686622</c:v>
                </c:pt>
                <c:pt idx="1">
                  <c:v>0.0228986131355355</c:v>
                </c:pt>
                <c:pt idx="2">
                  <c:v>0.0225840314024062</c:v>
                </c:pt>
                <c:pt idx="3">
                  <c:v>0.0222694496692804</c:v>
                </c:pt>
                <c:pt idx="4">
                  <c:v>0.0219548679361521</c:v>
                </c:pt>
                <c:pt idx="5">
                  <c:v>0.0216402862030238</c:v>
                </c:pt>
                <c:pt idx="6">
                  <c:v>0.0213257044698962</c:v>
                </c:pt>
                <c:pt idx="7">
                  <c:v>0.0210111227367684</c:v>
                </c:pt>
                <c:pt idx="8">
                  <c:v>0.0206965410036399</c:v>
                </c:pt>
                <c:pt idx="9">
                  <c:v>0.0203819592705146</c:v>
                </c:pt>
                <c:pt idx="10">
                  <c:v>0.0200673775373856</c:v>
                </c:pt>
                <c:pt idx="11">
                  <c:v>0.0197527958042589</c:v>
                </c:pt>
                <c:pt idx="12">
                  <c:v>0.0194382140711304</c:v>
                </c:pt>
                <c:pt idx="13">
                  <c:v>0.0199185830478805</c:v>
                </c:pt>
                <c:pt idx="14">
                  <c:v>0.0204148045742298</c:v>
                </c:pt>
                <c:pt idx="15">
                  <c:v>0.0210297911606143</c:v>
                </c:pt>
                <c:pt idx="16">
                  <c:v>0.0216856763903983</c:v>
                </c:pt>
                <c:pt idx="17">
                  <c:v>0.0224196642431087</c:v>
                </c:pt>
                <c:pt idx="18">
                  <c:v>0.0231772163718338</c:v>
                </c:pt>
                <c:pt idx="19">
                  <c:v>0.0240006648315159</c:v>
                </c:pt>
                <c:pt idx="20">
                  <c:v>0.024856732233332</c:v>
                </c:pt>
                <c:pt idx="21">
                  <c:v>0.0257078467288667</c:v>
                </c:pt>
                <c:pt idx="22">
                  <c:v>0.02660216696921</c:v>
                </c:pt>
                <c:pt idx="23">
                  <c:v>0.0274740379333833</c:v>
                </c:pt>
                <c:pt idx="24">
                  <c:v>0.0283736825986793</c:v>
                </c:pt>
                <c:pt idx="25">
                  <c:v>0.0292645169615973</c:v>
                </c:pt>
                <c:pt idx="26">
                  <c:v>0.0300557618117747</c:v>
                </c:pt>
                <c:pt idx="27">
                  <c:v>0.0309111454393545</c:v>
                </c:pt>
                <c:pt idx="28">
                  <c:v>0.0317131446132477</c:v>
                </c:pt>
                <c:pt idx="29">
                  <c:v>0.0325104045546891</c:v>
                </c:pt>
                <c:pt idx="30">
                  <c:v>0.0332475227989684</c:v>
                </c:pt>
                <c:pt idx="31">
                  <c:v>0.0339701571762703</c:v>
                </c:pt>
                <c:pt idx="32">
                  <c:v>0.0346502049510618</c:v>
                </c:pt>
                <c:pt idx="33">
                  <c:v>0.0352655933528436</c:v>
                </c:pt>
                <c:pt idx="34">
                  <c:v>0.0358556651998461</c:v>
                </c:pt>
                <c:pt idx="35">
                  <c:v>0.0363812344419161</c:v>
                </c:pt>
                <c:pt idx="36">
                  <c:v>0.0368766438697792</c:v>
                </c:pt>
                <c:pt idx="37">
                  <c:v>0.037323323301917</c:v>
                </c:pt>
                <c:pt idx="38">
                  <c:v>0.0376849857543651</c:v>
                </c:pt>
                <c:pt idx="39">
                  <c:v>0.0380395529964233</c:v>
                </c:pt>
                <c:pt idx="40">
                  <c:v>0.038337504683607</c:v>
                </c:pt>
                <c:pt idx="41">
                  <c:v>0.0385996967854203</c:v>
                </c:pt>
                <c:pt idx="42">
                  <c:v>0.0388103749447624</c:v>
                </c:pt>
                <c:pt idx="43">
                  <c:v>0.0389849829310809</c:v>
                </c:pt>
                <c:pt idx="44">
                  <c:v>0.0391173698162011</c:v>
                </c:pt>
                <c:pt idx="45">
                  <c:v>0.0392069076592569</c:v>
                </c:pt>
                <c:pt idx="46">
                  <c:v>0.0392613379660147</c:v>
                </c:pt>
                <c:pt idx="47">
                  <c:v>0.0392789138977154</c:v>
                </c:pt>
                <c:pt idx="48">
                  <c:v>0.0392627002147081</c:v>
                </c:pt>
                <c:pt idx="49">
                  <c:v>0.0392135021479936</c:v>
                </c:pt>
                <c:pt idx="50">
                  <c:v>0.0391393788898411</c:v>
                </c:pt>
                <c:pt idx="51">
                  <c:v>0.0390319874550547</c:v>
                </c:pt>
                <c:pt idx="52">
                  <c:v>0.0389021738844537</c:v>
                </c:pt>
                <c:pt idx="53">
                  <c:v>0.0387431753745724</c:v>
                </c:pt>
                <c:pt idx="54">
                  <c:v>0.0385670257156554</c:v>
                </c:pt>
                <c:pt idx="55">
                  <c:v>0.0383637923947855</c:v>
                </c:pt>
                <c:pt idx="56">
                  <c:v>0.0381407874374735</c:v>
                </c:pt>
                <c:pt idx="57">
                  <c:v>0.0379077987177752</c:v>
                </c:pt>
                <c:pt idx="58">
                  <c:v>0.0376509349234297</c:v>
                </c:pt>
                <c:pt idx="59">
                  <c:v>0.0373882774736738</c:v>
                </c:pt>
                <c:pt idx="60">
                  <c:v>0.0371038262147314</c:v>
                </c:pt>
                <c:pt idx="61">
                  <c:v>0.0368075877425957</c:v>
                </c:pt>
                <c:pt idx="62">
                  <c:v>0.0365310598299939</c:v>
                </c:pt>
                <c:pt idx="63">
                  <c:v>0.0362162206001457</c:v>
                </c:pt>
                <c:pt idx="64">
                  <c:v>0.0359040065012493</c:v>
                </c:pt>
                <c:pt idx="65">
                  <c:v>0.0355747715048644</c:v>
                </c:pt>
                <c:pt idx="66">
                  <c:v>0.035250809860202</c:v>
                </c:pt>
                <c:pt idx="67">
                  <c:v>0.0349115578856012</c:v>
                </c:pt>
                <c:pt idx="68">
                  <c:v>0.0345687247534492</c:v>
                </c:pt>
                <c:pt idx="69">
                  <c:v>0.034234416810065</c:v>
                </c:pt>
                <c:pt idx="70">
                  <c:v>0.0338871900913409</c:v>
                </c:pt>
                <c:pt idx="71">
                  <c:v>0.0335501968674075</c:v>
                </c:pt>
                <c:pt idx="72">
                  <c:v>0.0332016980790677</c:v>
                </c:pt>
                <c:pt idx="73">
                  <c:v>0.0328536054491528</c:v>
                </c:pt>
                <c:pt idx="74">
                  <c:v>0.0325400786688401</c:v>
                </c:pt>
                <c:pt idx="75">
                  <c:v>0.0321944736894739</c:v>
                </c:pt>
                <c:pt idx="76">
                  <c:v>0.0318620226973749</c:v>
                </c:pt>
                <c:pt idx="77">
                  <c:v>0.0315210417977616</c:v>
                </c:pt>
                <c:pt idx="78">
                  <c:v>0.0311939475428409</c:v>
                </c:pt>
                <c:pt idx="79">
                  <c:v>0.0308593293538217</c:v>
                </c:pt>
                <c:pt idx="80">
                  <c:v>0.0305285085136355</c:v>
                </c:pt>
                <c:pt idx="81">
                  <c:v>0.0302122851510296</c:v>
                </c:pt>
                <c:pt idx="82">
                  <c:v>0.0298898638686389</c:v>
                </c:pt>
                <c:pt idx="83">
                  <c:v>0.0295822892459183</c:v>
                </c:pt>
                <c:pt idx="84">
                  <c:v>0.0292692802992505</c:v>
                </c:pt>
                <c:pt idx="85">
                  <c:v>0.0289613673132345</c:v>
                </c:pt>
                <c:pt idx="86">
                  <c:v>0.0286877774811483</c:v>
                </c:pt>
                <c:pt idx="87">
                  <c:v>0.0283900219246833</c:v>
                </c:pt>
                <c:pt idx="88">
                  <c:v>0.0281071366487315</c:v>
                </c:pt>
                <c:pt idx="89">
                  <c:v>0.0278203645020436</c:v>
                </c:pt>
                <c:pt idx="90">
                  <c:v>0.0275482854896429</c:v>
                </c:pt>
                <c:pt idx="91">
                  <c:v>0.0272728247900425</c:v>
                </c:pt>
                <c:pt idx="92">
                  <c:v>0.0270031924375485</c:v>
                </c:pt>
                <c:pt idx="93">
                  <c:v>0.0267478373996721</c:v>
                </c:pt>
                <c:pt idx="94">
                  <c:v>0.0264897526892738</c:v>
                </c:pt>
                <c:pt idx="95">
                  <c:v>0.0262455923066285</c:v>
                </c:pt>
                <c:pt idx="96">
                  <c:v>0.0259990703738466</c:v>
                </c:pt>
                <c:pt idx="97">
                  <c:v>0.0257584003518503</c:v>
                </c:pt>
                <c:pt idx="98">
                  <c:v>0.0255385283206369</c:v>
                </c:pt>
                <c:pt idx="99">
                  <c:v>0.0253090895180959</c:v>
                </c:pt>
                <c:pt idx="100">
                  <c:v>0.025092514211507</c:v>
                </c:pt>
                <c:pt idx="101">
                  <c:v>0.0248743098897013</c:v>
                </c:pt>
                <c:pt idx="102">
                  <c:v>0.0246684960243984</c:v>
                </c:pt>
                <c:pt idx="103">
                  <c:v>0.024461284903188</c:v>
                </c:pt>
                <c:pt idx="104">
                  <c:v>0.0242595532390693</c:v>
                </c:pt>
                <c:pt idx="105">
                  <c:v>0.024069471893075</c:v>
                </c:pt>
                <c:pt idx="106">
                  <c:v>0.0238782878330934</c:v>
                </c:pt>
                <c:pt idx="107">
                  <c:v>0.023698254618</c:v>
                </c:pt>
                <c:pt idx="108">
                  <c:v>0.0235172824473329</c:v>
                </c:pt>
                <c:pt idx="109">
                  <c:v>0.0233413637116484</c:v>
                </c:pt>
                <c:pt idx="110">
                  <c:v>0.0231867339508274</c:v>
                </c:pt>
                <c:pt idx="111">
                  <c:v>0.0230201691035168</c:v>
                </c:pt>
                <c:pt idx="112">
                  <c:v>0.0228635227270779</c:v>
                </c:pt>
                <c:pt idx="113">
                  <c:v>0.0227062550122383</c:v>
                </c:pt>
                <c:pt idx="114">
                  <c:v>0.0225584188931238</c:v>
                </c:pt>
                <c:pt idx="115">
                  <c:v>0.0224100605416555</c:v>
                </c:pt>
                <c:pt idx="116">
                  <c:v>0.0222660800629242</c:v>
                </c:pt>
                <c:pt idx="117">
                  <c:v>0.0221308171798045</c:v>
                </c:pt>
                <c:pt idx="118">
                  <c:v>0.0219951560999738</c:v>
                </c:pt>
                <c:pt idx="119">
                  <c:v>0.0218677554277005</c:v>
                </c:pt>
                <c:pt idx="120">
                  <c:v>0.0217400244036485</c:v>
                </c:pt>
                <c:pt idx="121">
                  <c:v>0.0216161756478208</c:v>
                </c:pt>
                <c:pt idx="122">
                  <c:v>0.0215075672156775</c:v>
                </c:pt>
                <c:pt idx="123">
                  <c:v>0.021390836059094</c:v>
                </c:pt>
                <c:pt idx="124">
                  <c:v>0.0212812983601425</c:v>
                </c:pt>
                <c:pt idx="125">
                  <c:v>0.021171558888734</c:v>
                </c:pt>
                <c:pt idx="126">
                  <c:v>0.0210686100652842</c:v>
                </c:pt>
                <c:pt idx="127">
                  <c:v>0.0209654985155512</c:v>
                </c:pt>
                <c:pt idx="128">
                  <c:v>0.020865619301204</c:v>
                </c:pt>
                <c:pt idx="129">
                  <c:v>0.0207719551918917</c:v>
                </c:pt>
                <c:pt idx="130">
                  <c:v>0.0206781762115749</c:v>
                </c:pt>
                <c:pt idx="131">
                  <c:v>0.0205902520756303</c:v>
                </c:pt>
                <c:pt idx="132">
                  <c:v>0.020502238631313</c:v>
                </c:pt>
                <c:pt idx="133">
                  <c:v>0.02041703103423</c:v>
                </c:pt>
                <c:pt idx="134">
                  <c:v>0.0203424132620647</c:v>
                </c:pt>
                <c:pt idx="135">
                  <c:v>0.0202623223378853</c:v>
                </c:pt>
                <c:pt idx="136">
                  <c:v>0.0201872668459986</c:v>
                </c:pt>
                <c:pt idx="137">
                  <c:v>0.0201121687603925</c:v>
                </c:pt>
                <c:pt idx="138">
                  <c:v>0.0200418035861483</c:v>
                </c:pt>
                <c:pt idx="139">
                  <c:v>0.0199714093570897</c:v>
                </c:pt>
                <c:pt idx="140">
                  <c:v>0.0199032991582155</c:v>
                </c:pt>
                <c:pt idx="141">
                  <c:v>0.0198394953565739</c:v>
                </c:pt>
                <c:pt idx="142">
                  <c:v>0.019775678453869</c:v>
                </c:pt>
                <c:pt idx="143">
                  <c:v>0.0197159041556028</c:v>
                </c:pt>
                <c:pt idx="144">
                  <c:v>0.0196561248782257</c:v>
                </c:pt>
                <c:pt idx="145">
                  <c:v>0.019598303677846</c:v>
                </c:pt>
                <c:pt idx="146">
                  <c:v>0.019545931456961</c:v>
                </c:pt>
                <c:pt idx="147">
                  <c:v>0.0194917281810354</c:v>
                </c:pt>
                <c:pt idx="148">
                  <c:v>0.0194409721897981</c:v>
                </c:pt>
                <c:pt idx="149">
                  <c:v>0.0193902249565705</c:v>
                </c:pt>
                <c:pt idx="150">
                  <c:v>0.0193427094842527</c:v>
                </c:pt>
                <c:pt idx="151">
                  <c:v>0.0192952062588441</c:v>
                </c:pt>
                <c:pt idx="152">
                  <c:v>0.0192492741145021</c:v>
                </c:pt>
                <c:pt idx="153">
                  <c:v>0.0192062721756772</c:v>
                </c:pt>
                <c:pt idx="154">
                  <c:v>0.01916328611771</c:v>
                </c:pt>
                <c:pt idx="155">
                  <c:v>0.0191230450454689</c:v>
                </c:pt>
                <c:pt idx="156">
                  <c:v>0.0190828213928109</c:v>
                </c:pt>
                <c:pt idx="157">
                  <c:v>0.0190439345803497</c:v>
                </c:pt>
                <c:pt idx="158">
                  <c:v>0.0190099239399615</c:v>
                </c:pt>
                <c:pt idx="159">
                  <c:v>0.0189734626700615</c:v>
                </c:pt>
                <c:pt idx="160">
                  <c:v>0.018939334317033</c:v>
                </c:pt>
                <c:pt idx="161">
                  <c:v>0.0189052250153612</c:v>
                </c:pt>
                <c:pt idx="162">
                  <c:v>0.0188732994895018</c:v>
                </c:pt>
                <c:pt idx="163">
                  <c:v>0.018841393026416</c:v>
                </c:pt>
                <c:pt idx="164">
                  <c:v>0.0188105517609383</c:v>
                </c:pt>
                <c:pt idx="165">
                  <c:v>0.0187816865340116</c:v>
                </c:pt>
                <c:pt idx="166">
                  <c:v>0.018752839902344</c:v>
                </c:pt>
                <c:pt idx="167">
                  <c:v>0.0187258422376699</c:v>
                </c:pt>
                <c:pt idx="168">
                  <c:v>0.0186988626166684</c:v>
                </c:pt>
                <c:pt idx="169">
                  <c:v>0.0186727854128648</c:v>
                </c:pt>
                <c:pt idx="170">
                  <c:v>0.01864998252017</c:v>
                </c:pt>
                <c:pt idx="171">
                  <c:v>0.018625540855729</c:v>
                </c:pt>
                <c:pt idx="172">
                  <c:v>0.0186026668209858</c:v>
                </c:pt>
                <c:pt idx="173">
                  <c:v>0.0185798089371061</c:v>
                </c:pt>
                <c:pt idx="174">
                  <c:v>0.0185584173037572</c:v>
                </c:pt>
                <c:pt idx="175">
                  <c:v>0.0185370409271162</c:v>
                </c:pt>
                <c:pt idx="176">
                  <c:v>0.0185163803212318</c:v>
                </c:pt>
                <c:pt idx="177">
                  <c:v>0.0184970451327986</c:v>
                </c:pt>
                <c:pt idx="178">
                  <c:v>0.0184777237879747</c:v>
                </c:pt>
                <c:pt idx="179">
                  <c:v>0.0184596419232859</c:v>
                </c:pt>
                <c:pt idx="180">
                  <c:v>0.0184415729488532</c:v>
                </c:pt>
                <c:pt idx="181">
                  <c:v>0.0184241089063932</c:v>
                </c:pt>
                <c:pt idx="182">
                  <c:v>0.0184088379692127</c:v>
                </c:pt>
                <c:pt idx="183">
                  <c:v>0.0183924696687856</c:v>
                </c:pt>
                <c:pt idx="184">
                  <c:v>0.0183771511216051</c:v>
                </c:pt>
                <c:pt idx="185">
                  <c:v>0.0183618431423982</c:v>
                </c:pt>
                <c:pt idx="186">
                  <c:v>0.0183475167224385</c:v>
                </c:pt>
                <c:pt idx="187">
                  <c:v>0.0183331999716296</c:v>
                </c:pt>
                <c:pt idx="188">
                  <c:v>0.0183193619171997</c:v>
                </c:pt>
                <c:pt idx="189">
                  <c:v>0.0183064108327304</c:v>
                </c:pt>
                <c:pt idx="190">
                  <c:v>0.0182934681244473</c:v>
                </c:pt>
                <c:pt idx="191">
                  <c:v>0.0182813547456457</c:v>
                </c:pt>
                <c:pt idx="192">
                  <c:v>0.0182692489331087</c:v>
                </c:pt>
                <c:pt idx="193">
                  <c:v>0.0182575472520425</c:v>
                </c:pt>
                <c:pt idx="194">
                  <c:v>0.018246954292221</c:v>
                </c:pt>
                <c:pt idx="195">
                  <c:v>0.0182359964603371</c:v>
                </c:pt>
                <c:pt idx="196">
                  <c:v>0.0182257401262351</c:v>
                </c:pt>
                <c:pt idx="197">
                  <c:v>0.0182154895209445</c:v>
                </c:pt>
                <c:pt idx="198">
                  <c:v>0.0182058948557799</c:v>
                </c:pt>
                <c:pt idx="199">
                  <c:v>0.0181963052570371</c:v>
                </c:pt>
                <c:pt idx="200">
                  <c:v>0.0181870348417459</c:v>
                </c:pt>
                <c:pt idx="201">
                  <c:v>0.0181783572233563</c:v>
                </c:pt>
                <c:pt idx="202">
                  <c:v>0.0181696837535836</c:v>
                </c:pt>
                <c:pt idx="203">
                  <c:v>0.0181615646277697</c:v>
                </c:pt>
                <c:pt idx="204">
                  <c:v>0.0181534490948068</c:v>
                </c:pt>
                <c:pt idx="205">
                  <c:v>0.0181456029801339</c:v>
                </c:pt>
                <c:pt idx="206">
                  <c:v>0.0181387401683524</c:v>
                </c:pt>
                <c:pt idx="207">
                  <c:v>0.018131381954152</c:v>
                </c:pt>
                <c:pt idx="208">
                  <c:v>0.0181244933779867</c:v>
                </c:pt>
                <c:pt idx="209">
                  <c:v>0.0181176071913849</c:v>
                </c:pt>
                <c:pt idx="210">
                  <c:v>0.0181111602533268</c:v>
                </c:pt>
                <c:pt idx="211">
                  <c:v>0.0181047152844673</c:v>
                </c:pt>
                <c:pt idx="212">
                  <c:v>0.0180984833882438</c:v>
                </c:pt>
                <c:pt idx="213">
                  <c:v>0.0180926486306809</c:v>
                </c:pt>
                <c:pt idx="214">
                  <c:v>0.0180868152744895</c:v>
                </c:pt>
                <c:pt idx="215">
                  <c:v>0.0180813534170756</c:v>
                </c:pt>
                <c:pt idx="216">
                  <c:v>0.0180758926257345</c:v>
                </c:pt>
                <c:pt idx="217">
                  <c:v>0.0180706117686251</c:v>
                </c:pt>
                <c:pt idx="218">
                  <c:v>0.0180659915814856</c:v>
                </c:pt>
                <c:pt idx="219">
                  <c:v>0.018061036631718</c:v>
                </c:pt>
                <c:pt idx="220">
                  <c:v>0.0180563967044147</c:v>
                </c:pt>
                <c:pt idx="221">
                  <c:v>0.0180517571412919</c:v>
                </c:pt>
                <c:pt idx="222">
                  <c:v>0.0180474123380991</c:v>
                </c:pt>
                <c:pt idx="223">
                  <c:v>0.0180430676625543</c:v>
                </c:pt>
                <c:pt idx="224">
                  <c:v>0.0180388654282291</c:v>
                </c:pt>
                <c:pt idx="225">
                  <c:v>0.0180349298733222</c:v>
                </c:pt>
                <c:pt idx="226">
                  <c:v>0.0180309941349417</c:v>
                </c:pt>
                <c:pt idx="227">
                  <c:v>0.0180273079753062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"PLLU NEW"</c:f>
              <c:strCache>
                <c:ptCount val="1"/>
                <c:pt idx="0">
                  <c:v>PLLU NEW</c:v>
                </c:pt>
              </c:strCache>
            </c:strRef>
          </c:tx>
          <c:spPr>
            <a:solidFill>
              <a:srgbClr val="996633"/>
            </a:solidFill>
            <a:ln w="25200">
              <a:solidFill>
                <a:srgbClr val="99663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inflationCurves!$G$12:$G$238</c:f>
              <c:numCache>
                <c:formatCode>0.00%</c:formatCode>
                <c:ptCount val="227"/>
                <c:pt idx="0">
                  <c:v>0.0297050580004418</c:v>
                </c:pt>
                <c:pt idx="1">
                  <c:v>0.029083632048291</c:v>
                </c:pt>
                <c:pt idx="2">
                  <c:v>0.0282069248782671</c:v>
                </c:pt>
                <c:pt idx="3">
                  <c:v>0.0282785993506963</c:v>
                </c:pt>
                <c:pt idx="4">
                  <c:v>0.0282743428317151</c:v>
                </c:pt>
                <c:pt idx="5">
                  <c:v>0.0282627537374101</c:v>
                </c:pt>
                <c:pt idx="6">
                  <c:v>0.0282671507686842</c:v>
                </c:pt>
                <c:pt idx="7">
                  <c:v>0.028279741567775</c:v>
                </c:pt>
                <c:pt idx="8">
                  <c:v>0.0283081086362826</c:v>
                </c:pt>
                <c:pt idx="9">
                  <c:v>0.0283332158929088</c:v>
                </c:pt>
                <c:pt idx="10">
                  <c:v>0.0282719750298219</c:v>
                </c:pt>
                <c:pt idx="11">
                  <c:v>0.0282619655143732</c:v>
                </c:pt>
                <c:pt idx="12">
                  <c:v>0.0285485294786229</c:v>
                </c:pt>
                <c:pt idx="13">
                  <c:v>0.0288450382737588</c:v>
                </c:pt>
                <c:pt idx="14">
                  <c:v>0.0292207317794185</c:v>
                </c:pt>
                <c:pt idx="15">
                  <c:v>0.0296070576238657</c:v>
                </c:pt>
                <c:pt idx="16">
                  <c:v>0.030053081217615</c:v>
                </c:pt>
                <c:pt idx="17">
                  <c:v>0.0304843944752725</c:v>
                </c:pt>
                <c:pt idx="18">
                  <c:v>0.0309321060730657</c:v>
                </c:pt>
                <c:pt idx="19">
                  <c:v>0.0313705390467418</c:v>
                </c:pt>
                <c:pt idx="20">
                  <c:v>0.0317958763028052</c:v>
                </c:pt>
                <c:pt idx="21">
                  <c:v>0.0322200769066704</c:v>
                </c:pt>
                <c:pt idx="22">
                  <c:v>0.0326168768944013</c:v>
                </c:pt>
                <c:pt idx="23">
                  <c:v>0.0330219111714269</c:v>
                </c:pt>
                <c:pt idx="24">
                  <c:v>0.0334025528649191</c:v>
                </c:pt>
                <c:pt idx="25">
                  <c:v>0.0337328573456761</c:v>
                </c:pt>
                <c:pt idx="26">
                  <c:v>0.034069179929683</c:v>
                </c:pt>
                <c:pt idx="27">
                  <c:v>0.0343712832282798</c:v>
                </c:pt>
                <c:pt idx="28">
                  <c:v>0.0346944116795445</c:v>
                </c:pt>
                <c:pt idx="29">
                  <c:v>0.034978170581655</c:v>
                </c:pt>
                <c:pt idx="30">
                  <c:v>0.0352432765033471</c:v>
                </c:pt>
                <c:pt idx="31">
                  <c:v>0.0354780949446865</c:v>
                </c:pt>
                <c:pt idx="32">
                  <c:v>0.0356751294137372</c:v>
                </c:pt>
                <c:pt idx="33">
                  <c:v>0.0358500608878974</c:v>
                </c:pt>
                <c:pt idx="34">
                  <c:v>0.0360991595226971</c:v>
                </c:pt>
                <c:pt idx="35">
                  <c:v>0.0361343934144842</c:v>
                </c:pt>
                <c:pt idx="36">
                  <c:v>0.0363310567436354</c:v>
                </c:pt>
                <c:pt idx="37">
                  <c:v>0.0363032463232105</c:v>
                </c:pt>
                <c:pt idx="38">
                  <c:v>0.0364233091260952</c:v>
                </c:pt>
                <c:pt idx="39">
                  <c:v>0.0362486708037211</c:v>
                </c:pt>
                <c:pt idx="40">
                  <c:v>0.03639400894522</c:v>
                </c:pt>
                <c:pt idx="41">
                  <c:v>0.0362289751742012</c:v>
                </c:pt>
                <c:pt idx="42">
                  <c:v>0.0363017727385763</c:v>
                </c:pt>
                <c:pt idx="43">
                  <c:v>0.0361211432111018</c:v>
                </c:pt>
                <c:pt idx="44">
                  <c:v>0.0361151551100191</c:v>
                </c:pt>
                <c:pt idx="45">
                  <c:v>0.0359874912383448</c:v>
                </c:pt>
                <c:pt idx="46">
                  <c:v>0.0358855868422319</c:v>
                </c:pt>
                <c:pt idx="47">
                  <c:v>0.0357549907078431</c:v>
                </c:pt>
                <c:pt idx="48">
                  <c:v>0.0356354887133935</c:v>
                </c:pt>
                <c:pt idx="49">
                  <c:v>0.0354588689679953</c:v>
                </c:pt>
                <c:pt idx="50">
                  <c:v>0.0353056108212004</c:v>
                </c:pt>
                <c:pt idx="51">
                  <c:v>0.03498983689705</c:v>
                </c:pt>
                <c:pt idx="52">
                  <c:v>0.0349082926176072</c:v>
                </c:pt>
                <c:pt idx="53">
                  <c:v>0.0346080472017343</c:v>
                </c:pt>
                <c:pt idx="54">
                  <c:v>0.034500192109722</c:v>
                </c:pt>
                <c:pt idx="55">
                  <c:v>0.0341920738265779</c:v>
                </c:pt>
                <c:pt idx="56">
                  <c:v>0.034038171673251</c:v>
                </c:pt>
                <c:pt idx="57">
                  <c:v>0.0338123128269938</c:v>
                </c:pt>
                <c:pt idx="58">
                  <c:v>0.0335806351087777</c:v>
                </c:pt>
                <c:pt idx="59">
                  <c:v>0.0333484934875522</c:v>
                </c:pt>
                <c:pt idx="60">
                  <c:v>0.0331054192910017</c:v>
                </c:pt>
                <c:pt idx="61">
                  <c:v>0.0328716257730814</c:v>
                </c:pt>
                <c:pt idx="62">
                  <c:v>0.0326235239370091</c:v>
                </c:pt>
                <c:pt idx="63">
                  <c:v>0.0322516416530531</c:v>
                </c:pt>
                <c:pt idx="64">
                  <c:v>0.0321071949888772</c:v>
                </c:pt>
                <c:pt idx="65">
                  <c:v>0.0317711028441949</c:v>
                </c:pt>
                <c:pt idx="66">
                  <c:v>0.0316211067801438</c:v>
                </c:pt>
                <c:pt idx="67">
                  <c:v>0.0312841301825546</c:v>
                </c:pt>
                <c:pt idx="68">
                  <c:v>0.0311052308643196</c:v>
                </c:pt>
                <c:pt idx="69">
                  <c:v>0.0308690576732521</c:v>
                </c:pt>
                <c:pt idx="70">
                  <c:v>0.0306220209418136</c:v>
                </c:pt>
                <c:pt idx="71">
                  <c:v>0.0303872918121879</c:v>
                </c:pt>
                <c:pt idx="72">
                  <c:v>0.0301418088313664</c:v>
                </c:pt>
                <c:pt idx="73">
                  <c:v>0.0299173970845556</c:v>
                </c:pt>
                <c:pt idx="74">
                  <c:v>0.0296778075673807</c:v>
                </c:pt>
                <c:pt idx="75">
                  <c:v>0.0293149933233608</c:v>
                </c:pt>
                <c:pt idx="76">
                  <c:v>0.0291977067937627</c:v>
                </c:pt>
                <c:pt idx="77">
                  <c:v>0.0288830264530087</c:v>
                </c:pt>
                <c:pt idx="78">
                  <c:v>0.0287624188852127</c:v>
                </c:pt>
                <c:pt idx="79">
                  <c:v>0.0284536608954863</c:v>
                </c:pt>
                <c:pt idx="80">
                  <c:v>0.0283127341567374</c:v>
                </c:pt>
                <c:pt idx="81">
                  <c:v>0.0281068877158544</c:v>
                </c:pt>
                <c:pt idx="82">
                  <c:v>0.0279158832295964</c:v>
                </c:pt>
                <c:pt idx="83">
                  <c:v>0.0277504590628957</c:v>
                </c:pt>
                <c:pt idx="84">
                  <c:v>0.0275778851779061</c:v>
                </c:pt>
                <c:pt idx="85">
                  <c:v>0.0274188053541446</c:v>
                </c:pt>
                <c:pt idx="86">
                  <c:v>0.0272536131850568</c:v>
                </c:pt>
                <c:pt idx="87">
                  <c:v>0.0269618353133989</c:v>
                </c:pt>
                <c:pt idx="88">
                  <c:v>0.0269168995498583</c:v>
                </c:pt>
                <c:pt idx="89">
                  <c:v>0.0266719161986121</c:v>
                </c:pt>
                <c:pt idx="90">
                  <c:v>0.0266282957369368</c:v>
                </c:pt>
                <c:pt idx="91">
                  <c:v>0.026399307647291</c:v>
                </c:pt>
                <c:pt idx="92">
                  <c:v>0.0263320037332354</c:v>
                </c:pt>
                <c:pt idx="93">
                  <c:v>0.0262007776406233</c:v>
                </c:pt>
                <c:pt idx="94">
                  <c:v>0.0260715925155251</c:v>
                </c:pt>
                <c:pt idx="95">
                  <c:v>0.025943714722648</c:v>
                </c:pt>
                <c:pt idx="96">
                  <c:v>0.0258406617355496</c:v>
                </c:pt>
                <c:pt idx="97">
                  <c:v>0.0257067504833906</c:v>
                </c:pt>
                <c:pt idx="98">
                  <c:v>0.0256055243961282</c:v>
                </c:pt>
                <c:pt idx="99">
                  <c:v>0.0253561701203644</c:v>
                </c:pt>
                <c:pt idx="100">
                  <c:v>0.025359480070778</c:v>
                </c:pt>
                <c:pt idx="101">
                  <c:v>0.0251542317742284</c:v>
                </c:pt>
                <c:pt idx="102">
                  <c:v>0.0251645694063207</c:v>
                </c:pt>
                <c:pt idx="103">
                  <c:v>0.0249695832318309</c:v>
                </c:pt>
                <c:pt idx="104">
                  <c:v>0.0249578663669543</c:v>
                </c:pt>
                <c:pt idx="105">
                  <c:v>0.0248729606651932</c:v>
                </c:pt>
                <c:pt idx="106">
                  <c:v>0.0247813422926787</c:v>
                </c:pt>
                <c:pt idx="107">
                  <c:v>0.0247013452227386</c:v>
                </c:pt>
                <c:pt idx="108">
                  <c:v>0.0246398468548656</c:v>
                </c:pt>
                <c:pt idx="109">
                  <c:v>0.0245455965132468</c:v>
                </c:pt>
                <c:pt idx="110">
                  <c:v>0.0244899870522621</c:v>
                </c:pt>
                <c:pt idx="111">
                  <c:v>0.0242795966631815</c:v>
                </c:pt>
                <c:pt idx="112">
                  <c:v>0.0243283727365579</c:v>
                </c:pt>
                <c:pt idx="113">
                  <c:v>0.024157037803772</c:v>
                </c:pt>
                <c:pt idx="114">
                  <c:v>0.0242039118734849</c:v>
                </c:pt>
                <c:pt idx="115">
                  <c:v>0.0240486828422094</c:v>
                </c:pt>
                <c:pt idx="116">
                  <c:v>0.024073143419537</c:v>
                </c:pt>
                <c:pt idx="117">
                  <c:v>0.0240218103438818</c:v>
                </c:pt>
                <c:pt idx="118">
                  <c:v>0.0239639549827158</c:v>
                </c:pt>
                <c:pt idx="119">
                  <c:v>0.02392164155391</c:v>
                </c:pt>
                <c:pt idx="120">
                  <c:v>0.0238885684364453</c:v>
                </c:pt>
                <c:pt idx="121">
                  <c:v>0.0238290061975472</c:v>
                </c:pt>
                <c:pt idx="122">
                  <c:v>0.0238012861683867</c:v>
                </c:pt>
                <c:pt idx="123">
                  <c:v>0.0236245616689339</c:v>
                </c:pt>
                <c:pt idx="124">
                  <c:v>0.023700950170403</c:v>
                </c:pt>
                <c:pt idx="125">
                  <c:v>0.0235628856871516</c:v>
                </c:pt>
                <c:pt idx="126">
                  <c:v>0.0236360152227678</c:v>
                </c:pt>
                <c:pt idx="127">
                  <c:v>0.0235087556216307</c:v>
                </c:pt>
                <c:pt idx="128">
                  <c:v>0.0235577982372341</c:v>
                </c:pt>
                <c:pt idx="129">
                  <c:v>0.0235346046665643</c:v>
                </c:pt>
                <c:pt idx="130">
                  <c:v>0.0235000611947841</c:v>
                </c:pt>
                <c:pt idx="131">
                  <c:v>0.0234823535824903</c:v>
                </c:pt>
                <c:pt idx="132">
                  <c:v>0.0234750312530967</c:v>
                </c:pt>
                <c:pt idx="133">
                  <c:v>0.0234376044109109</c:v>
                </c:pt>
                <c:pt idx="134">
                  <c:v>0.0234324935498155</c:v>
                </c:pt>
                <c:pt idx="135">
                  <c:v>0.0232695335557134</c:v>
                </c:pt>
                <c:pt idx="136">
                  <c:v>0.0233741303217162</c:v>
                </c:pt>
                <c:pt idx="137">
                  <c:v>0.0232576193121537</c:v>
                </c:pt>
                <c:pt idx="138">
                  <c:v>0.0233552274631119</c:v>
                </c:pt>
                <c:pt idx="139">
                  <c:v>0.0232434327600419</c:v>
                </c:pt>
                <c:pt idx="140">
                  <c:v>0.0233108323311304</c:v>
                </c:pt>
                <c:pt idx="141">
                  <c:v>0.0233068404053104</c:v>
                </c:pt>
                <c:pt idx="142">
                  <c:v>0.0232919692700279</c:v>
                </c:pt>
                <c:pt idx="143">
                  <c:v>0.0232879511091411</c:v>
                </c:pt>
                <c:pt idx="144">
                  <c:v>0.0232982736904799</c:v>
                </c:pt>
                <c:pt idx="145">
                  <c:v>0.0232789372234101</c:v>
                </c:pt>
                <c:pt idx="146">
                  <c:v>0.0232858617231883</c:v>
                </c:pt>
                <c:pt idx="147">
                  <c:v>0.0231388194611779</c:v>
                </c:pt>
                <c:pt idx="148">
                  <c:v>0.0232585733286486</c:v>
                </c:pt>
                <c:pt idx="149">
                  <c:v>0.0231534291358522</c:v>
                </c:pt>
                <c:pt idx="150">
                  <c:v>0.0232656530416933</c:v>
                </c:pt>
                <c:pt idx="151">
                  <c:v>0.0231754084754636</c:v>
                </c:pt>
                <c:pt idx="152">
                  <c:v>0.0232527609201017</c:v>
                </c:pt>
                <c:pt idx="153">
                  <c:v>0.023256967143058</c:v>
                </c:pt>
                <c:pt idx="154">
                  <c:v>0.0232595685883468</c:v>
                </c:pt>
                <c:pt idx="155">
                  <c:v>0.0232619588381033</c:v>
                </c:pt>
                <c:pt idx="156">
                  <c:v>0.0232898205283699</c:v>
                </c:pt>
                <c:pt idx="157">
                  <c:v>0.0232749041835658</c:v>
                </c:pt>
                <c:pt idx="158">
                  <c:v>0.0233004545642828</c:v>
                </c:pt>
                <c:pt idx="159">
                  <c:v>0.0231631671460774</c:v>
                </c:pt>
                <c:pt idx="160">
                  <c:v>0.0232877115574893</c:v>
                </c:pt>
                <c:pt idx="161">
                  <c:v>0.0231915089419034</c:v>
                </c:pt>
                <c:pt idx="162">
                  <c:v>0.023315303519208</c:v>
                </c:pt>
                <c:pt idx="163">
                  <c:v>0.0232326515465354</c:v>
                </c:pt>
                <c:pt idx="164">
                  <c:v>0.0233185416109717</c:v>
                </c:pt>
                <c:pt idx="165">
                  <c:v>0.0233389024778763</c:v>
                </c:pt>
                <c:pt idx="166">
                  <c:v>0.0233405268356338</c:v>
                </c:pt>
                <c:pt idx="167">
                  <c:v>0.0233577118132079</c:v>
                </c:pt>
                <c:pt idx="168">
                  <c:v>0.0233897946442118</c:v>
                </c:pt>
                <c:pt idx="169">
                  <c:v>0.0233849854952861</c:v>
                </c:pt>
                <c:pt idx="170">
                  <c:v>0.0234150514189721</c:v>
                </c:pt>
                <c:pt idx="171">
                  <c:v>0.0232895110856086</c:v>
                </c:pt>
                <c:pt idx="172">
                  <c:v>0.0234186197295223</c:v>
                </c:pt>
                <c:pt idx="173">
                  <c:v>0.0233296376959249</c:v>
                </c:pt>
                <c:pt idx="174">
                  <c:v>0.0234589677300514</c:v>
                </c:pt>
                <c:pt idx="175">
                  <c:v>0.0233766686692148</c:v>
                </c:pt>
                <c:pt idx="176">
                  <c:v>0.023475165329071</c:v>
                </c:pt>
                <c:pt idx="177">
                  <c:v>0.0234984131944335</c:v>
                </c:pt>
                <c:pt idx="178">
                  <c:v>0.023506852370047</c:v>
                </c:pt>
                <c:pt idx="179">
                  <c:v>0.0235292568050594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"DZCV NEW"</c:f>
              <c:strCache>
                <c:ptCount val="1"/>
                <c:pt idx="0">
                  <c:v>DZCV NEW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inflationCurves!$K$11:$K$191</c:f>
              <c:numCache>
                <c:formatCode>0.00%</c:formatCode>
                <c:ptCount val="181"/>
                <c:pt idx="0">
                  <c:v>0.0296878974739676</c:v>
                </c:pt>
                <c:pt idx="1">
                  <c:v>0.0239637734221511</c:v>
                </c:pt>
                <c:pt idx="2">
                  <c:v>0.0233981648241511</c:v>
                </c:pt>
                <c:pt idx="3">
                  <c:v>0.0226142907848699</c:v>
                </c:pt>
                <c:pt idx="4">
                  <c:v>0.0226412830498859</c:v>
                </c:pt>
                <c:pt idx="5">
                  <c:v>0.022603354317246</c:v>
                </c:pt>
                <c:pt idx="6">
                  <c:v>0.0225591562327043</c:v>
                </c:pt>
                <c:pt idx="7">
                  <c:v>0.0225286262855327</c:v>
                </c:pt>
                <c:pt idx="8">
                  <c:v>0.0225051020098444</c:v>
                </c:pt>
                <c:pt idx="9">
                  <c:v>0.0224950664445077</c:v>
                </c:pt>
                <c:pt idx="10">
                  <c:v>0.022482243740012</c:v>
                </c:pt>
                <c:pt idx="11">
                  <c:v>0.0223955933931619</c:v>
                </c:pt>
                <c:pt idx="12">
                  <c:v>0.0223527458485423</c:v>
                </c:pt>
                <c:pt idx="13">
                  <c:v>0.0226501182564416</c:v>
                </c:pt>
                <c:pt idx="14">
                  <c:v>0.0229577214226549</c:v>
                </c:pt>
                <c:pt idx="15">
                  <c:v>0.0233459729079098</c:v>
                </c:pt>
                <c:pt idx="16">
                  <c:v>0.0237477729949586</c:v>
                </c:pt>
                <c:pt idx="17">
                  <c:v>0.0242091278435597</c:v>
                </c:pt>
                <c:pt idx="18">
                  <c:v>0.0246604738608879</c:v>
                </c:pt>
                <c:pt idx="19">
                  <c:v>0.0251330231591064</c:v>
                </c:pt>
                <c:pt idx="20">
                  <c:v>0.0256011946983974</c:v>
                </c:pt>
                <c:pt idx="21">
                  <c:v>0.0260576295323449</c:v>
                </c:pt>
                <c:pt idx="22">
                  <c:v>0.0265178019548471</c:v>
                </c:pt>
                <c:pt idx="23">
                  <c:v>0.0269520998794519</c:v>
                </c:pt>
                <c:pt idx="24">
                  <c:v>0.027396465454826</c:v>
                </c:pt>
                <c:pt idx="25">
                  <c:v>0.0278190150483199</c:v>
                </c:pt>
                <c:pt idx="26">
                  <c:v>0.0281876710680365</c:v>
                </c:pt>
                <c:pt idx="27">
                  <c:v>0.0285684636927686</c:v>
                </c:pt>
                <c:pt idx="28">
                  <c:v>0.0289141799230232</c:v>
                </c:pt>
                <c:pt idx="29">
                  <c:v>0.0292773560824717</c:v>
                </c:pt>
                <c:pt idx="30">
                  <c:v>0.0296003158324026</c:v>
                </c:pt>
                <c:pt idx="31">
                  <c:v>0.0299057485425753</c:v>
                </c:pt>
                <c:pt idx="32">
                  <c:v>0.0301806435173727</c:v>
                </c:pt>
                <c:pt idx="33">
                  <c:v>0.0304161853242053</c:v>
                </c:pt>
                <c:pt idx="34">
                  <c:v>0.0306300695659355</c:v>
                </c:pt>
                <c:pt idx="35">
                  <c:v>0.0309003359460748</c:v>
                </c:pt>
                <c:pt idx="36">
                  <c:v>0.0309844605511899</c:v>
                </c:pt>
                <c:pt idx="37">
                  <c:v>0.0312012957557172</c:v>
                </c:pt>
                <c:pt idx="38">
                  <c:v>0.0312169390535708</c:v>
                </c:pt>
                <c:pt idx="39">
                  <c:v>0.0313582405794215</c:v>
                </c:pt>
                <c:pt idx="40">
                  <c:v>0.0312414015476947</c:v>
                </c:pt>
                <c:pt idx="41">
                  <c:v>0.0313942445977739</c:v>
                </c:pt>
                <c:pt idx="42">
                  <c:v>0.0312761046429211</c:v>
                </c:pt>
                <c:pt idx="43">
                  <c:v>0.0313573788309705</c:v>
                </c:pt>
                <c:pt idx="44">
                  <c:v>0.031217370755458</c:v>
                </c:pt>
                <c:pt idx="45">
                  <c:v>0.0312220105539253</c:v>
                </c:pt>
                <c:pt idx="46">
                  <c:v>0.0311187908470804</c:v>
                </c:pt>
                <c:pt idx="47">
                  <c:v>0.0310335783649593</c:v>
                </c:pt>
                <c:pt idx="48">
                  <c:v>0.030920151378609</c:v>
                </c:pt>
                <c:pt idx="49">
                  <c:v>0.0308126145840827</c:v>
                </c:pt>
                <c:pt idx="50">
                  <c:v>0.0306535252666287</c:v>
                </c:pt>
                <c:pt idx="51">
                  <c:v>0.0305107838847273</c:v>
                </c:pt>
                <c:pt idx="52">
                  <c:v>0.0302266475003832</c:v>
                </c:pt>
                <c:pt idx="53">
                  <c:v>0.0301395963038826</c:v>
                </c:pt>
                <c:pt idx="54">
                  <c:v>0.0298636861604893</c:v>
                </c:pt>
                <c:pt idx="55">
                  <c:v>0.0297493176248439</c:v>
                </c:pt>
                <c:pt idx="56">
                  <c:v>0.0294615689524087</c:v>
                </c:pt>
                <c:pt idx="57">
                  <c:v>0.0293045868408671</c:v>
                </c:pt>
                <c:pt idx="58">
                  <c:v>0.0290834793737335</c:v>
                </c:pt>
                <c:pt idx="59">
                  <c:v>0.0288567652626354</c:v>
                </c:pt>
                <c:pt idx="60">
                  <c:v>0.0286272789892629</c:v>
                </c:pt>
                <c:pt idx="61">
                  <c:v>0.0283871605577494</c:v>
                </c:pt>
                <c:pt idx="62">
                  <c:v>0.028157125557454</c:v>
                </c:pt>
                <c:pt idx="63">
                  <c:v>0.0279106810115587</c:v>
                </c:pt>
                <c:pt idx="64">
                  <c:v>0.0275586903219966</c:v>
                </c:pt>
                <c:pt idx="65">
                  <c:v>0.0273993018095202</c:v>
                </c:pt>
                <c:pt idx="66">
                  <c:v>0.0270766312065486</c:v>
                </c:pt>
                <c:pt idx="67">
                  <c:v>0.0269114061065535</c:v>
                </c:pt>
                <c:pt idx="68">
                  <c:v>0.0265859223042101</c:v>
                </c:pt>
                <c:pt idx="69">
                  <c:v>0.0263965238212904</c:v>
                </c:pt>
                <c:pt idx="70">
                  <c:v>0.0261567480305867</c:v>
                </c:pt>
                <c:pt idx="71">
                  <c:v>0.0259087993637981</c:v>
                </c:pt>
                <c:pt idx="72">
                  <c:v>0.025670119590039</c:v>
                </c:pt>
                <c:pt idx="73">
                  <c:v>0.025422289544776</c:v>
                </c:pt>
                <c:pt idx="74">
                  <c:v>0.0251962430821986</c:v>
                </c:pt>
                <c:pt idx="75">
                  <c:v>0.0249537231022631</c:v>
                </c:pt>
                <c:pt idx="76">
                  <c:v>0.0246072797654874</c:v>
                </c:pt>
                <c:pt idx="77">
                  <c:v>0.0244698328646231</c:v>
                </c:pt>
                <c:pt idx="78">
                  <c:v>0.0241651278994921</c:v>
                </c:pt>
                <c:pt idx="79">
                  <c:v>0.0240255350464234</c:v>
                </c:pt>
                <c:pt idx="80">
                  <c:v>0.023725487493627</c:v>
                </c:pt>
                <c:pt idx="81">
                  <c:v>0.0235705267854727</c:v>
                </c:pt>
                <c:pt idx="82">
                  <c:v>0.0233593841587372</c:v>
                </c:pt>
                <c:pt idx="83">
                  <c:v>0.02316254968911</c:v>
                </c:pt>
                <c:pt idx="84">
                  <c:v>0.0229869940513941</c:v>
                </c:pt>
                <c:pt idx="85">
                  <c:v>0.0228058808642523</c:v>
                </c:pt>
                <c:pt idx="86">
                  <c:v>0.0226400463232388</c:v>
                </c:pt>
                <c:pt idx="87">
                  <c:v>0.022466351663014</c:v>
                </c:pt>
                <c:pt idx="88">
                  <c:v>0.0221860470876678</c:v>
                </c:pt>
                <c:pt idx="89">
                  <c:v>0.0221163688458516</c:v>
                </c:pt>
                <c:pt idx="90">
                  <c:v>0.0218772514681844</c:v>
                </c:pt>
                <c:pt idx="91">
                  <c:v>0.0218099307571955</c:v>
                </c:pt>
                <c:pt idx="92">
                  <c:v>0.0215847560141266</c:v>
                </c:pt>
                <c:pt idx="93">
                  <c:v>0.0214993774684805</c:v>
                </c:pt>
                <c:pt idx="94">
                  <c:v>0.0213590479258638</c:v>
                </c:pt>
                <c:pt idx="95">
                  <c:v>0.0212219811621965</c:v>
                </c:pt>
                <c:pt idx="96">
                  <c:v>0.0210857747586134</c:v>
                </c:pt>
                <c:pt idx="97">
                  <c:v>0.0209714314222466</c:v>
                </c:pt>
                <c:pt idx="98">
                  <c:v>0.0208329712502483</c:v>
                </c:pt>
                <c:pt idx="99">
                  <c:v>0.0207214141161621</c:v>
                </c:pt>
                <c:pt idx="100">
                  <c:v>0.0204846095019658</c:v>
                </c:pt>
                <c:pt idx="101">
                  <c:v>0.0204636552384927</c:v>
                </c:pt>
                <c:pt idx="102">
                  <c:v>0.0202657342336247</c:v>
                </c:pt>
                <c:pt idx="103">
                  <c:v>0.0202519868968517</c:v>
                </c:pt>
                <c:pt idx="104">
                  <c:v>0.0200632849662739</c:v>
                </c:pt>
                <c:pt idx="105">
                  <c:v>0.0200325481800911</c:v>
                </c:pt>
                <c:pt idx="106">
                  <c:v>0.0199391147425474</c:v>
                </c:pt>
                <c:pt idx="107">
                  <c:v>0.0198411574136023</c:v>
                </c:pt>
                <c:pt idx="108">
                  <c:v>0.0197530339522008</c:v>
                </c:pt>
                <c:pt idx="109">
                  <c:v>0.0196812777054797</c:v>
                </c:pt>
                <c:pt idx="110">
                  <c:v>0.0195838390194662</c:v>
                </c:pt>
                <c:pt idx="111">
                  <c:v>0.0195181373619675</c:v>
                </c:pt>
                <c:pt idx="112">
                  <c:v>0.0193211791242717</c:v>
                </c:pt>
                <c:pt idx="113">
                  <c:v>0.019345740486091</c:v>
                </c:pt>
                <c:pt idx="114">
                  <c:v>0.0191831349815756</c:v>
                </c:pt>
                <c:pt idx="115">
                  <c:v>0.01920704125087</c:v>
                </c:pt>
                <c:pt idx="116">
                  <c:v>0.0190586265569478</c:v>
                </c:pt>
                <c:pt idx="117">
                  <c:v>0.0190647966963028</c:v>
                </c:pt>
                <c:pt idx="118">
                  <c:v>0.0190061198589161</c:v>
                </c:pt>
                <c:pt idx="119">
                  <c:v>0.0189427668518413</c:v>
                </c:pt>
                <c:pt idx="120">
                  <c:v>0.0188926661885908</c:v>
                </c:pt>
                <c:pt idx="121">
                  <c:v>0.0188508891587732</c:v>
                </c:pt>
                <c:pt idx="122">
                  <c:v>0.0187881251254117</c:v>
                </c:pt>
                <c:pt idx="123">
                  <c:v>0.0187517008044119</c:v>
                </c:pt>
                <c:pt idx="124">
                  <c:v>0.018588661748194</c:v>
                </c:pt>
                <c:pt idx="125">
                  <c:v>0.0186420123145666</c:v>
                </c:pt>
                <c:pt idx="126">
                  <c:v>0.0185127457596306</c:v>
                </c:pt>
                <c:pt idx="127">
                  <c:v>0.0185640323536615</c:v>
                </c:pt>
                <c:pt idx="128">
                  <c:v>0.0184443385603255</c:v>
                </c:pt>
                <c:pt idx="129">
                  <c:v>0.0184760606087513</c:v>
                </c:pt>
                <c:pt idx="130">
                  <c:v>0.0184460081969742</c:v>
                </c:pt>
                <c:pt idx="131">
                  <c:v>0.0184068897977841</c:v>
                </c:pt>
                <c:pt idx="132">
                  <c:v>0.0183821563238423</c:v>
                </c:pt>
                <c:pt idx="133">
                  <c:v>0.0183666081041287</c:v>
                </c:pt>
                <c:pt idx="134">
                  <c:v>0.0183264748168939</c:v>
                </c:pt>
                <c:pt idx="135">
                  <c:v>0.0183133751199217</c:v>
                </c:pt>
                <c:pt idx="136">
                  <c:v>0.0181658632763488</c:v>
                </c:pt>
                <c:pt idx="137">
                  <c:v>0.0182471078199501</c:v>
                </c:pt>
                <c:pt idx="138">
                  <c:v>0.0181398211027816</c:v>
                </c:pt>
                <c:pt idx="139">
                  <c:v>0.0182156031008835</c:v>
                </c:pt>
                <c:pt idx="140">
                  <c:v>0.0181125946180813</c:v>
                </c:pt>
                <c:pt idx="141">
                  <c:v>0.0181632666369831</c:v>
                </c:pt>
                <c:pt idx="142">
                  <c:v>0.0181528974980121</c:v>
                </c:pt>
                <c:pt idx="143">
                  <c:v>0.0181336672788346</c:v>
                </c:pt>
                <c:pt idx="144">
                  <c:v>0.0181237158100423</c:v>
                </c:pt>
                <c:pt idx="145">
                  <c:v>0.0181262391062455</c:v>
                </c:pt>
                <c:pt idx="146">
                  <c:v>0.0181039978548244</c:v>
                </c:pt>
                <c:pt idx="147">
                  <c:v>0.0181040101450589</c:v>
                </c:pt>
                <c:pt idx="148">
                  <c:v>0.0179727566079951</c:v>
                </c:pt>
                <c:pt idx="149">
                  <c:v>0.0180696147162608</c:v>
                </c:pt>
                <c:pt idx="150">
                  <c:v>0.0179745372449372</c:v>
                </c:pt>
                <c:pt idx="151">
                  <c:v>0.0180653108328618</c:v>
                </c:pt>
                <c:pt idx="152">
                  <c:v>0.0179831451250021</c:v>
                </c:pt>
                <c:pt idx="153">
                  <c:v>0.0180445942538358</c:v>
                </c:pt>
                <c:pt idx="154">
                  <c:v>0.018043505094145</c:v>
                </c:pt>
                <c:pt idx="155">
                  <c:v>0.0180413430529926</c:v>
                </c:pt>
                <c:pt idx="156">
                  <c:v>0.0180390023383947</c:v>
                </c:pt>
                <c:pt idx="157">
                  <c:v>0.0180585854210144</c:v>
                </c:pt>
                <c:pt idx="158">
                  <c:v>0.0180421247864046</c:v>
                </c:pt>
                <c:pt idx="159">
                  <c:v>0.0180599960834985</c:v>
                </c:pt>
                <c:pt idx="160">
                  <c:v>0.0179388953504528</c:v>
                </c:pt>
                <c:pt idx="161">
                  <c:v>0.0180416629083277</c:v>
                </c:pt>
                <c:pt idx="162">
                  <c:v>0.0179559297896831</c:v>
                </c:pt>
                <c:pt idx="163">
                  <c:v>0.0180582963488022</c:v>
                </c:pt>
                <c:pt idx="164">
                  <c:v>0.0179842672142301</c:v>
                </c:pt>
                <c:pt idx="165">
                  <c:v>0.0180545569095881</c:v>
                </c:pt>
                <c:pt idx="166">
                  <c:v>0.0180688211679397</c:v>
                </c:pt>
                <c:pt idx="167">
                  <c:v>0.0180672672483729</c:v>
                </c:pt>
                <c:pt idx="168">
                  <c:v>0.0180790196255096</c:v>
                </c:pt>
                <c:pt idx="169">
                  <c:v>0.0181036080308034</c:v>
                </c:pt>
                <c:pt idx="170">
                  <c:v>0.0180970106931681</c:v>
                </c:pt>
                <c:pt idx="171">
                  <c:v>0.0181200529164956</c:v>
                </c:pt>
                <c:pt idx="172">
                  <c:v>0.0180102226616828</c:v>
                </c:pt>
                <c:pt idx="173">
                  <c:v>0.0181181190428861</c:v>
                </c:pt>
                <c:pt idx="174">
                  <c:v>0.0180397077161254</c:v>
                </c:pt>
                <c:pt idx="175">
                  <c:v>0.0181479548702496</c:v>
                </c:pt>
                <c:pt idx="176">
                  <c:v>0.0180753371671929</c:v>
                </c:pt>
                <c:pt idx="177">
                  <c:v>0.0181574442758308</c:v>
                </c:pt>
                <c:pt idx="178">
                  <c:v>0.0181752151741299</c:v>
                </c:pt>
                <c:pt idx="179">
                  <c:v>0.0181804597460283</c:v>
                </c:pt>
                <c:pt idx="180">
                  <c:v>0.0181976460197508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inflationCurves!$I$10</c:f>
              <c:strCache>
                <c:ptCount val="1"/>
                <c:pt idx="0">
                  <c:v>Blend PLLU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inflationCurves!$I$11:$I$191</c:f>
              <c:numCache>
                <c:formatCode>0.00%</c:formatCode>
                <c:ptCount val="181"/>
                <c:pt idx="0">
                  <c:v>0.0230547550432276</c:v>
                </c:pt>
                <c:pt idx="1">
                  <c:v>0.0235075963792507</c:v>
                </c:pt>
                <c:pt idx="2">
                  <c:v>0.0239352755864376</c:v>
                </c:pt>
                <c:pt idx="3">
                  <c:v>0.0243391907984772</c:v>
                </c:pt>
                <c:pt idx="4">
                  <c:v>0.0247206624617598</c:v>
                </c:pt>
                <c:pt idx="5">
                  <c:v>0.0250809376520722</c:v>
                </c:pt>
                <c:pt idx="6">
                  <c:v>0.0254211941514348</c:v>
                </c:pt>
                <c:pt idx="7">
                  <c:v>0.0257425442984103</c:v>
                </c:pt>
                <c:pt idx="8">
                  <c:v>0.0260460386244691</c:v>
                </c:pt>
                <c:pt idx="9">
                  <c:v>0.0266078322325305</c:v>
                </c:pt>
                <c:pt idx="10">
                  <c:v>0.0270517169954655</c:v>
                </c:pt>
                <c:pt idx="11">
                  <c:v>0.0273710451243574</c:v>
                </c:pt>
                <c:pt idx="12">
                  <c:v>0.0276245354242391</c:v>
                </c:pt>
                <c:pt idx="13">
                  <c:v>0.0279722435301616</c:v>
                </c:pt>
                <c:pt idx="14">
                  <c:v>0.0283160353469312</c:v>
                </c:pt>
                <c:pt idx="15">
                  <c:v>0.0287051234178289</c:v>
                </c:pt>
                <c:pt idx="16">
                  <c:v>0.0291047696672437</c:v>
                </c:pt>
                <c:pt idx="17">
                  <c:v>0.0295521635863576</c:v>
                </c:pt>
                <c:pt idx="18">
                  <c:v>0.0299952439044096</c:v>
                </c:pt>
                <c:pt idx="19">
                  <c:v>0.0304561856202663</c:v>
                </c:pt>
                <c:pt idx="20">
                  <c:v>0.0309137010608951</c:v>
                </c:pt>
                <c:pt idx="21">
                  <c:v>0.0313626936198918</c:v>
                </c:pt>
                <c:pt idx="22">
                  <c:v>0.0318119802866892</c:v>
                </c:pt>
                <c:pt idx="23">
                  <c:v>0.0322373721313357</c:v>
                </c:pt>
                <c:pt idx="24">
                  <c:v>0.0326695550596962</c:v>
                </c:pt>
                <c:pt idx="25">
                  <c:v>0.0330785225515022</c:v>
                </c:pt>
                <c:pt idx="26">
                  <c:v>0.0334390523339645</c:v>
                </c:pt>
                <c:pt idx="27">
                  <c:v>0.0338027701566322</c:v>
                </c:pt>
                <c:pt idx="28">
                  <c:v>0.0341317576193186</c:v>
                </c:pt>
                <c:pt idx="29">
                  <c:v>0.0344783183786165</c:v>
                </c:pt>
                <c:pt idx="30">
                  <c:v>0.0347848938973945</c:v>
                </c:pt>
                <c:pt idx="31">
                  <c:v>0.0350710927387599</c:v>
                </c:pt>
                <c:pt idx="32">
                  <c:v>0.035325581798828</c:v>
                </c:pt>
                <c:pt idx="33">
                  <c:v>0.0355409357433462</c:v>
                </c:pt>
                <c:pt idx="34">
                  <c:v>0.0357324079338338</c:v>
                </c:pt>
                <c:pt idx="35">
                  <c:v>0.0359946843428996</c:v>
                </c:pt>
                <c:pt idx="36">
                  <c:v>0.0360448606297696</c:v>
                </c:pt>
                <c:pt idx="37">
                  <c:v>0.0362522032444548</c:v>
                </c:pt>
                <c:pt idx="38">
                  <c:v>0.0362362921523768</c:v>
                </c:pt>
                <c:pt idx="39">
                  <c:v>0.0363650263358905</c:v>
                </c:pt>
                <c:pt idx="40">
                  <c:v>0.0362003444773091</c:v>
                </c:pt>
                <c:pt idx="41">
                  <c:v>0.0363513846011167</c:v>
                </c:pt>
                <c:pt idx="42">
                  <c:v>0.0361932942303183</c:v>
                </c:pt>
                <c:pt idx="43">
                  <c:v>0.0362706798590114</c:v>
                </c:pt>
                <c:pt idx="44">
                  <c:v>0.0360951971495318</c:v>
                </c:pt>
                <c:pt idx="45">
                  <c:v>0.0360928464063558</c:v>
                </c:pt>
                <c:pt idx="46">
                  <c:v>0.0359687171180629</c:v>
                </c:pt>
                <c:pt idx="47">
                  <c:v>0.0358697212815395</c:v>
                </c:pt>
                <c:pt idx="48">
                  <c:v>0.0357416588086571</c:v>
                </c:pt>
                <c:pt idx="49">
                  <c:v>0.0356242687967498</c:v>
                </c:pt>
                <c:pt idx="50">
                  <c:v>0.0354495362239275</c:v>
                </c:pt>
                <c:pt idx="51">
                  <c:v>0.0352978202818378</c:v>
                </c:pt>
                <c:pt idx="52">
                  <c:v>0.0349835610864335</c:v>
                </c:pt>
                <c:pt idx="53">
                  <c:v>0.034902986455886</c:v>
                </c:pt>
                <c:pt idx="54">
                  <c:v>0.034603782728972</c:v>
                </c:pt>
                <c:pt idx="55">
                  <c:v>0.0344966151984731</c:v>
                </c:pt>
                <c:pt idx="56">
                  <c:v>0.0341892251872725</c:v>
                </c:pt>
                <c:pt idx="57">
                  <c:v>0.0340358187230269</c:v>
                </c:pt>
                <c:pt idx="58">
                  <c:v>0.0338104125429654</c:v>
                </c:pt>
                <c:pt idx="59">
                  <c:v>0.0335791098079746</c:v>
                </c:pt>
                <c:pt idx="60">
                  <c:v>0.0333472757655268</c:v>
                </c:pt>
                <c:pt idx="61">
                  <c:v>0.0331044569110137</c:v>
                </c:pt>
                <c:pt idx="62">
                  <c:v>0.0328708684104323</c:v>
                </c:pt>
                <c:pt idx="63">
                  <c:v>0.0326229368876638</c:v>
                </c:pt>
                <c:pt idx="64">
                  <c:v>0.0322512199991731</c:v>
                </c:pt>
                <c:pt idx="65">
                  <c:v>0.0321068600249634</c:v>
                </c:pt>
                <c:pt idx="66">
                  <c:v>0.0317708705262649</c:v>
                </c:pt>
                <c:pt idx="67">
                  <c:v>0.0316209283289445</c:v>
                </c:pt>
                <c:pt idx="68">
                  <c:v>0.0312840181743998</c:v>
                </c:pt>
                <c:pt idx="69">
                  <c:v>0.0311051534606577</c:v>
                </c:pt>
                <c:pt idx="70">
                  <c:v>0.0308690126432554</c:v>
                </c:pt>
                <c:pt idx="71">
                  <c:v>0.0306220016233493</c:v>
                </c:pt>
                <c:pt idx="72">
                  <c:v>0.0303872910825389</c:v>
                </c:pt>
                <c:pt idx="73">
                  <c:v>0.0301418225136995</c:v>
                </c:pt>
                <c:pt idx="74">
                  <c:v>0.0299174201208369</c:v>
                </c:pt>
                <c:pt idx="75">
                  <c:v>0.0296778377417445</c:v>
                </c:pt>
                <c:pt idx="76">
                  <c:v>0.0293150327805975</c:v>
                </c:pt>
                <c:pt idx="77">
                  <c:v>0.0291977445072443</c:v>
                </c:pt>
                <c:pt idx="78">
                  <c:v>0.0288830675784824</c:v>
                </c:pt>
                <c:pt idx="79">
                  <c:v>0.0287624571407368</c:v>
                </c:pt>
                <c:pt idx="80">
                  <c:v>0.0284537001208307</c:v>
                </c:pt>
                <c:pt idx="81">
                  <c:v>0.0283127703926981</c:v>
                </c:pt>
                <c:pt idx="82">
                  <c:v>0.0281069220152529</c:v>
                </c:pt>
                <c:pt idx="83">
                  <c:v>0.0279159152358144</c:v>
                </c:pt>
                <c:pt idx="84">
                  <c:v>0.0277504884629066</c:v>
                </c:pt>
                <c:pt idx="85">
                  <c:v>0.0275779121456594</c:v>
                </c:pt>
                <c:pt idx="86">
                  <c:v>0.0274188298848843</c:v>
                </c:pt>
                <c:pt idx="87">
                  <c:v>0.0272536354780937</c:v>
                </c:pt>
                <c:pt idx="88">
                  <c:v>0.0269618562939387</c:v>
                </c:pt>
                <c:pt idx="89">
                  <c:v>0.0269169178456134</c:v>
                </c:pt>
                <c:pt idx="90">
                  <c:v>0.026671933061016</c:v>
                </c:pt>
                <c:pt idx="91">
                  <c:v>0.0266283104214352</c:v>
                </c:pt>
                <c:pt idx="92">
                  <c:v>0.0263993210585073</c:v>
                </c:pt>
                <c:pt idx="93">
                  <c:v>0.0263320154717138</c:v>
                </c:pt>
                <c:pt idx="94">
                  <c:v>0.0262007880718346</c:v>
                </c:pt>
                <c:pt idx="95">
                  <c:v>0.0260716017715118</c:v>
                </c:pt>
                <c:pt idx="96">
                  <c:v>0.0259437229260004</c:v>
                </c:pt>
                <c:pt idx="97">
                  <c:v>0.025840668960386</c:v>
                </c:pt>
                <c:pt idx="98">
                  <c:v>0.0257067568854517</c:v>
                </c:pt>
                <c:pt idx="99">
                  <c:v>0.0256055300258797</c:v>
                </c:pt>
                <c:pt idx="100">
                  <c:v>0.0253561752191884</c:v>
                </c:pt>
                <c:pt idx="101">
                  <c:v>0.0253594844564831</c:v>
                </c:pt>
                <c:pt idx="102">
                  <c:v>0.0251542357034683</c:v>
                </c:pt>
                <c:pt idx="103">
                  <c:v>0.0251645727815541</c:v>
                </c:pt>
                <c:pt idx="104">
                  <c:v>0.0249695862456046</c:v>
                </c:pt>
                <c:pt idx="105">
                  <c:v>0.0249578689665546</c:v>
                </c:pt>
                <c:pt idx="106">
                  <c:v>0.0248729629377496</c:v>
                </c:pt>
                <c:pt idx="107">
                  <c:v>0.024781344281248</c:v>
                </c:pt>
                <c:pt idx="108">
                  <c:v>0.0247013469587873</c:v>
                </c:pt>
                <c:pt idx="109">
                  <c:v>0.0246398483652886</c:v>
                </c:pt>
                <c:pt idx="110">
                  <c:v>0.0245455978346388</c:v>
                </c:pt>
                <c:pt idx="111">
                  <c:v>0.0244899882004415</c:v>
                </c:pt>
                <c:pt idx="112">
                  <c:v>0.0242795976867495</c:v>
                </c:pt>
                <c:pt idx="113">
                  <c:v>0.024328373610503</c:v>
                </c:pt>
                <c:pt idx="114">
                  <c:v>0.0241570385772926</c:v>
                </c:pt>
                <c:pt idx="115">
                  <c:v>0.0242039125342425</c:v>
                </c:pt>
                <c:pt idx="116">
                  <c:v>0.0240486834252309</c:v>
                </c:pt>
                <c:pt idx="117">
                  <c:v>0.0240731439194085</c:v>
                </c:pt>
                <c:pt idx="118">
                  <c:v>0.024021810777629</c:v>
                </c:pt>
                <c:pt idx="119">
                  <c:v>0.0239639553594443</c:v>
                </c:pt>
                <c:pt idx="120">
                  <c:v>0.0239216418803029</c:v>
                </c:pt>
                <c:pt idx="121">
                  <c:v>0.0238885687188137</c:v>
                </c:pt>
                <c:pt idx="122">
                  <c:v>0.0238290064428151</c:v>
                </c:pt>
                <c:pt idx="123">
                  <c:v>0.0238012863803845</c:v>
                </c:pt>
                <c:pt idx="124">
                  <c:v>0.0236245618563063</c:v>
                </c:pt>
                <c:pt idx="125">
                  <c:v>0.0237009503298514</c:v>
                </c:pt>
                <c:pt idx="126">
                  <c:v>0.0235628858272285</c:v>
                </c:pt>
                <c:pt idx="127">
                  <c:v>0.023636015342039</c:v>
                </c:pt>
                <c:pt idx="128">
                  <c:v>0.0235087557262266</c:v>
                </c:pt>
                <c:pt idx="129">
                  <c:v>0.0235577983266177</c:v>
                </c:pt>
                <c:pt idx="130">
                  <c:v>0.0235346047437592</c:v>
                </c:pt>
                <c:pt idx="131">
                  <c:v>0.0235000612615618</c:v>
                </c:pt>
                <c:pt idx="132">
                  <c:v>0.0234823536401144</c:v>
                </c:pt>
                <c:pt idx="133">
                  <c:v>0.0234750313027469</c:v>
                </c:pt>
                <c:pt idx="134">
                  <c:v>0.023437604453877</c:v>
                </c:pt>
                <c:pt idx="135">
                  <c:v>0.023432493586824</c:v>
                </c:pt>
                <c:pt idx="136">
                  <c:v>0.0232695335883144</c:v>
                </c:pt>
                <c:pt idx="137">
                  <c:v>0.0233741303493632</c:v>
                </c:pt>
                <c:pt idx="138">
                  <c:v>0.0232576193363457</c:v>
                </c:pt>
                <c:pt idx="139">
                  <c:v>0.0233552274836486</c:v>
                </c:pt>
                <c:pt idx="140">
                  <c:v>0.0232434327779994</c:v>
                </c:pt>
                <c:pt idx="141">
                  <c:v>0.0233108323464406</c:v>
                </c:pt>
                <c:pt idx="142">
                  <c:v>0.0233068404184954</c:v>
                </c:pt>
                <c:pt idx="143">
                  <c:v>0.0232919692814002</c:v>
                </c:pt>
                <c:pt idx="144">
                  <c:v>0.0232879511189349</c:v>
                </c:pt>
                <c:pt idx="145">
                  <c:v>0.0232982736988972</c:v>
                </c:pt>
                <c:pt idx="146">
                  <c:v>0.0232789372306747</c:v>
                </c:pt>
                <c:pt idx="147">
                  <c:v>0.023285861729435</c:v>
                </c:pt>
                <c:pt idx="148">
                  <c:v>0.0231388194666659</c:v>
                </c:pt>
                <c:pt idx="149">
                  <c:v>0.0232585733332941</c:v>
                </c:pt>
                <c:pt idx="150">
                  <c:v>0.0231534291399096</c:v>
                </c:pt>
                <c:pt idx="151">
                  <c:v>0.0232656530451313</c:v>
                </c:pt>
                <c:pt idx="152">
                  <c:v>0.0231754084784603</c:v>
                </c:pt>
                <c:pt idx="153">
                  <c:v>0.0232527609226533</c:v>
                </c:pt>
                <c:pt idx="154">
                  <c:v>0.0232569671452528</c:v>
                </c:pt>
                <c:pt idx="155">
                  <c:v>0.0232595685902352</c:v>
                </c:pt>
                <c:pt idx="156">
                  <c:v>0.0232619588397282</c:v>
                </c:pt>
                <c:pt idx="157">
                  <c:v>0.023289820529763</c:v>
                </c:pt>
                <c:pt idx="158">
                  <c:v>0.0232749041847673</c:v>
                </c:pt>
                <c:pt idx="159">
                  <c:v>0.0233004545653132</c:v>
                </c:pt>
                <c:pt idx="160">
                  <c:v>0.0231631671469816</c:v>
                </c:pt>
                <c:pt idx="161">
                  <c:v>0.0232877115582541</c:v>
                </c:pt>
                <c:pt idx="162">
                  <c:v>0.0231915089425706</c:v>
                </c:pt>
                <c:pt idx="163">
                  <c:v>0.0233153035197723</c:v>
                </c:pt>
                <c:pt idx="164">
                  <c:v>0.0232326515470268</c:v>
                </c:pt>
                <c:pt idx="165">
                  <c:v>0.0233185416113896</c:v>
                </c:pt>
                <c:pt idx="166">
                  <c:v>0.0233389024782349</c:v>
                </c:pt>
                <c:pt idx="167">
                  <c:v>0.0233405268359424</c:v>
                </c:pt>
                <c:pt idx="168">
                  <c:v>0.0233577118134729</c:v>
                </c:pt>
                <c:pt idx="169">
                  <c:v>0.0233897946444388</c:v>
                </c:pt>
                <c:pt idx="170">
                  <c:v>0.0233849854954816</c:v>
                </c:pt>
                <c:pt idx="171">
                  <c:v>0.0234150514191397</c:v>
                </c:pt>
                <c:pt idx="172">
                  <c:v>0.0232895110857554</c:v>
                </c:pt>
                <c:pt idx="173">
                  <c:v>0.0234186197296464</c:v>
                </c:pt>
                <c:pt idx="174">
                  <c:v>0.0233296376960331</c:v>
                </c:pt>
                <c:pt idx="175">
                  <c:v>0.0234589677301428</c:v>
                </c:pt>
                <c:pt idx="176">
                  <c:v>0.0233766686692944</c:v>
                </c:pt>
                <c:pt idx="177">
                  <c:v>0.0234751653291386</c:v>
                </c:pt>
                <c:pt idx="178">
                  <c:v>0.0234984131944914</c:v>
                </c:pt>
                <c:pt idx="179">
                  <c:v>0.0235068523700968</c:v>
                </c:pt>
                <c:pt idx="180">
                  <c:v>0.0235292568051021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inflationCurves!$F$10</c:f>
              <c:strCache>
                <c:ptCount val="1"/>
                <c:pt idx="0">
                  <c:v>ST PLLU</c:v>
                </c:pt>
              </c:strCache>
            </c:strRef>
          </c:tx>
          <c:spPr>
            <a:solidFill>
              <a:srgbClr val="c0c0ff"/>
            </a:solidFill>
            <a:ln w="25200">
              <a:solidFill>
                <a:srgbClr val="c0c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inflationCurves!$F$11:$F$191</c:f>
              <c:numCache>
                <c:formatCode>0.00%</c:formatCode>
                <c:ptCount val="181"/>
                <c:pt idx="0">
                  <c:v>0.0230547550432276</c:v>
                </c:pt>
                <c:pt idx="1">
                  <c:v>0.0235075963792507</c:v>
                </c:pt>
                <c:pt idx="2">
                  <c:v>0.0239352755864376</c:v>
                </c:pt>
                <c:pt idx="3">
                  <c:v>0.0243391907984772</c:v>
                </c:pt>
                <c:pt idx="4">
                  <c:v>0.0247206624617598</c:v>
                </c:pt>
                <c:pt idx="5">
                  <c:v>0.0250809376520722</c:v>
                </c:pt>
                <c:pt idx="6">
                  <c:v>0.0254211941514348</c:v>
                </c:pt>
                <c:pt idx="7">
                  <c:v>0.0257425442984103</c:v>
                </c:pt>
                <c:pt idx="8">
                  <c:v>0.0260460386244691</c:v>
                </c:pt>
                <c:pt idx="9">
                  <c:v>0.0263326692883005</c:v>
                </c:pt>
                <c:pt idx="10">
                  <c:v>0.0266033733192961</c:v>
                </c:pt>
                <c:pt idx="11">
                  <c:v>0.0268590356808094</c:v>
                </c:pt>
                <c:pt idx="12">
                  <c:v>0.0271004921632052</c:v>
                </c:pt>
                <c:pt idx="13">
                  <c:v>0.0273285321161567</c:v>
                </c:pt>
                <c:pt idx="14">
                  <c:v>0.0275439010291225</c:v>
                </c:pt>
                <c:pt idx="15">
                  <c:v>0.0277473029684393</c:v>
                </c:pt>
                <c:pt idx="16">
                  <c:v>0.027939402878998</c:v>
                </c:pt>
                <c:pt idx="17">
                  <c:v>0.0281208287580265</c:v>
                </c:pt>
                <c:pt idx="18">
                  <c:v>0.0282921737080867</c:v>
                </c:pt>
                <c:pt idx="19">
                  <c:v>0.0284539978759969</c:v>
                </c:pt>
                <c:pt idx="20">
                  <c:v>0.0286068302840171</c:v>
                </c:pt>
                <c:pt idx="21">
                  <c:v>0.0287511705592857</c:v>
                </c:pt>
                <c:pt idx="22">
                  <c:v>0.028887490567159</c:v>
                </c:pt>
                <c:pt idx="23">
                  <c:v>0.0290162359537948</c:v>
                </c:pt>
                <c:pt idx="24">
                  <c:v>0.0291378276030222</c:v>
                </c:pt>
                <c:pt idx="25">
                  <c:v>0.0292526630122603</c:v>
                </c:pt>
                <c:pt idx="26">
                  <c:v>0.029361117591984</c:v>
                </c:pt>
                <c:pt idx="27">
                  <c:v>0.0294635458929854</c:v>
                </c:pt>
                <c:pt idx="28">
                  <c:v>0.0295602827654417</c:v>
                </c:pt>
                <c:pt idx="29">
                  <c:v>0.0296516444535799</c:v>
                </c:pt>
                <c:pt idx="30">
                  <c:v>0.0297379296295168</c:v>
                </c:pt>
                <c:pt idx="31">
                  <c:v>0.0298194203696527</c:v>
                </c:pt>
                <c:pt idx="32">
                  <c:v>0.0298963830768129</c:v>
                </c:pt>
                <c:pt idx="33">
                  <c:v>0.0299690693511498</c:v>
                </c:pt>
                <c:pt idx="34">
                  <c:v>0.0300377168126532</c:v>
                </c:pt>
                <c:pt idx="35">
                  <c:v>0.0301025498779581</c:v>
                </c:pt>
                <c:pt idx="36">
                  <c:v>0.0301637804939894</c:v>
                </c:pt>
                <c:pt idx="37">
                  <c:v>0.0302216088308409</c:v>
                </c:pt>
                <c:pt idx="38">
                  <c:v>0.0302762239361552</c:v>
                </c:pt>
                <c:pt idx="39">
                  <c:v>0.0303278043531427</c:v>
                </c:pt>
                <c:pt idx="40">
                  <c:v>0.0303765187042604</c:v>
                </c:pt>
                <c:pt idx="41">
                  <c:v>0.0303765187042604</c:v>
                </c:pt>
                <c:pt idx="42">
                  <c:v>0.0303765187042604</c:v>
                </c:pt>
                <c:pt idx="43">
                  <c:v>0.0303765187042604</c:v>
                </c:pt>
                <c:pt idx="44">
                  <c:v>0.0303765187042604</c:v>
                </c:pt>
                <c:pt idx="45">
                  <c:v>0.0303765187042604</c:v>
                </c:pt>
                <c:pt idx="46">
                  <c:v>0.0303765187042604</c:v>
                </c:pt>
                <c:pt idx="47">
                  <c:v>0.0303765187042604</c:v>
                </c:pt>
                <c:pt idx="48">
                  <c:v>0.0303765187042604</c:v>
                </c:pt>
                <c:pt idx="49">
                  <c:v>0.0303765187042604</c:v>
                </c:pt>
                <c:pt idx="50">
                  <c:v>0.0303765187042604</c:v>
                </c:pt>
                <c:pt idx="51">
                  <c:v>0.0303765187042604</c:v>
                </c:pt>
                <c:pt idx="52">
                  <c:v>0.0303765187042604</c:v>
                </c:pt>
                <c:pt idx="53">
                  <c:v>0.0303765187042604</c:v>
                </c:pt>
                <c:pt idx="54">
                  <c:v>0.0303765187042604</c:v>
                </c:pt>
                <c:pt idx="55">
                  <c:v>0.0303765187042604</c:v>
                </c:pt>
                <c:pt idx="56">
                  <c:v>0.0303765187042604</c:v>
                </c:pt>
                <c:pt idx="57">
                  <c:v>0.0303765187042604</c:v>
                </c:pt>
                <c:pt idx="58">
                  <c:v>0.0303765187042604</c:v>
                </c:pt>
                <c:pt idx="59">
                  <c:v>0.0303765187042604</c:v>
                </c:pt>
                <c:pt idx="60">
                  <c:v>0.0303765187042604</c:v>
                </c:pt>
                <c:pt idx="61">
                  <c:v>0.0303765187042604</c:v>
                </c:pt>
                <c:pt idx="62">
                  <c:v>0.0303765187042604</c:v>
                </c:pt>
                <c:pt idx="63">
                  <c:v>0.0303765187042604</c:v>
                </c:pt>
                <c:pt idx="64">
                  <c:v>0.0303765187042604</c:v>
                </c:pt>
                <c:pt idx="65">
                  <c:v>0.0303765187042604</c:v>
                </c:pt>
                <c:pt idx="66">
                  <c:v>0.0303765187042604</c:v>
                </c:pt>
                <c:pt idx="67">
                  <c:v>0.0303765187042604</c:v>
                </c:pt>
                <c:pt idx="68">
                  <c:v>0.0303765187042604</c:v>
                </c:pt>
                <c:pt idx="69">
                  <c:v>0.0303765187042604</c:v>
                </c:pt>
                <c:pt idx="70">
                  <c:v>0.0303765187042604</c:v>
                </c:pt>
                <c:pt idx="71">
                  <c:v>0.0303765187042604</c:v>
                </c:pt>
                <c:pt idx="72">
                  <c:v>0.0303765187042604</c:v>
                </c:pt>
                <c:pt idx="73">
                  <c:v>0.0303765187042604</c:v>
                </c:pt>
                <c:pt idx="74">
                  <c:v>0.0303765187042604</c:v>
                </c:pt>
                <c:pt idx="75">
                  <c:v>0.0303765187042604</c:v>
                </c:pt>
                <c:pt idx="76">
                  <c:v>0.0303765187042604</c:v>
                </c:pt>
                <c:pt idx="77">
                  <c:v>0.0303765187042604</c:v>
                </c:pt>
                <c:pt idx="78">
                  <c:v>0.0303765187042604</c:v>
                </c:pt>
                <c:pt idx="79">
                  <c:v>0.0303765187042604</c:v>
                </c:pt>
                <c:pt idx="80">
                  <c:v>0.0303765187042604</c:v>
                </c:pt>
                <c:pt idx="81">
                  <c:v>0.0303765187042604</c:v>
                </c:pt>
                <c:pt idx="82">
                  <c:v>0.0303765187042604</c:v>
                </c:pt>
                <c:pt idx="83">
                  <c:v>0.0303765187042604</c:v>
                </c:pt>
                <c:pt idx="84">
                  <c:v>0.0303765187042604</c:v>
                </c:pt>
                <c:pt idx="85">
                  <c:v>0.0303765187042604</c:v>
                </c:pt>
                <c:pt idx="86">
                  <c:v>0.0303765187042604</c:v>
                </c:pt>
                <c:pt idx="87">
                  <c:v>0.0303765187042604</c:v>
                </c:pt>
                <c:pt idx="88">
                  <c:v>0.0303765187042604</c:v>
                </c:pt>
                <c:pt idx="89">
                  <c:v>0.0303765187042604</c:v>
                </c:pt>
                <c:pt idx="90">
                  <c:v>0.0303765187042604</c:v>
                </c:pt>
                <c:pt idx="91">
                  <c:v>0.0303765187042604</c:v>
                </c:pt>
                <c:pt idx="92">
                  <c:v>0.0303765187042604</c:v>
                </c:pt>
                <c:pt idx="93">
                  <c:v>0.0303765187042604</c:v>
                </c:pt>
                <c:pt idx="94">
                  <c:v>0.0303765187042604</c:v>
                </c:pt>
                <c:pt idx="95">
                  <c:v>0.0303765187042604</c:v>
                </c:pt>
                <c:pt idx="96">
                  <c:v>0.0303765187042604</c:v>
                </c:pt>
                <c:pt idx="97">
                  <c:v>0.0303765187042604</c:v>
                </c:pt>
                <c:pt idx="98">
                  <c:v>0.0303765187042604</c:v>
                </c:pt>
                <c:pt idx="99">
                  <c:v>0.0303765187042604</c:v>
                </c:pt>
                <c:pt idx="100">
                  <c:v>0.0303765187042604</c:v>
                </c:pt>
                <c:pt idx="101">
                  <c:v>0.0303765187042604</c:v>
                </c:pt>
                <c:pt idx="102">
                  <c:v>0.0303765187042604</c:v>
                </c:pt>
                <c:pt idx="103">
                  <c:v>0.0303765187042604</c:v>
                </c:pt>
                <c:pt idx="104">
                  <c:v>0.0303765187042604</c:v>
                </c:pt>
                <c:pt idx="105">
                  <c:v>0.0303765187042604</c:v>
                </c:pt>
                <c:pt idx="106">
                  <c:v>0.0303765187042604</c:v>
                </c:pt>
                <c:pt idx="107">
                  <c:v>0.0303765187042604</c:v>
                </c:pt>
                <c:pt idx="108">
                  <c:v>0.0303765187042604</c:v>
                </c:pt>
                <c:pt idx="109">
                  <c:v>0.0303765187042604</c:v>
                </c:pt>
                <c:pt idx="110">
                  <c:v>0.0303765187042604</c:v>
                </c:pt>
                <c:pt idx="111">
                  <c:v>0.0303765187042604</c:v>
                </c:pt>
                <c:pt idx="112">
                  <c:v>0.0303765187042604</c:v>
                </c:pt>
                <c:pt idx="113">
                  <c:v>0.0303765187042604</c:v>
                </c:pt>
                <c:pt idx="114">
                  <c:v>0.0303765187042604</c:v>
                </c:pt>
                <c:pt idx="115">
                  <c:v>0.0303765187042604</c:v>
                </c:pt>
                <c:pt idx="116">
                  <c:v>0.0303765187042604</c:v>
                </c:pt>
                <c:pt idx="117">
                  <c:v>0.0303765187042604</c:v>
                </c:pt>
                <c:pt idx="118">
                  <c:v>0.0303765187042604</c:v>
                </c:pt>
                <c:pt idx="119">
                  <c:v>0.0303765187042604</c:v>
                </c:pt>
                <c:pt idx="120">
                  <c:v>0.0303765187042604</c:v>
                </c:pt>
                <c:pt idx="121">
                  <c:v>0.0303765187042604</c:v>
                </c:pt>
                <c:pt idx="122">
                  <c:v>0.0303765187042604</c:v>
                </c:pt>
                <c:pt idx="123">
                  <c:v>0.0303765187042604</c:v>
                </c:pt>
                <c:pt idx="124">
                  <c:v>0.0303765187042604</c:v>
                </c:pt>
                <c:pt idx="125">
                  <c:v>0.0303765187042604</c:v>
                </c:pt>
                <c:pt idx="126">
                  <c:v>0.0303765187042604</c:v>
                </c:pt>
                <c:pt idx="127">
                  <c:v>0.0303765187042604</c:v>
                </c:pt>
                <c:pt idx="128">
                  <c:v>0.0303765187042604</c:v>
                </c:pt>
                <c:pt idx="129">
                  <c:v>0.0303765187042604</c:v>
                </c:pt>
                <c:pt idx="130">
                  <c:v>0.0303765187042604</c:v>
                </c:pt>
                <c:pt idx="131">
                  <c:v>0.0303765187042604</c:v>
                </c:pt>
                <c:pt idx="132">
                  <c:v>0.0303765187042604</c:v>
                </c:pt>
                <c:pt idx="133">
                  <c:v>0.0303765187042604</c:v>
                </c:pt>
                <c:pt idx="134">
                  <c:v>0.0303765187042604</c:v>
                </c:pt>
                <c:pt idx="135">
                  <c:v>0.0303765187042604</c:v>
                </c:pt>
                <c:pt idx="136">
                  <c:v>0.0303765187042604</c:v>
                </c:pt>
                <c:pt idx="137">
                  <c:v>0.0303765187042604</c:v>
                </c:pt>
                <c:pt idx="138">
                  <c:v>0.0303765187042604</c:v>
                </c:pt>
                <c:pt idx="139">
                  <c:v>0.0303765187042604</c:v>
                </c:pt>
                <c:pt idx="140">
                  <c:v>0.0303765187042604</c:v>
                </c:pt>
                <c:pt idx="141">
                  <c:v>0.0303765187042604</c:v>
                </c:pt>
                <c:pt idx="142">
                  <c:v>0.0303765187042604</c:v>
                </c:pt>
                <c:pt idx="143">
                  <c:v>0.0303765187042604</c:v>
                </c:pt>
                <c:pt idx="144">
                  <c:v>0.0303765187042604</c:v>
                </c:pt>
                <c:pt idx="145">
                  <c:v>0.0303765187042604</c:v>
                </c:pt>
                <c:pt idx="146">
                  <c:v>0.0303765187042604</c:v>
                </c:pt>
                <c:pt idx="147">
                  <c:v>0.0303765187042604</c:v>
                </c:pt>
                <c:pt idx="148">
                  <c:v>0.0303765187042604</c:v>
                </c:pt>
                <c:pt idx="149">
                  <c:v>0.0303765187042604</c:v>
                </c:pt>
                <c:pt idx="150">
                  <c:v>0.0303765187042604</c:v>
                </c:pt>
                <c:pt idx="151">
                  <c:v>0.0303765187042604</c:v>
                </c:pt>
                <c:pt idx="152">
                  <c:v>0.0303765187042604</c:v>
                </c:pt>
                <c:pt idx="153">
                  <c:v>0.0303765187042604</c:v>
                </c:pt>
                <c:pt idx="154">
                  <c:v>0.0303765187042604</c:v>
                </c:pt>
                <c:pt idx="155">
                  <c:v>0.0303765187042604</c:v>
                </c:pt>
                <c:pt idx="156">
                  <c:v>0.0303765187042604</c:v>
                </c:pt>
                <c:pt idx="157">
                  <c:v>0.0303765187042604</c:v>
                </c:pt>
                <c:pt idx="158">
                  <c:v>0.0303765187042604</c:v>
                </c:pt>
                <c:pt idx="159">
                  <c:v>0.0303765187042604</c:v>
                </c:pt>
                <c:pt idx="160">
                  <c:v>0.0303765187042604</c:v>
                </c:pt>
                <c:pt idx="161">
                  <c:v>0.0303765187042604</c:v>
                </c:pt>
                <c:pt idx="162">
                  <c:v>0.0303765187042604</c:v>
                </c:pt>
                <c:pt idx="163">
                  <c:v>0.0303765187042604</c:v>
                </c:pt>
                <c:pt idx="164">
                  <c:v>0.0303765187042604</c:v>
                </c:pt>
                <c:pt idx="165">
                  <c:v>0.0303765187042604</c:v>
                </c:pt>
                <c:pt idx="166">
                  <c:v>0.0303765187042604</c:v>
                </c:pt>
                <c:pt idx="167">
                  <c:v>0.0303765187042604</c:v>
                </c:pt>
                <c:pt idx="168">
                  <c:v>0.0303765187042604</c:v>
                </c:pt>
                <c:pt idx="169">
                  <c:v>0.0303765187042604</c:v>
                </c:pt>
                <c:pt idx="170">
                  <c:v>0.0303765187042604</c:v>
                </c:pt>
                <c:pt idx="171">
                  <c:v>0.0303765187042604</c:v>
                </c:pt>
                <c:pt idx="172">
                  <c:v>0.0303765187042604</c:v>
                </c:pt>
                <c:pt idx="173">
                  <c:v>0.0303765187042604</c:v>
                </c:pt>
                <c:pt idx="174">
                  <c:v>0.0303765187042604</c:v>
                </c:pt>
                <c:pt idx="175">
                  <c:v>0.0303765187042604</c:v>
                </c:pt>
                <c:pt idx="176">
                  <c:v>0.0303765187042604</c:v>
                </c:pt>
                <c:pt idx="177">
                  <c:v>0.0303765187042604</c:v>
                </c:pt>
                <c:pt idx="178">
                  <c:v>0.0303765187042604</c:v>
                </c:pt>
                <c:pt idx="179">
                  <c:v>0.0303765187042604</c:v>
                </c:pt>
                <c:pt idx="180">
                  <c:v>0.0303765187042604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inflationCurves!$G$10</c:f>
              <c:strCache>
                <c:ptCount val="1"/>
                <c:pt idx="0">
                  <c:v>LT PLLU</c:v>
                </c:pt>
              </c:strCache>
            </c:strRef>
          </c:tx>
          <c:spPr>
            <a:solidFill>
              <a:srgbClr val="ff8080"/>
            </a:solidFill>
            <a:ln w="25200">
              <a:solidFill>
                <a:srgbClr val="ff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inflationCurves!$G$11:$G$191</c:f>
              <c:numCache>
                <c:formatCode>0.00%</c:formatCode>
                <c:ptCount val="181"/>
                <c:pt idx="0">
                  <c:v>0.0308047944188063</c:v>
                </c:pt>
                <c:pt idx="1">
                  <c:v>0.0297050580004418</c:v>
                </c:pt>
                <c:pt idx="2">
                  <c:v>0.029083632048291</c:v>
                </c:pt>
                <c:pt idx="3">
                  <c:v>0.0282069248782671</c:v>
                </c:pt>
                <c:pt idx="4">
                  <c:v>0.0282785993506963</c:v>
                </c:pt>
                <c:pt idx="5">
                  <c:v>0.0282743428317151</c:v>
                </c:pt>
                <c:pt idx="6">
                  <c:v>0.0282627537374101</c:v>
                </c:pt>
                <c:pt idx="7">
                  <c:v>0.0282671507686842</c:v>
                </c:pt>
                <c:pt idx="8">
                  <c:v>0.028279741567775</c:v>
                </c:pt>
                <c:pt idx="9">
                  <c:v>0.0283081086362826</c:v>
                </c:pt>
                <c:pt idx="10">
                  <c:v>0.0283332158929088</c:v>
                </c:pt>
                <c:pt idx="11">
                  <c:v>0.0282719750298219</c:v>
                </c:pt>
                <c:pt idx="12">
                  <c:v>0.0282619655143732</c:v>
                </c:pt>
                <c:pt idx="13">
                  <c:v>0.0285485294786229</c:v>
                </c:pt>
                <c:pt idx="14">
                  <c:v>0.0288450382737588</c:v>
                </c:pt>
                <c:pt idx="15">
                  <c:v>0.0292207317794185</c:v>
                </c:pt>
                <c:pt idx="16">
                  <c:v>0.0296070576238657</c:v>
                </c:pt>
                <c:pt idx="17">
                  <c:v>0.030053081217615</c:v>
                </c:pt>
                <c:pt idx="18">
                  <c:v>0.0304843944752725</c:v>
                </c:pt>
                <c:pt idx="19">
                  <c:v>0.0309321060730657</c:v>
                </c:pt>
                <c:pt idx="20">
                  <c:v>0.0313705390467418</c:v>
                </c:pt>
                <c:pt idx="21">
                  <c:v>0.0317958763028052</c:v>
                </c:pt>
                <c:pt idx="22">
                  <c:v>0.0322200769066704</c:v>
                </c:pt>
                <c:pt idx="23">
                  <c:v>0.0326168768944013</c:v>
                </c:pt>
                <c:pt idx="24">
                  <c:v>0.0330219111714269</c:v>
                </c:pt>
                <c:pt idx="25">
                  <c:v>0.0334025528649191</c:v>
                </c:pt>
                <c:pt idx="26">
                  <c:v>0.0337328573456761</c:v>
                </c:pt>
                <c:pt idx="27">
                  <c:v>0.034069179929683</c:v>
                </c:pt>
                <c:pt idx="28">
                  <c:v>0.0343712832282798</c:v>
                </c:pt>
                <c:pt idx="29">
                  <c:v>0.0346944116795445</c:v>
                </c:pt>
                <c:pt idx="30">
                  <c:v>0.034978170581655</c:v>
                </c:pt>
                <c:pt idx="31">
                  <c:v>0.0352432765033471</c:v>
                </c:pt>
                <c:pt idx="32">
                  <c:v>0.0354780949446865</c:v>
                </c:pt>
                <c:pt idx="33">
                  <c:v>0.0356751294137372</c:v>
                </c:pt>
                <c:pt idx="34">
                  <c:v>0.0358500608878974</c:v>
                </c:pt>
                <c:pt idx="35">
                  <c:v>0.0360991595226971</c:v>
                </c:pt>
                <c:pt idx="36">
                  <c:v>0.0361343934144842</c:v>
                </c:pt>
                <c:pt idx="37">
                  <c:v>0.0363310567436354</c:v>
                </c:pt>
                <c:pt idx="38">
                  <c:v>0.0363032463232105</c:v>
                </c:pt>
                <c:pt idx="39">
                  <c:v>0.0364233091260952</c:v>
                </c:pt>
                <c:pt idx="40">
                  <c:v>0.0362486708037211</c:v>
                </c:pt>
                <c:pt idx="41">
                  <c:v>0.03639400894522</c:v>
                </c:pt>
                <c:pt idx="42">
                  <c:v>0.0362289751742012</c:v>
                </c:pt>
                <c:pt idx="43">
                  <c:v>0.0363017727385763</c:v>
                </c:pt>
                <c:pt idx="44">
                  <c:v>0.0361211432111018</c:v>
                </c:pt>
                <c:pt idx="45">
                  <c:v>0.0361151551100191</c:v>
                </c:pt>
                <c:pt idx="46">
                  <c:v>0.0359874912383448</c:v>
                </c:pt>
                <c:pt idx="47">
                  <c:v>0.0358855868422319</c:v>
                </c:pt>
                <c:pt idx="48">
                  <c:v>0.0357549907078431</c:v>
                </c:pt>
                <c:pt idx="49">
                  <c:v>0.0356354887133935</c:v>
                </c:pt>
                <c:pt idx="50">
                  <c:v>0.0354588689679953</c:v>
                </c:pt>
                <c:pt idx="51">
                  <c:v>0.0353056108212004</c:v>
                </c:pt>
                <c:pt idx="52">
                  <c:v>0.03498983689705</c:v>
                </c:pt>
                <c:pt idx="53">
                  <c:v>0.0349082926176072</c:v>
                </c:pt>
                <c:pt idx="54">
                  <c:v>0.0346080472017343</c:v>
                </c:pt>
                <c:pt idx="55">
                  <c:v>0.034500192109722</c:v>
                </c:pt>
                <c:pt idx="56">
                  <c:v>0.0341920738265779</c:v>
                </c:pt>
                <c:pt idx="57">
                  <c:v>0.034038171673251</c:v>
                </c:pt>
                <c:pt idx="58">
                  <c:v>0.0338123128269938</c:v>
                </c:pt>
                <c:pt idx="59">
                  <c:v>0.0335806351087777</c:v>
                </c:pt>
                <c:pt idx="60">
                  <c:v>0.0333484934875522</c:v>
                </c:pt>
                <c:pt idx="61">
                  <c:v>0.0331054192910017</c:v>
                </c:pt>
                <c:pt idx="62">
                  <c:v>0.0328716257730814</c:v>
                </c:pt>
                <c:pt idx="63">
                  <c:v>0.0326235239370091</c:v>
                </c:pt>
                <c:pt idx="64">
                  <c:v>0.0322516416530531</c:v>
                </c:pt>
                <c:pt idx="65">
                  <c:v>0.0321071949888772</c:v>
                </c:pt>
                <c:pt idx="66">
                  <c:v>0.0317711028441949</c:v>
                </c:pt>
                <c:pt idx="67">
                  <c:v>0.0316211067801438</c:v>
                </c:pt>
                <c:pt idx="68">
                  <c:v>0.0312841301825546</c:v>
                </c:pt>
                <c:pt idx="69">
                  <c:v>0.0311052308643196</c:v>
                </c:pt>
                <c:pt idx="70">
                  <c:v>0.0308690576732521</c:v>
                </c:pt>
                <c:pt idx="71">
                  <c:v>0.0306220209418136</c:v>
                </c:pt>
                <c:pt idx="72">
                  <c:v>0.0303872918121879</c:v>
                </c:pt>
                <c:pt idx="73">
                  <c:v>0.0301418088313664</c:v>
                </c:pt>
                <c:pt idx="74">
                  <c:v>0.0299173970845556</c:v>
                </c:pt>
                <c:pt idx="75">
                  <c:v>0.0296778075673807</c:v>
                </c:pt>
                <c:pt idx="76">
                  <c:v>0.0293149933233608</c:v>
                </c:pt>
                <c:pt idx="77">
                  <c:v>0.0291977067937627</c:v>
                </c:pt>
                <c:pt idx="78">
                  <c:v>0.0288830264530087</c:v>
                </c:pt>
                <c:pt idx="79">
                  <c:v>0.0287624188852127</c:v>
                </c:pt>
                <c:pt idx="80">
                  <c:v>0.0284536608954863</c:v>
                </c:pt>
                <c:pt idx="81">
                  <c:v>0.0283127341567374</c:v>
                </c:pt>
                <c:pt idx="82">
                  <c:v>0.0281068877158544</c:v>
                </c:pt>
                <c:pt idx="83">
                  <c:v>0.0279158832295964</c:v>
                </c:pt>
                <c:pt idx="84">
                  <c:v>0.0277504590628957</c:v>
                </c:pt>
                <c:pt idx="85">
                  <c:v>0.0275778851779061</c:v>
                </c:pt>
                <c:pt idx="86">
                  <c:v>0.0274188053541446</c:v>
                </c:pt>
                <c:pt idx="87">
                  <c:v>0.0272536131850568</c:v>
                </c:pt>
                <c:pt idx="88">
                  <c:v>0.0269618353133989</c:v>
                </c:pt>
                <c:pt idx="89">
                  <c:v>0.0269168995498583</c:v>
                </c:pt>
                <c:pt idx="90">
                  <c:v>0.0266719161986121</c:v>
                </c:pt>
                <c:pt idx="91">
                  <c:v>0.0266282957369368</c:v>
                </c:pt>
                <c:pt idx="92">
                  <c:v>0.026399307647291</c:v>
                </c:pt>
                <c:pt idx="93">
                  <c:v>0.0263320037332354</c:v>
                </c:pt>
                <c:pt idx="94">
                  <c:v>0.0262007776406233</c:v>
                </c:pt>
                <c:pt idx="95">
                  <c:v>0.0260715925155251</c:v>
                </c:pt>
                <c:pt idx="96">
                  <c:v>0.025943714722648</c:v>
                </c:pt>
                <c:pt idx="97">
                  <c:v>0.0258406617355496</c:v>
                </c:pt>
                <c:pt idx="98">
                  <c:v>0.0257067504833906</c:v>
                </c:pt>
                <c:pt idx="99">
                  <c:v>0.0256055243961282</c:v>
                </c:pt>
                <c:pt idx="100">
                  <c:v>0.0253561701203644</c:v>
                </c:pt>
                <c:pt idx="101">
                  <c:v>0.025359480070778</c:v>
                </c:pt>
                <c:pt idx="102">
                  <c:v>0.0251542317742284</c:v>
                </c:pt>
                <c:pt idx="103">
                  <c:v>0.0251645694063207</c:v>
                </c:pt>
                <c:pt idx="104">
                  <c:v>0.0249695832318309</c:v>
                </c:pt>
                <c:pt idx="105">
                  <c:v>0.0249578663669543</c:v>
                </c:pt>
                <c:pt idx="106">
                  <c:v>0.0248729606651932</c:v>
                </c:pt>
                <c:pt idx="107">
                  <c:v>0.0247813422926787</c:v>
                </c:pt>
                <c:pt idx="108">
                  <c:v>0.0247013452227386</c:v>
                </c:pt>
                <c:pt idx="109">
                  <c:v>0.0246398468548656</c:v>
                </c:pt>
                <c:pt idx="110">
                  <c:v>0.0245455965132468</c:v>
                </c:pt>
                <c:pt idx="111">
                  <c:v>0.0244899870522621</c:v>
                </c:pt>
                <c:pt idx="112">
                  <c:v>0.0242795966631815</c:v>
                </c:pt>
                <c:pt idx="113">
                  <c:v>0.0243283727365579</c:v>
                </c:pt>
                <c:pt idx="114">
                  <c:v>0.024157037803772</c:v>
                </c:pt>
                <c:pt idx="115">
                  <c:v>0.0242039118734849</c:v>
                </c:pt>
                <c:pt idx="116">
                  <c:v>0.0240486828422094</c:v>
                </c:pt>
                <c:pt idx="117">
                  <c:v>0.024073143419537</c:v>
                </c:pt>
                <c:pt idx="118">
                  <c:v>0.0240218103438818</c:v>
                </c:pt>
                <c:pt idx="119">
                  <c:v>0.0239639549827158</c:v>
                </c:pt>
                <c:pt idx="120">
                  <c:v>0.02392164155391</c:v>
                </c:pt>
                <c:pt idx="121">
                  <c:v>0.0238885684364453</c:v>
                </c:pt>
                <c:pt idx="122">
                  <c:v>0.0238290061975472</c:v>
                </c:pt>
                <c:pt idx="123">
                  <c:v>0.0238012861683867</c:v>
                </c:pt>
                <c:pt idx="124">
                  <c:v>0.0236245616689339</c:v>
                </c:pt>
                <c:pt idx="125">
                  <c:v>0.023700950170403</c:v>
                </c:pt>
                <c:pt idx="126">
                  <c:v>0.0235628856871516</c:v>
                </c:pt>
                <c:pt idx="127">
                  <c:v>0.0236360152227678</c:v>
                </c:pt>
                <c:pt idx="128">
                  <c:v>0.0235087556216307</c:v>
                </c:pt>
                <c:pt idx="129">
                  <c:v>0.0235577982372341</c:v>
                </c:pt>
                <c:pt idx="130">
                  <c:v>0.0235346046665643</c:v>
                </c:pt>
                <c:pt idx="131">
                  <c:v>0.0235000611947841</c:v>
                </c:pt>
                <c:pt idx="132">
                  <c:v>0.0234823535824903</c:v>
                </c:pt>
                <c:pt idx="133">
                  <c:v>0.0234750312530967</c:v>
                </c:pt>
                <c:pt idx="134">
                  <c:v>0.0234376044109109</c:v>
                </c:pt>
                <c:pt idx="135">
                  <c:v>0.0234324935498155</c:v>
                </c:pt>
                <c:pt idx="136">
                  <c:v>0.0232695335557134</c:v>
                </c:pt>
                <c:pt idx="137">
                  <c:v>0.0233741303217162</c:v>
                </c:pt>
                <c:pt idx="138">
                  <c:v>0.0232576193121537</c:v>
                </c:pt>
                <c:pt idx="139">
                  <c:v>0.0233552274631119</c:v>
                </c:pt>
                <c:pt idx="140">
                  <c:v>0.0232434327600419</c:v>
                </c:pt>
                <c:pt idx="141">
                  <c:v>0.0233108323311304</c:v>
                </c:pt>
                <c:pt idx="142">
                  <c:v>0.0233068404053104</c:v>
                </c:pt>
                <c:pt idx="143">
                  <c:v>0.0232919692700279</c:v>
                </c:pt>
                <c:pt idx="144">
                  <c:v>0.0232879511091411</c:v>
                </c:pt>
                <c:pt idx="145">
                  <c:v>0.0232982736904799</c:v>
                </c:pt>
                <c:pt idx="146">
                  <c:v>0.0232789372234101</c:v>
                </c:pt>
                <c:pt idx="147">
                  <c:v>0.0232858617231883</c:v>
                </c:pt>
                <c:pt idx="148">
                  <c:v>0.0231388194611779</c:v>
                </c:pt>
                <c:pt idx="149">
                  <c:v>0.0232585733286486</c:v>
                </c:pt>
                <c:pt idx="150">
                  <c:v>0.0231534291358522</c:v>
                </c:pt>
                <c:pt idx="151">
                  <c:v>0.0232656530416933</c:v>
                </c:pt>
                <c:pt idx="152">
                  <c:v>0.0231754084754636</c:v>
                </c:pt>
                <c:pt idx="153">
                  <c:v>0.0232527609201017</c:v>
                </c:pt>
                <c:pt idx="154">
                  <c:v>0.023256967143058</c:v>
                </c:pt>
                <c:pt idx="155">
                  <c:v>0.0232595685883468</c:v>
                </c:pt>
                <c:pt idx="156">
                  <c:v>0.0232619588381033</c:v>
                </c:pt>
                <c:pt idx="157">
                  <c:v>0.0232898205283699</c:v>
                </c:pt>
                <c:pt idx="158">
                  <c:v>0.0232749041835658</c:v>
                </c:pt>
                <c:pt idx="159">
                  <c:v>0.0233004545642828</c:v>
                </c:pt>
                <c:pt idx="160">
                  <c:v>0.0231631671460774</c:v>
                </c:pt>
                <c:pt idx="161">
                  <c:v>0.0232877115574893</c:v>
                </c:pt>
                <c:pt idx="162">
                  <c:v>0.0231915089419034</c:v>
                </c:pt>
                <c:pt idx="163">
                  <c:v>0.023315303519208</c:v>
                </c:pt>
                <c:pt idx="164">
                  <c:v>0.0232326515465354</c:v>
                </c:pt>
                <c:pt idx="165">
                  <c:v>0.0233185416109717</c:v>
                </c:pt>
                <c:pt idx="166">
                  <c:v>0.0233389024778763</c:v>
                </c:pt>
                <c:pt idx="167">
                  <c:v>0.0233405268356338</c:v>
                </c:pt>
                <c:pt idx="168">
                  <c:v>0.0233577118132079</c:v>
                </c:pt>
                <c:pt idx="169">
                  <c:v>0.0233897946442118</c:v>
                </c:pt>
                <c:pt idx="170">
                  <c:v>0.0233849854952861</c:v>
                </c:pt>
                <c:pt idx="171">
                  <c:v>0.0234150514189721</c:v>
                </c:pt>
                <c:pt idx="172">
                  <c:v>0.0232895110856086</c:v>
                </c:pt>
                <c:pt idx="173">
                  <c:v>0.0234186197295223</c:v>
                </c:pt>
                <c:pt idx="174">
                  <c:v>0.0233296376959249</c:v>
                </c:pt>
                <c:pt idx="175">
                  <c:v>0.0234589677300514</c:v>
                </c:pt>
                <c:pt idx="176">
                  <c:v>0.0233766686692148</c:v>
                </c:pt>
                <c:pt idx="177">
                  <c:v>0.023475165329071</c:v>
                </c:pt>
                <c:pt idx="178">
                  <c:v>0.0234984131944335</c:v>
                </c:pt>
                <c:pt idx="179">
                  <c:v>0.023506852370047</c:v>
                </c:pt>
                <c:pt idx="180">
                  <c:v>0.0235292568050594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inflationCurves!$M$10</c:f>
              <c:strCache>
                <c:ptCount val="1"/>
                <c:pt idx="0">
                  <c:v>Blend DZCV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inflationCurves!$M$11:$M$191</c:f>
              <c:numCache>
                <c:formatCode>0.00%</c:formatCode>
                <c:ptCount val="181"/>
                <c:pt idx="0">
                  <c:v>0.00483558994197297</c:v>
                </c:pt>
                <c:pt idx="1">
                  <c:v>0.00537762860862674</c:v>
                </c:pt>
                <c:pt idx="2">
                  <c:v>0.00590789023855853</c:v>
                </c:pt>
                <c:pt idx="3">
                  <c:v>0.00642663071497829</c:v>
                </c:pt>
                <c:pt idx="4">
                  <c:v>0.00693410036144475</c:v>
                </c:pt>
                <c:pt idx="5">
                  <c:v>0.00743054406266153</c:v>
                </c:pt>
                <c:pt idx="6">
                  <c:v>0.00791620138264886</c:v>
                </c:pt>
                <c:pt idx="7">
                  <c:v>0.00839130668034763</c:v>
                </c:pt>
                <c:pt idx="8">
                  <c:v>0.00885608922271172</c:v>
                </c:pt>
                <c:pt idx="9">
                  <c:v>0.0111472401674955</c:v>
                </c:pt>
                <c:pt idx="10">
                  <c:v>0.0130540981014747</c:v>
                </c:pt>
                <c:pt idx="11">
                  <c:v>0.0146134218382972</c:v>
                </c:pt>
                <c:pt idx="12">
                  <c:v>0.01591170547346</c:v>
                </c:pt>
                <c:pt idx="13">
                  <c:v>0.017162505636463</c:v>
                </c:pt>
                <c:pt idx="14">
                  <c:v>0.0182750594049417</c:v>
                </c:pt>
                <c:pt idx="15">
                  <c:v>0.019319167872645</c:v>
                </c:pt>
                <c:pt idx="16">
                  <c:v>0.0202782790668887</c:v>
                </c:pt>
                <c:pt idx="17">
                  <c:v>0.0212021811707475</c:v>
                </c:pt>
                <c:pt idx="18">
                  <c:v>0.022054916409949</c:v>
                </c:pt>
                <c:pt idx="19">
                  <c:v>0.0228697468629335</c:v>
                </c:pt>
                <c:pt idx="20">
                  <c:v>0.0236348119039103</c:v>
                </c:pt>
                <c:pt idx="21">
                  <c:v>0.02434990914221</c:v>
                </c:pt>
                <c:pt idx="22">
                  <c:v>0.0250334499143352</c:v>
                </c:pt>
                <c:pt idx="23">
                  <c:v>0.0256639675441479</c:v>
                </c:pt>
                <c:pt idx="24">
                  <c:v>0.0262771166813351</c:v>
                </c:pt>
                <c:pt idx="25">
                  <c:v>0.0268475707110199</c:v>
                </c:pt>
                <c:pt idx="26">
                  <c:v>0.0273478000257269</c:v>
                </c:pt>
                <c:pt idx="27">
                  <c:v>0.0278412645495245</c:v>
                </c:pt>
                <c:pt idx="28">
                  <c:v>0.028285974623293</c:v>
                </c:pt>
                <c:pt idx="29">
                  <c:v>0.0287336487521814</c:v>
                </c:pt>
                <c:pt idx="30">
                  <c:v>0.0291310037773399</c:v>
                </c:pt>
                <c:pt idx="31">
                  <c:v>0.0295010142647142</c:v>
                </c:pt>
                <c:pt idx="32">
                  <c:v>0.029832270316436</c:v>
                </c:pt>
                <c:pt idx="33">
                  <c:v>0.0301171099827742</c:v>
                </c:pt>
                <c:pt idx="34">
                  <c:v>0.0303736380739155</c:v>
                </c:pt>
                <c:pt idx="35">
                  <c:v>0.030679389451366</c:v>
                </c:pt>
                <c:pt idx="36">
                  <c:v>0.0307967964724568</c:v>
                </c:pt>
                <c:pt idx="37">
                  <c:v>0.0310401456734144</c:v>
                </c:pt>
                <c:pt idx="38">
                  <c:v>0.0310807334109796</c:v>
                </c:pt>
                <c:pt idx="39">
                  <c:v>0.0312419054810675</c:v>
                </c:pt>
                <c:pt idx="40">
                  <c:v>0.0311441264438173</c:v>
                </c:pt>
                <c:pt idx="41">
                  <c:v>0.0313094364901334</c:v>
                </c:pt>
                <c:pt idx="42">
                  <c:v>0.0312038298975734</c:v>
                </c:pt>
                <c:pt idx="43">
                  <c:v>0.0312947448933585</c:v>
                </c:pt>
                <c:pt idx="44">
                  <c:v>0.031164093583566</c:v>
                </c:pt>
                <c:pt idx="45">
                  <c:v>0.0311761364300984</c:v>
                </c:pt>
                <c:pt idx="46">
                  <c:v>0.0310796519923647</c:v>
                </c:pt>
                <c:pt idx="47">
                  <c:v>0.0310001366438728</c:v>
                </c:pt>
                <c:pt idx="48">
                  <c:v>0.0308916489799139</c:v>
                </c:pt>
                <c:pt idx="49">
                  <c:v>0.0307883117699693</c:v>
                </c:pt>
                <c:pt idx="50">
                  <c:v>0.0306328997771453</c:v>
                </c:pt>
                <c:pt idx="51">
                  <c:v>0.0304932569673298</c:v>
                </c:pt>
                <c:pt idx="52">
                  <c:v>0.0302119484728326</c:v>
                </c:pt>
                <c:pt idx="53">
                  <c:v>0.030127046660096</c:v>
                </c:pt>
                <c:pt idx="54">
                  <c:v>0.0298531626402031</c:v>
                </c:pt>
                <c:pt idx="55">
                  <c:v>0.0297403591512858</c:v>
                </c:pt>
                <c:pt idx="56">
                  <c:v>0.0294540731518358</c:v>
                </c:pt>
                <c:pt idx="57">
                  <c:v>0.02929823602103</c:v>
                </c:pt>
                <c:pt idx="58">
                  <c:v>0.029078135463527</c:v>
                </c:pt>
                <c:pt idx="59">
                  <c:v>0.0288522736424169</c:v>
                </c:pt>
                <c:pt idx="60">
                  <c:v>0.0286235070444671</c:v>
                </c:pt>
                <c:pt idx="61">
                  <c:v>0.0283839986954629</c:v>
                </c:pt>
                <c:pt idx="62">
                  <c:v>0.0281544739419893</c:v>
                </c:pt>
                <c:pt idx="63">
                  <c:v>0.0279084631307244</c:v>
                </c:pt>
                <c:pt idx="64">
                  <c:v>0.0275568605254762</c:v>
                </c:pt>
                <c:pt idx="65">
                  <c:v>0.0273977577379255</c:v>
                </c:pt>
                <c:pt idx="66">
                  <c:v>0.0270753559641549</c:v>
                </c:pt>
                <c:pt idx="67">
                  <c:v>0.026910332185515</c:v>
                </c:pt>
                <c:pt idx="68">
                  <c:v>0.0265850381396986</c:v>
                </c:pt>
                <c:pt idx="69">
                  <c:v>0.0263957829317123</c:v>
                </c:pt>
                <c:pt idx="70">
                  <c:v>0.0261561322623346</c:v>
                </c:pt>
                <c:pt idx="71">
                  <c:v>0.0259082888781247</c:v>
                </c:pt>
                <c:pt idx="72">
                  <c:v>0.0256696963764276</c:v>
                </c:pt>
                <c:pt idx="73">
                  <c:v>0.025421939728614</c:v>
                </c:pt>
                <c:pt idx="74">
                  <c:v>0.0251959533344472</c:v>
                </c:pt>
                <c:pt idx="75">
                  <c:v>0.0249534841874693</c:v>
                </c:pt>
                <c:pt idx="76">
                  <c:v>0.0246070870070279</c:v>
                </c:pt>
                <c:pt idx="77">
                  <c:v>0.0244696713531893</c:v>
                </c:pt>
                <c:pt idx="78">
                  <c:v>0.0241649972758055</c:v>
                </c:pt>
                <c:pt idx="79">
                  <c:v>0.0240254259260426</c:v>
                </c:pt>
                <c:pt idx="80">
                  <c:v>0.0237253996936659</c:v>
                </c:pt>
                <c:pt idx="81">
                  <c:v>0.0235704539361484</c:v>
                </c:pt>
                <c:pt idx="82">
                  <c:v>0.0233593246475984</c:v>
                </c:pt>
                <c:pt idx="83">
                  <c:v>0.0231625010276827</c:v>
                </c:pt>
                <c:pt idx="84">
                  <c:v>0.022986954133546</c:v>
                </c:pt>
                <c:pt idx="85">
                  <c:v>0.0228058482518565</c:v>
                </c:pt>
                <c:pt idx="86">
                  <c:v>0.0226400196288913</c:v>
                </c:pt>
                <c:pt idx="87">
                  <c:v>0.0224663299269053</c:v>
                </c:pt>
                <c:pt idx="88">
                  <c:v>0.0221860301014765</c:v>
                </c:pt>
                <c:pt idx="89">
                  <c:v>0.0221163545941858</c:v>
                </c:pt>
                <c:pt idx="90">
                  <c:v>0.0218772402900631</c:v>
                </c:pt>
                <c:pt idx="91">
                  <c:v>0.0218099213998413</c:v>
                </c:pt>
                <c:pt idx="92">
                  <c:v>0.0215847487194698</c:v>
                </c:pt>
                <c:pt idx="93">
                  <c:v>0.0214993714377072</c:v>
                </c:pt>
                <c:pt idx="94">
                  <c:v>0.0213590430856793</c:v>
                </c:pt>
                <c:pt idx="95">
                  <c:v>0.0212219772909172</c:v>
                </c:pt>
                <c:pt idx="96">
                  <c:v>0.0210857716786361</c:v>
                </c:pt>
                <c:pt idx="97">
                  <c:v>0.0209714289534148</c:v>
                </c:pt>
                <c:pt idx="98">
                  <c:v>0.0208329693151284</c:v>
                </c:pt>
                <c:pt idx="99">
                  <c:v>0.0207214125822258</c:v>
                </c:pt>
                <c:pt idx="100">
                  <c:v>0.0204846084222008</c:v>
                </c:pt>
                <c:pt idx="101">
                  <c:v>0.0204636543274477</c:v>
                </c:pt>
                <c:pt idx="102">
                  <c:v>0.0202657335983965</c:v>
                </c:pt>
                <c:pt idx="103">
                  <c:v>0.0202519863590084</c:v>
                </c:pt>
                <c:pt idx="104">
                  <c:v>0.0200632846085286</c:v>
                </c:pt>
                <c:pt idx="105">
                  <c:v>0.0200325478869228</c:v>
                </c:pt>
                <c:pt idx="106">
                  <c:v>0.0199391145287961</c:v>
                </c:pt>
                <c:pt idx="107">
                  <c:v>0.0198411572644396</c:v>
                </c:pt>
                <c:pt idx="108">
                  <c:v>0.0197530338507725</c:v>
                </c:pt>
                <c:pt idx="109">
                  <c:v>0.0196812776370725</c:v>
                </c:pt>
                <c:pt idx="110">
                  <c:v>0.0195838389826689</c:v>
                </c:pt>
                <c:pt idx="111">
                  <c:v>0.019518137343111</c:v>
                </c:pt>
                <c:pt idx="112">
                  <c:v>0.0193211791411076</c:v>
                </c:pt>
                <c:pt idx="113">
                  <c:v>0.0193457404970328</c:v>
                </c:pt>
                <c:pt idx="114">
                  <c:v>0.0191831350112166</c:v>
                </c:pt>
                <c:pt idx="115">
                  <c:v>0.0192070412738232</c:v>
                </c:pt>
                <c:pt idx="116">
                  <c:v>0.0190586265903781</c:v>
                </c:pt>
                <c:pt idx="117">
                  <c:v>0.0190647967245872</c:v>
                </c:pt>
                <c:pt idx="118">
                  <c:v>0.0190061198872658</c:v>
                </c:pt>
                <c:pt idx="119">
                  <c:v>0.018942766879964</c:v>
                </c:pt>
                <c:pt idx="120">
                  <c:v>0.0188926662153295</c:v>
                </c:pt>
                <c:pt idx="121">
                  <c:v>0.0188508891836057</c:v>
                </c:pt>
                <c:pt idx="122">
                  <c:v>0.0187881251491364</c:v>
                </c:pt>
                <c:pt idx="123">
                  <c:v>0.0187517008260063</c:v>
                </c:pt>
                <c:pt idx="124">
                  <c:v>0.0185886617713049</c:v>
                </c:pt>
                <c:pt idx="125">
                  <c:v>0.018642012333184</c:v>
                </c:pt>
                <c:pt idx="126">
                  <c:v>0.0185127457783123</c:v>
                </c:pt>
                <c:pt idx="127">
                  <c:v>0.0185640323688335</c:v>
                </c:pt>
                <c:pt idx="128">
                  <c:v>0.0184443385752071</c:v>
                </c:pt>
                <c:pt idx="129">
                  <c:v>0.0184760606211442</c:v>
                </c:pt>
                <c:pt idx="130">
                  <c:v>0.0184460082079799</c:v>
                </c:pt>
                <c:pt idx="131">
                  <c:v>0.0184068898076367</c:v>
                </c:pt>
                <c:pt idx="132">
                  <c:v>0.0183821563325292</c:v>
                </c:pt>
                <c:pt idx="133">
                  <c:v>0.0183666081117175</c:v>
                </c:pt>
                <c:pt idx="134">
                  <c:v>0.0183264748236741</c:v>
                </c:pt>
                <c:pt idx="135">
                  <c:v>0.0183133751258273</c:v>
                </c:pt>
                <c:pt idx="136">
                  <c:v>0.0181658632821085</c:v>
                </c:pt>
                <c:pt idx="137">
                  <c:v>0.0182471078245867</c:v>
                </c:pt>
                <c:pt idx="138">
                  <c:v>0.018139821107137</c:v>
                </c:pt>
                <c:pt idx="139">
                  <c:v>0.0182156031044105</c:v>
                </c:pt>
                <c:pt idx="140">
                  <c:v>0.0181125946213764</c:v>
                </c:pt>
                <c:pt idx="141">
                  <c:v>0.0181632666397094</c:v>
                </c:pt>
                <c:pt idx="142">
                  <c:v>0.018152897500378</c:v>
                </c:pt>
                <c:pt idx="143">
                  <c:v>0.0181336672809018</c:v>
                </c:pt>
                <c:pt idx="144">
                  <c:v>0.0181237158118353</c:v>
                </c:pt>
                <c:pt idx="145">
                  <c:v>0.0181262391077858</c:v>
                </c:pt>
                <c:pt idx="146">
                  <c:v>0.0181039978561728</c:v>
                </c:pt>
                <c:pt idx="147">
                  <c:v>0.0181040101462195</c:v>
                </c:pt>
                <c:pt idx="148">
                  <c:v>0.0179727566090936</c:v>
                </c:pt>
                <c:pt idx="149">
                  <c:v>0.018069614717143</c:v>
                </c:pt>
                <c:pt idx="150">
                  <c:v>0.01797453724575</c:v>
                </c:pt>
                <c:pt idx="151">
                  <c:v>0.0180653108335175</c:v>
                </c:pt>
                <c:pt idx="152">
                  <c:v>0.0179831451256007</c:v>
                </c:pt>
                <c:pt idx="153">
                  <c:v>0.0180445942543289</c:v>
                </c:pt>
                <c:pt idx="154">
                  <c:v>0.0180435050945698</c:v>
                </c:pt>
                <c:pt idx="155">
                  <c:v>0.0180413430533588</c:v>
                </c:pt>
                <c:pt idx="156">
                  <c:v>0.0180390023387105</c:v>
                </c:pt>
                <c:pt idx="157">
                  <c:v>0.0180585854212823</c:v>
                </c:pt>
                <c:pt idx="158">
                  <c:v>0.0180421247866379</c:v>
                </c:pt>
                <c:pt idx="159">
                  <c:v>0.0180599960836968</c:v>
                </c:pt>
                <c:pt idx="160">
                  <c:v>0.0179388953506386</c:v>
                </c:pt>
                <c:pt idx="161">
                  <c:v>0.0180416629084766</c:v>
                </c:pt>
                <c:pt idx="162">
                  <c:v>0.0179559297898192</c:v>
                </c:pt>
                <c:pt idx="163">
                  <c:v>0.0180582963489111</c:v>
                </c:pt>
                <c:pt idx="164">
                  <c:v>0.0179842672143289</c:v>
                </c:pt>
                <c:pt idx="165">
                  <c:v>0.018054556909669</c:v>
                </c:pt>
                <c:pt idx="166">
                  <c:v>0.0180688211680086</c:v>
                </c:pt>
                <c:pt idx="167">
                  <c:v>0.0180672672484323</c:v>
                </c:pt>
                <c:pt idx="168">
                  <c:v>0.0180790196255603</c:v>
                </c:pt>
                <c:pt idx="169">
                  <c:v>0.0181036080308462</c:v>
                </c:pt>
                <c:pt idx="170">
                  <c:v>0.0180970106932052</c:v>
                </c:pt>
                <c:pt idx="171">
                  <c:v>0.0181200529165269</c:v>
                </c:pt>
                <c:pt idx="172">
                  <c:v>0.018010222661712</c:v>
                </c:pt>
                <c:pt idx="173">
                  <c:v>0.0181181190429094</c:v>
                </c:pt>
                <c:pt idx="174">
                  <c:v>0.0180397077161466</c:v>
                </c:pt>
                <c:pt idx="175">
                  <c:v>0.0181479548702664</c:v>
                </c:pt>
                <c:pt idx="176">
                  <c:v>0.0180753371672082</c:v>
                </c:pt>
                <c:pt idx="177">
                  <c:v>0.0181574442758431</c:v>
                </c:pt>
                <c:pt idx="178">
                  <c:v>0.0181752151741404</c:v>
                </c:pt>
                <c:pt idx="179">
                  <c:v>0.0181804597460373</c:v>
                </c:pt>
                <c:pt idx="180">
                  <c:v>0.0181976460197584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inflationCurves!$J$10</c:f>
              <c:strCache>
                <c:ptCount val="1"/>
                <c:pt idx="0">
                  <c:v>ST DZCV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inflationCurves!$J$11:$J$191</c:f>
              <c:numCache>
                <c:formatCode>0.00%</c:formatCode>
                <c:ptCount val="181"/>
                <c:pt idx="0">
                  <c:v>0.00483558994197297</c:v>
                </c:pt>
                <c:pt idx="1">
                  <c:v>0.00537762860862674</c:v>
                </c:pt>
                <c:pt idx="2">
                  <c:v>0.00590789023855853</c:v>
                </c:pt>
                <c:pt idx="3">
                  <c:v>0.00642663071497829</c:v>
                </c:pt>
                <c:pt idx="4">
                  <c:v>0.00693410036144475</c:v>
                </c:pt>
                <c:pt idx="5">
                  <c:v>0.00743054406266153</c:v>
                </c:pt>
                <c:pt idx="6">
                  <c:v>0.00791620138264886</c:v>
                </c:pt>
                <c:pt idx="7">
                  <c:v>0.00839130668034763</c:v>
                </c:pt>
                <c:pt idx="8">
                  <c:v>0.00885608922271172</c:v>
                </c:pt>
                <c:pt idx="9">
                  <c:v>0.00931077329534309</c:v>
                </c:pt>
                <c:pt idx="10">
                  <c:v>0.00975557831072318</c:v>
                </c:pt>
                <c:pt idx="11">
                  <c:v>0.0101907189140926</c:v>
                </c:pt>
                <c:pt idx="12">
                  <c:v>0.0106164050870304</c:v>
                </c:pt>
                <c:pt idx="13">
                  <c:v>0.011032842248783</c:v>
                </c:pt>
                <c:pt idx="14">
                  <c:v>0.011440231355391</c:v>
                </c:pt>
                <c:pt idx="15">
                  <c:v>0.011838768996663</c:v>
                </c:pt>
                <c:pt idx="16">
                  <c:v>0.0122286474910418</c:v>
                </c:pt>
                <c:pt idx="17">
                  <c:v>0.0126100549784097</c:v>
                </c:pt>
                <c:pt idx="18">
                  <c:v>0.0129831755108773</c:v>
                </c:pt>
                <c:pt idx="19">
                  <c:v>0.0133481891415998</c:v>
                </c:pt>
                <c:pt idx="20">
                  <c:v>0.0137052720116636</c:v>
                </c:pt>
                <c:pt idx="21">
                  <c:v>0.0140545964350845</c:v>
                </c:pt>
                <c:pt idx="22">
                  <c:v>0.0143963309819605</c:v>
                </c:pt>
                <c:pt idx="23">
                  <c:v>0.0147306405598162</c:v>
                </c:pt>
                <c:pt idx="24">
                  <c:v>0.0150576864931809</c:v>
                </c:pt>
                <c:pt idx="25">
                  <c:v>0.0153776266014376</c:v>
                </c:pt>
                <c:pt idx="26">
                  <c:v>0.0156906152749802</c:v>
                </c:pt>
                <c:pt idx="27">
                  <c:v>0.0159968035497161</c:v>
                </c:pt>
                <c:pt idx="28">
                  <c:v>0.0162963391799504</c:v>
                </c:pt>
                <c:pt idx="29">
                  <c:v>0.0165893667096858</c:v>
                </c:pt>
                <c:pt idx="30">
                  <c:v>0.0168760275423745</c:v>
                </c:pt>
                <c:pt idx="31">
                  <c:v>0.017156460009153</c:v>
                </c:pt>
                <c:pt idx="32">
                  <c:v>0.0174307994355962</c:v>
                </c:pt>
                <c:pt idx="33">
                  <c:v>0.0176991782070191</c:v>
                </c:pt>
                <c:pt idx="34">
                  <c:v>0.0179617258323618</c:v>
                </c:pt>
                <c:pt idx="35">
                  <c:v>0.0182185690066843</c:v>
                </c:pt>
                <c:pt idx="36">
                  <c:v>0.0184698316723054</c:v>
                </c:pt>
                <c:pt idx="37">
                  <c:v>0.0187156350786117</c:v>
                </c:pt>
                <c:pt idx="38">
                  <c:v>0.0189560978405682</c:v>
                </c:pt>
                <c:pt idx="39">
                  <c:v>0.0191913359959568</c:v>
                </c:pt>
                <c:pt idx="40">
                  <c:v>0.0194214630613718</c:v>
                </c:pt>
                <c:pt idx="41">
                  <c:v>0.0194214630613718</c:v>
                </c:pt>
                <c:pt idx="42">
                  <c:v>0.0194214630613718</c:v>
                </c:pt>
                <c:pt idx="43">
                  <c:v>0.0194214630613718</c:v>
                </c:pt>
                <c:pt idx="44">
                  <c:v>0.0194214630613718</c:v>
                </c:pt>
                <c:pt idx="45">
                  <c:v>0.0194214630613718</c:v>
                </c:pt>
                <c:pt idx="46">
                  <c:v>0.0194214630613718</c:v>
                </c:pt>
                <c:pt idx="47">
                  <c:v>0.0194214630613718</c:v>
                </c:pt>
                <c:pt idx="48">
                  <c:v>0.0194214630613718</c:v>
                </c:pt>
                <c:pt idx="49">
                  <c:v>0.0194214630613718</c:v>
                </c:pt>
                <c:pt idx="50">
                  <c:v>0.0194214630613718</c:v>
                </c:pt>
                <c:pt idx="51">
                  <c:v>0.0194214630613718</c:v>
                </c:pt>
                <c:pt idx="52">
                  <c:v>0.0194214630613718</c:v>
                </c:pt>
                <c:pt idx="53">
                  <c:v>0.0194214630613718</c:v>
                </c:pt>
                <c:pt idx="54">
                  <c:v>0.0194214630613718</c:v>
                </c:pt>
                <c:pt idx="55">
                  <c:v>0.0194214630613718</c:v>
                </c:pt>
                <c:pt idx="56">
                  <c:v>0.0194214630613718</c:v>
                </c:pt>
                <c:pt idx="57">
                  <c:v>0.0194214630613718</c:v>
                </c:pt>
                <c:pt idx="58">
                  <c:v>0.0194214630613718</c:v>
                </c:pt>
                <c:pt idx="59">
                  <c:v>0.0194214630613718</c:v>
                </c:pt>
                <c:pt idx="60">
                  <c:v>0.0194214630613718</c:v>
                </c:pt>
                <c:pt idx="61">
                  <c:v>0.0194214630613718</c:v>
                </c:pt>
                <c:pt idx="62">
                  <c:v>0.0194214630613718</c:v>
                </c:pt>
                <c:pt idx="63">
                  <c:v>0.0194214630613718</c:v>
                </c:pt>
                <c:pt idx="64">
                  <c:v>0.0194214630613718</c:v>
                </c:pt>
                <c:pt idx="65">
                  <c:v>0.0194214630613718</c:v>
                </c:pt>
                <c:pt idx="66">
                  <c:v>0.0194214630613718</c:v>
                </c:pt>
                <c:pt idx="67">
                  <c:v>0.0194214630613718</c:v>
                </c:pt>
                <c:pt idx="68">
                  <c:v>0.0194214630613718</c:v>
                </c:pt>
                <c:pt idx="69">
                  <c:v>0.0194214630613718</c:v>
                </c:pt>
                <c:pt idx="70">
                  <c:v>0.0194214630613718</c:v>
                </c:pt>
                <c:pt idx="71">
                  <c:v>0.0194214630613718</c:v>
                </c:pt>
                <c:pt idx="72">
                  <c:v>0.0194214630613718</c:v>
                </c:pt>
                <c:pt idx="73">
                  <c:v>0.0194214630613718</c:v>
                </c:pt>
                <c:pt idx="74">
                  <c:v>0.0194214630613718</c:v>
                </c:pt>
                <c:pt idx="75">
                  <c:v>0.0194214630613718</c:v>
                </c:pt>
                <c:pt idx="76">
                  <c:v>0.0194214630613718</c:v>
                </c:pt>
                <c:pt idx="77">
                  <c:v>0.0194214630613718</c:v>
                </c:pt>
                <c:pt idx="78">
                  <c:v>0.0194214630613718</c:v>
                </c:pt>
                <c:pt idx="79">
                  <c:v>0.0194214630613718</c:v>
                </c:pt>
                <c:pt idx="80">
                  <c:v>0.0194214630613718</c:v>
                </c:pt>
                <c:pt idx="81">
                  <c:v>0.0194214630613718</c:v>
                </c:pt>
                <c:pt idx="82">
                  <c:v>0.0194214630613718</c:v>
                </c:pt>
                <c:pt idx="83">
                  <c:v>0.0194214630613718</c:v>
                </c:pt>
                <c:pt idx="84">
                  <c:v>0.0194214630613718</c:v>
                </c:pt>
                <c:pt idx="85">
                  <c:v>0.0194214630613718</c:v>
                </c:pt>
                <c:pt idx="86">
                  <c:v>0.0194214630613718</c:v>
                </c:pt>
                <c:pt idx="87">
                  <c:v>0.0194214630613718</c:v>
                </c:pt>
                <c:pt idx="88">
                  <c:v>0.0194214630613718</c:v>
                </c:pt>
                <c:pt idx="89">
                  <c:v>0.0194214630613718</c:v>
                </c:pt>
                <c:pt idx="90">
                  <c:v>0.0194214630613718</c:v>
                </c:pt>
                <c:pt idx="91">
                  <c:v>0.0194214630613718</c:v>
                </c:pt>
                <c:pt idx="92">
                  <c:v>0.0194214630613718</c:v>
                </c:pt>
                <c:pt idx="93">
                  <c:v>0.0194214630613718</c:v>
                </c:pt>
                <c:pt idx="94">
                  <c:v>0.0194214630613718</c:v>
                </c:pt>
                <c:pt idx="95">
                  <c:v>0.0194214630613718</c:v>
                </c:pt>
                <c:pt idx="96">
                  <c:v>0.0194214630613718</c:v>
                </c:pt>
                <c:pt idx="97">
                  <c:v>0.0194214630613718</c:v>
                </c:pt>
                <c:pt idx="98">
                  <c:v>0.0194214630613718</c:v>
                </c:pt>
                <c:pt idx="99">
                  <c:v>0.0194214630613718</c:v>
                </c:pt>
                <c:pt idx="100">
                  <c:v>0.0194214630613718</c:v>
                </c:pt>
                <c:pt idx="101">
                  <c:v>0.0194214630613718</c:v>
                </c:pt>
                <c:pt idx="102">
                  <c:v>0.0194214630613718</c:v>
                </c:pt>
                <c:pt idx="103">
                  <c:v>0.0194214630613718</c:v>
                </c:pt>
                <c:pt idx="104">
                  <c:v>0.0194214630613718</c:v>
                </c:pt>
                <c:pt idx="105">
                  <c:v>0.0194214630613718</c:v>
                </c:pt>
                <c:pt idx="106">
                  <c:v>0.0194214630613718</c:v>
                </c:pt>
                <c:pt idx="107">
                  <c:v>0.0194214630613718</c:v>
                </c:pt>
                <c:pt idx="108">
                  <c:v>0.0194214630613718</c:v>
                </c:pt>
                <c:pt idx="109">
                  <c:v>0.0194214630613718</c:v>
                </c:pt>
                <c:pt idx="110">
                  <c:v>0.0194214630613718</c:v>
                </c:pt>
                <c:pt idx="111">
                  <c:v>0.0194214630613718</c:v>
                </c:pt>
                <c:pt idx="112">
                  <c:v>0.0194214630613718</c:v>
                </c:pt>
                <c:pt idx="113">
                  <c:v>0.0194214630613718</c:v>
                </c:pt>
                <c:pt idx="114">
                  <c:v>0.0194214630613718</c:v>
                </c:pt>
                <c:pt idx="115">
                  <c:v>0.0194214630613718</c:v>
                </c:pt>
                <c:pt idx="116">
                  <c:v>0.0194214630613718</c:v>
                </c:pt>
                <c:pt idx="117">
                  <c:v>0.0194214630613718</c:v>
                </c:pt>
                <c:pt idx="118">
                  <c:v>0.0194214630613718</c:v>
                </c:pt>
                <c:pt idx="119">
                  <c:v>0.0194214630613718</c:v>
                </c:pt>
                <c:pt idx="120">
                  <c:v>0.0194214630613718</c:v>
                </c:pt>
                <c:pt idx="121">
                  <c:v>0.0194214630613718</c:v>
                </c:pt>
                <c:pt idx="122">
                  <c:v>0.0194214630613718</c:v>
                </c:pt>
                <c:pt idx="123">
                  <c:v>0.0194214630613718</c:v>
                </c:pt>
                <c:pt idx="124">
                  <c:v>0.0194214630613718</c:v>
                </c:pt>
                <c:pt idx="125">
                  <c:v>0.0194214630613718</c:v>
                </c:pt>
                <c:pt idx="126">
                  <c:v>0.0194214630613718</c:v>
                </c:pt>
                <c:pt idx="127">
                  <c:v>0.0194214630613718</c:v>
                </c:pt>
                <c:pt idx="128">
                  <c:v>0.0194214630613718</c:v>
                </c:pt>
                <c:pt idx="129">
                  <c:v>0.0194214630613718</c:v>
                </c:pt>
                <c:pt idx="130">
                  <c:v>0.0194214630613718</c:v>
                </c:pt>
                <c:pt idx="131">
                  <c:v>0.0194214630613718</c:v>
                </c:pt>
                <c:pt idx="132">
                  <c:v>0.0194214630613718</c:v>
                </c:pt>
                <c:pt idx="133">
                  <c:v>0.0194214630613718</c:v>
                </c:pt>
                <c:pt idx="134">
                  <c:v>0.0194214630613718</c:v>
                </c:pt>
                <c:pt idx="135">
                  <c:v>0.0194214630613718</c:v>
                </c:pt>
                <c:pt idx="136">
                  <c:v>0.0194214630613718</c:v>
                </c:pt>
                <c:pt idx="137">
                  <c:v>0.0194214630613718</c:v>
                </c:pt>
                <c:pt idx="138">
                  <c:v>0.0194214630613718</c:v>
                </c:pt>
                <c:pt idx="139">
                  <c:v>0.0194214630613718</c:v>
                </c:pt>
                <c:pt idx="140">
                  <c:v>0.0194214630613718</c:v>
                </c:pt>
                <c:pt idx="141">
                  <c:v>0.0194214630613718</c:v>
                </c:pt>
                <c:pt idx="142">
                  <c:v>0.0194214630613718</c:v>
                </c:pt>
                <c:pt idx="143">
                  <c:v>0.0194214630613718</c:v>
                </c:pt>
                <c:pt idx="144">
                  <c:v>0.0194214630613718</c:v>
                </c:pt>
                <c:pt idx="145">
                  <c:v>0.0194214630613718</c:v>
                </c:pt>
                <c:pt idx="146">
                  <c:v>0.0194214630613718</c:v>
                </c:pt>
                <c:pt idx="147">
                  <c:v>0.0194214630613718</c:v>
                </c:pt>
                <c:pt idx="148">
                  <c:v>0.0194214630613718</c:v>
                </c:pt>
                <c:pt idx="149">
                  <c:v>0.0194214630613718</c:v>
                </c:pt>
                <c:pt idx="150">
                  <c:v>0.0194214630613718</c:v>
                </c:pt>
                <c:pt idx="151">
                  <c:v>0.0194214630613718</c:v>
                </c:pt>
                <c:pt idx="152">
                  <c:v>0.0194214630613718</c:v>
                </c:pt>
                <c:pt idx="153">
                  <c:v>0.0194214630613718</c:v>
                </c:pt>
                <c:pt idx="154">
                  <c:v>0.0194214630613718</c:v>
                </c:pt>
                <c:pt idx="155">
                  <c:v>0.0194214630613718</c:v>
                </c:pt>
                <c:pt idx="156">
                  <c:v>0.0194214630613718</c:v>
                </c:pt>
                <c:pt idx="157">
                  <c:v>0.0194214630613718</c:v>
                </c:pt>
                <c:pt idx="158">
                  <c:v>0.0194214630613718</c:v>
                </c:pt>
                <c:pt idx="159">
                  <c:v>0.0194214630613718</c:v>
                </c:pt>
                <c:pt idx="160">
                  <c:v>0.0194214630613718</c:v>
                </c:pt>
                <c:pt idx="161">
                  <c:v>0.0194214630613718</c:v>
                </c:pt>
                <c:pt idx="162">
                  <c:v>0.0194214630613718</c:v>
                </c:pt>
                <c:pt idx="163">
                  <c:v>0.0194214630613718</c:v>
                </c:pt>
                <c:pt idx="164">
                  <c:v>0.0194214630613718</c:v>
                </c:pt>
                <c:pt idx="165">
                  <c:v>0.0194214630613718</c:v>
                </c:pt>
                <c:pt idx="166">
                  <c:v>0.0194214630613718</c:v>
                </c:pt>
                <c:pt idx="167">
                  <c:v>0.0194214630613718</c:v>
                </c:pt>
                <c:pt idx="168">
                  <c:v>0.0194214630613718</c:v>
                </c:pt>
                <c:pt idx="169">
                  <c:v>0.0194214630613718</c:v>
                </c:pt>
                <c:pt idx="170">
                  <c:v>0.0194214630613718</c:v>
                </c:pt>
                <c:pt idx="171">
                  <c:v>0.0194214630613718</c:v>
                </c:pt>
                <c:pt idx="172">
                  <c:v>0.0194214630613718</c:v>
                </c:pt>
                <c:pt idx="173">
                  <c:v>0.0194214630613718</c:v>
                </c:pt>
                <c:pt idx="174">
                  <c:v>0.0194214630613718</c:v>
                </c:pt>
                <c:pt idx="175">
                  <c:v>0.0194214630613718</c:v>
                </c:pt>
                <c:pt idx="176">
                  <c:v>0.0194214630613718</c:v>
                </c:pt>
                <c:pt idx="177">
                  <c:v>0.0194214630613718</c:v>
                </c:pt>
                <c:pt idx="178">
                  <c:v>0.0194214630613718</c:v>
                </c:pt>
                <c:pt idx="179">
                  <c:v>0.0194214630613718</c:v>
                </c:pt>
                <c:pt idx="180">
                  <c:v>0.0194214630613718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58980861"/>
        <c:axId val="25730045"/>
      </c:lineChart>
      <c:catAx>
        <c:axId val="5898086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30045"/>
        <c:crossesAt val="0"/>
        <c:auto val="1"/>
        <c:lblAlgn val="ctr"/>
        <c:lblOffset val="100"/>
        <c:noMultiLvlLbl val="0"/>
      </c:catAx>
      <c:valAx>
        <c:axId val="25730045"/>
        <c:scaling>
          <c:orientation val="minMax"/>
          <c:max val="0.0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80861"/>
        <c:crossesAt val="1"/>
        <c:crossBetween val="midCat"/>
      </c:valAx>
      <c:spPr>
        <a:solidFill>
          <a:srgbClr val="e3e3e3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81800734031449"/>
          <c:y val="0.136016046132631"/>
          <c:w val="0.24111922960369"/>
          <c:h val="0.2122978563369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UK Inflation - YoY%  Changes </a:t>
            </a:r>
          </a:p>
        </c:rich>
      </c:tx>
      <c:layout>
        <c:manualLayout>
          <c:xMode val="edge"/>
          <c:yMode val="edge"/>
          <c:x val="0.290488431876607"/>
          <c:y val="0.024992502249325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53470437018"/>
          <c:y val="0.107367789663101"/>
          <c:w val="0.987146529562982"/>
          <c:h val="0.892632210336899"/>
        </c:manualLayout>
      </c:layout>
      <c:lineChart>
        <c:grouping val="standard"/>
        <c:varyColors val="0"/>
        <c:ser>
          <c:idx val="0"/>
          <c:order val="0"/>
          <c:tx>
            <c:strRef>
              <c:f>"RPI Current"</c:f>
              <c:strCache>
                <c:ptCount val="1"/>
                <c:pt idx="0">
                  <c:v>RPI Current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square"/>
            <c:size val="3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inflationCurves!$N$13:$N$238</c:f>
              <c:numCache>
                <c:formatCode>General</c:formatCode>
                <c:ptCount val="226"/>
              </c:numCache>
            </c:numRef>
          </c:val>
          <c:smooth val="1"/>
        </c:ser>
        <c:ser>
          <c:idx val="1"/>
          <c:order val="1"/>
          <c:tx>
            <c:strRef>
              <c:f>"PLLU Current"</c:f>
              <c:strCache>
                <c:ptCount val="1"/>
                <c:pt idx="0">
                  <c:v>PLLU Current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square"/>
            <c:size val="3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inflationCurves!$P$11:$P$238</c:f>
              <c:numCache>
                <c:formatCode>General</c:formatCode>
                <c:ptCount val="228"/>
              </c:numCache>
            </c:numRef>
          </c:val>
          <c:smooth val="1"/>
        </c:ser>
        <c:ser>
          <c:idx val="2"/>
          <c:order val="2"/>
          <c:tx>
            <c:strRef>
              <c:f>"DZCV Current"</c:f>
              <c:strCache>
                <c:ptCount val="1"/>
                <c:pt idx="0">
                  <c:v>DZCV Current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squar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inflationCurves!$O$13:$O$238</c:f>
              <c:numCache>
                <c:formatCode>General</c:formatCode>
                <c:ptCount val="226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80110400"/>
        <c:axId val="58984117"/>
      </c:lineChart>
      <c:catAx>
        <c:axId val="80110400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84117"/>
        <c:crossesAt val="0"/>
        <c:auto val="1"/>
        <c:lblAlgn val="ctr"/>
        <c:lblOffset val="100"/>
        <c:noMultiLvlLbl val="0"/>
      </c:catAx>
      <c:valAx>
        <c:axId val="58984117"/>
        <c:scaling>
          <c:orientation val="minMax"/>
          <c:max val="0.0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10400"/>
        <c:crossesAt val="1"/>
        <c:crossBetween val="midCat"/>
      </c:valAx>
      <c:spPr>
        <a:solidFill>
          <a:srgbClr val="e3e3e3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656349614395887"/>
          <c:y val="0.160851744476657"/>
          <c:w val="0.270231362467866"/>
          <c:h val="0.2186344096770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UK Inflation - YoY </a:t>
            </a:r>
          </a:p>
        </c:rich>
      </c:tx>
      <c:layout>
        <c:manualLayout>
          <c:xMode val="edge"/>
          <c:yMode val="edge"/>
          <c:x val="0.402093754834717"/>
          <c:y val="0.04309138172365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925790315095"/>
          <c:y val="0.0753849230153969"/>
          <c:w val="0.987107420968491"/>
          <c:h val="0.924615076984603"/>
        </c:manualLayout>
      </c:layout>
      <c:lineChart>
        <c:grouping val="standard"/>
        <c:varyColors val="0"/>
        <c:ser>
          <c:idx val="0"/>
          <c:order val="0"/>
          <c:tx>
            <c:strRef>
              <c:f>"DZCV NEW"</c:f>
              <c:strCache>
                <c:ptCount val="1"/>
                <c:pt idx="0">
                  <c:v>DZCV NEW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square"/>
            <c:size val="2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inflationCurves!$K$11:$K$191</c:f>
              <c:numCache>
                <c:formatCode>0.00%</c:formatCode>
                <c:ptCount val="181"/>
                <c:pt idx="0">
                  <c:v>0.0296878974739676</c:v>
                </c:pt>
                <c:pt idx="1">
                  <c:v>0.0239637734221511</c:v>
                </c:pt>
                <c:pt idx="2">
                  <c:v>0.0233981648241511</c:v>
                </c:pt>
                <c:pt idx="3">
                  <c:v>0.0226142907848699</c:v>
                </c:pt>
                <c:pt idx="4">
                  <c:v>0.0226412830498859</c:v>
                </c:pt>
                <c:pt idx="5">
                  <c:v>0.022603354317246</c:v>
                </c:pt>
                <c:pt idx="6">
                  <c:v>0.0225591562327043</c:v>
                </c:pt>
                <c:pt idx="7">
                  <c:v>0.0225286262855327</c:v>
                </c:pt>
                <c:pt idx="8">
                  <c:v>0.0225051020098444</c:v>
                </c:pt>
                <c:pt idx="9">
                  <c:v>0.0224950664445077</c:v>
                </c:pt>
                <c:pt idx="10">
                  <c:v>0.022482243740012</c:v>
                </c:pt>
                <c:pt idx="11">
                  <c:v>0.0223955933931619</c:v>
                </c:pt>
                <c:pt idx="12">
                  <c:v>0.0223527458485423</c:v>
                </c:pt>
                <c:pt idx="13">
                  <c:v>0.0226501182564416</c:v>
                </c:pt>
                <c:pt idx="14">
                  <c:v>0.0229577214226549</c:v>
                </c:pt>
                <c:pt idx="15">
                  <c:v>0.0233459729079098</c:v>
                </c:pt>
                <c:pt idx="16">
                  <c:v>0.0237477729949586</c:v>
                </c:pt>
                <c:pt idx="17">
                  <c:v>0.0242091278435597</c:v>
                </c:pt>
                <c:pt idx="18">
                  <c:v>0.0246604738608879</c:v>
                </c:pt>
                <c:pt idx="19">
                  <c:v>0.0251330231591064</c:v>
                </c:pt>
                <c:pt idx="20">
                  <c:v>0.0256011946983974</c:v>
                </c:pt>
                <c:pt idx="21">
                  <c:v>0.0260576295323449</c:v>
                </c:pt>
                <c:pt idx="22">
                  <c:v>0.0265178019548471</c:v>
                </c:pt>
                <c:pt idx="23">
                  <c:v>0.0269520998794519</c:v>
                </c:pt>
                <c:pt idx="24">
                  <c:v>0.027396465454826</c:v>
                </c:pt>
                <c:pt idx="25">
                  <c:v>0.0278190150483199</c:v>
                </c:pt>
                <c:pt idx="26">
                  <c:v>0.0281876710680365</c:v>
                </c:pt>
                <c:pt idx="27">
                  <c:v>0.0285684636927686</c:v>
                </c:pt>
                <c:pt idx="28">
                  <c:v>0.0289141799230232</c:v>
                </c:pt>
                <c:pt idx="29">
                  <c:v>0.0292773560824717</c:v>
                </c:pt>
                <c:pt idx="30">
                  <c:v>0.0296003158324026</c:v>
                </c:pt>
                <c:pt idx="31">
                  <c:v>0.0299057485425753</c:v>
                </c:pt>
                <c:pt idx="32">
                  <c:v>0.0301806435173727</c:v>
                </c:pt>
                <c:pt idx="33">
                  <c:v>0.0304161853242053</c:v>
                </c:pt>
                <c:pt idx="34">
                  <c:v>0.0306300695659355</c:v>
                </c:pt>
                <c:pt idx="35">
                  <c:v>0.0309003359460748</c:v>
                </c:pt>
                <c:pt idx="36">
                  <c:v>0.0309844605511899</c:v>
                </c:pt>
                <c:pt idx="37">
                  <c:v>0.0312012957557172</c:v>
                </c:pt>
                <c:pt idx="38">
                  <c:v>0.0312169390535708</c:v>
                </c:pt>
                <c:pt idx="39">
                  <c:v>0.0313582405794215</c:v>
                </c:pt>
                <c:pt idx="40">
                  <c:v>0.0312414015476947</c:v>
                </c:pt>
                <c:pt idx="41">
                  <c:v>0.0313942445977739</c:v>
                </c:pt>
                <c:pt idx="42">
                  <c:v>0.0312761046429211</c:v>
                </c:pt>
                <c:pt idx="43">
                  <c:v>0.0313573788309705</c:v>
                </c:pt>
                <c:pt idx="44">
                  <c:v>0.031217370755458</c:v>
                </c:pt>
                <c:pt idx="45">
                  <c:v>0.0312220105539253</c:v>
                </c:pt>
                <c:pt idx="46">
                  <c:v>0.0311187908470804</c:v>
                </c:pt>
                <c:pt idx="47">
                  <c:v>0.0310335783649593</c:v>
                </c:pt>
                <c:pt idx="48">
                  <c:v>0.030920151378609</c:v>
                </c:pt>
                <c:pt idx="49">
                  <c:v>0.0308126145840827</c:v>
                </c:pt>
                <c:pt idx="50">
                  <c:v>0.0306535252666287</c:v>
                </c:pt>
                <c:pt idx="51">
                  <c:v>0.0305107838847273</c:v>
                </c:pt>
                <c:pt idx="52">
                  <c:v>0.0302266475003832</c:v>
                </c:pt>
                <c:pt idx="53">
                  <c:v>0.0301395963038826</c:v>
                </c:pt>
                <c:pt idx="54">
                  <c:v>0.0298636861604893</c:v>
                </c:pt>
                <c:pt idx="55">
                  <c:v>0.0297493176248439</c:v>
                </c:pt>
                <c:pt idx="56">
                  <c:v>0.0294615689524087</c:v>
                </c:pt>
                <c:pt idx="57">
                  <c:v>0.0293045868408671</c:v>
                </c:pt>
                <c:pt idx="58">
                  <c:v>0.0290834793737335</c:v>
                </c:pt>
                <c:pt idx="59">
                  <c:v>0.0288567652626354</c:v>
                </c:pt>
                <c:pt idx="60">
                  <c:v>0.0286272789892629</c:v>
                </c:pt>
                <c:pt idx="61">
                  <c:v>0.0283871605577494</c:v>
                </c:pt>
                <c:pt idx="62">
                  <c:v>0.028157125557454</c:v>
                </c:pt>
                <c:pt idx="63">
                  <c:v>0.0279106810115587</c:v>
                </c:pt>
                <c:pt idx="64">
                  <c:v>0.0275586903219966</c:v>
                </c:pt>
                <c:pt idx="65">
                  <c:v>0.0273993018095202</c:v>
                </c:pt>
                <c:pt idx="66">
                  <c:v>0.0270766312065486</c:v>
                </c:pt>
                <c:pt idx="67">
                  <c:v>0.0269114061065535</c:v>
                </c:pt>
                <c:pt idx="68">
                  <c:v>0.0265859223042101</c:v>
                </c:pt>
                <c:pt idx="69">
                  <c:v>0.0263965238212904</c:v>
                </c:pt>
                <c:pt idx="70">
                  <c:v>0.0261567480305867</c:v>
                </c:pt>
                <c:pt idx="71">
                  <c:v>0.0259087993637981</c:v>
                </c:pt>
                <c:pt idx="72">
                  <c:v>0.025670119590039</c:v>
                </c:pt>
                <c:pt idx="73">
                  <c:v>0.025422289544776</c:v>
                </c:pt>
                <c:pt idx="74">
                  <c:v>0.0251962430821986</c:v>
                </c:pt>
                <c:pt idx="75">
                  <c:v>0.0249537231022631</c:v>
                </c:pt>
                <c:pt idx="76">
                  <c:v>0.0246072797654874</c:v>
                </c:pt>
                <c:pt idx="77">
                  <c:v>0.0244698328646231</c:v>
                </c:pt>
                <c:pt idx="78">
                  <c:v>0.0241651278994921</c:v>
                </c:pt>
                <c:pt idx="79">
                  <c:v>0.0240255350464234</c:v>
                </c:pt>
                <c:pt idx="80">
                  <c:v>0.023725487493627</c:v>
                </c:pt>
                <c:pt idx="81">
                  <c:v>0.0235705267854727</c:v>
                </c:pt>
                <c:pt idx="82">
                  <c:v>0.0233593841587372</c:v>
                </c:pt>
                <c:pt idx="83">
                  <c:v>0.02316254968911</c:v>
                </c:pt>
                <c:pt idx="84">
                  <c:v>0.0229869940513941</c:v>
                </c:pt>
                <c:pt idx="85">
                  <c:v>0.0228058808642523</c:v>
                </c:pt>
                <c:pt idx="86">
                  <c:v>0.0226400463232388</c:v>
                </c:pt>
                <c:pt idx="87">
                  <c:v>0.022466351663014</c:v>
                </c:pt>
                <c:pt idx="88">
                  <c:v>0.0221860470876678</c:v>
                </c:pt>
                <c:pt idx="89">
                  <c:v>0.0221163688458516</c:v>
                </c:pt>
                <c:pt idx="90">
                  <c:v>0.0218772514681844</c:v>
                </c:pt>
                <c:pt idx="91">
                  <c:v>0.0218099307571955</c:v>
                </c:pt>
                <c:pt idx="92">
                  <c:v>0.0215847560141266</c:v>
                </c:pt>
                <c:pt idx="93">
                  <c:v>0.0214993774684805</c:v>
                </c:pt>
                <c:pt idx="94">
                  <c:v>0.0213590479258638</c:v>
                </c:pt>
                <c:pt idx="95">
                  <c:v>0.0212219811621965</c:v>
                </c:pt>
                <c:pt idx="96">
                  <c:v>0.0210857747586134</c:v>
                </c:pt>
                <c:pt idx="97">
                  <c:v>0.0209714314222466</c:v>
                </c:pt>
                <c:pt idx="98">
                  <c:v>0.0208329712502483</c:v>
                </c:pt>
                <c:pt idx="99">
                  <c:v>0.0207214141161621</c:v>
                </c:pt>
                <c:pt idx="100">
                  <c:v>0.0204846095019658</c:v>
                </c:pt>
                <c:pt idx="101">
                  <c:v>0.0204636552384927</c:v>
                </c:pt>
                <c:pt idx="102">
                  <c:v>0.0202657342336247</c:v>
                </c:pt>
                <c:pt idx="103">
                  <c:v>0.0202519868968517</c:v>
                </c:pt>
                <c:pt idx="104">
                  <c:v>0.0200632849662739</c:v>
                </c:pt>
                <c:pt idx="105">
                  <c:v>0.0200325481800911</c:v>
                </c:pt>
                <c:pt idx="106">
                  <c:v>0.0199391147425474</c:v>
                </c:pt>
                <c:pt idx="107">
                  <c:v>0.0198411574136023</c:v>
                </c:pt>
                <c:pt idx="108">
                  <c:v>0.0197530339522008</c:v>
                </c:pt>
                <c:pt idx="109">
                  <c:v>0.0196812777054797</c:v>
                </c:pt>
                <c:pt idx="110">
                  <c:v>0.0195838390194662</c:v>
                </c:pt>
                <c:pt idx="111">
                  <c:v>0.0195181373619675</c:v>
                </c:pt>
                <c:pt idx="112">
                  <c:v>0.0193211791242717</c:v>
                </c:pt>
                <c:pt idx="113">
                  <c:v>0.019345740486091</c:v>
                </c:pt>
                <c:pt idx="114">
                  <c:v>0.0191831349815756</c:v>
                </c:pt>
                <c:pt idx="115">
                  <c:v>0.01920704125087</c:v>
                </c:pt>
                <c:pt idx="116">
                  <c:v>0.0190586265569478</c:v>
                </c:pt>
                <c:pt idx="117">
                  <c:v>0.0190647966963028</c:v>
                </c:pt>
                <c:pt idx="118">
                  <c:v>0.0190061198589161</c:v>
                </c:pt>
                <c:pt idx="119">
                  <c:v>0.0189427668518413</c:v>
                </c:pt>
                <c:pt idx="120">
                  <c:v>0.0188926661885908</c:v>
                </c:pt>
                <c:pt idx="121">
                  <c:v>0.0188508891587732</c:v>
                </c:pt>
                <c:pt idx="122">
                  <c:v>0.0187881251254117</c:v>
                </c:pt>
                <c:pt idx="123">
                  <c:v>0.0187517008044119</c:v>
                </c:pt>
                <c:pt idx="124">
                  <c:v>0.018588661748194</c:v>
                </c:pt>
                <c:pt idx="125">
                  <c:v>0.0186420123145666</c:v>
                </c:pt>
                <c:pt idx="126">
                  <c:v>0.0185127457596306</c:v>
                </c:pt>
                <c:pt idx="127">
                  <c:v>0.0185640323536615</c:v>
                </c:pt>
                <c:pt idx="128">
                  <c:v>0.0184443385603255</c:v>
                </c:pt>
                <c:pt idx="129">
                  <c:v>0.0184760606087513</c:v>
                </c:pt>
                <c:pt idx="130">
                  <c:v>0.0184460081969742</c:v>
                </c:pt>
                <c:pt idx="131">
                  <c:v>0.0184068897977841</c:v>
                </c:pt>
                <c:pt idx="132">
                  <c:v>0.0183821563238423</c:v>
                </c:pt>
                <c:pt idx="133">
                  <c:v>0.0183666081041287</c:v>
                </c:pt>
                <c:pt idx="134">
                  <c:v>0.0183264748168939</c:v>
                </c:pt>
                <c:pt idx="135">
                  <c:v>0.0183133751199217</c:v>
                </c:pt>
                <c:pt idx="136">
                  <c:v>0.0181658632763488</c:v>
                </c:pt>
                <c:pt idx="137">
                  <c:v>0.0182471078199501</c:v>
                </c:pt>
                <c:pt idx="138">
                  <c:v>0.0181398211027816</c:v>
                </c:pt>
                <c:pt idx="139">
                  <c:v>0.0182156031008835</c:v>
                </c:pt>
                <c:pt idx="140">
                  <c:v>0.0181125946180813</c:v>
                </c:pt>
                <c:pt idx="141">
                  <c:v>0.0181632666369831</c:v>
                </c:pt>
                <c:pt idx="142">
                  <c:v>0.0181528974980121</c:v>
                </c:pt>
                <c:pt idx="143">
                  <c:v>0.0181336672788346</c:v>
                </c:pt>
                <c:pt idx="144">
                  <c:v>0.0181237158100423</c:v>
                </c:pt>
                <c:pt idx="145">
                  <c:v>0.0181262391062455</c:v>
                </c:pt>
                <c:pt idx="146">
                  <c:v>0.0181039978548244</c:v>
                </c:pt>
                <c:pt idx="147">
                  <c:v>0.0181040101450589</c:v>
                </c:pt>
                <c:pt idx="148">
                  <c:v>0.0179727566079951</c:v>
                </c:pt>
                <c:pt idx="149">
                  <c:v>0.0180696147162608</c:v>
                </c:pt>
                <c:pt idx="150">
                  <c:v>0.0179745372449372</c:v>
                </c:pt>
                <c:pt idx="151">
                  <c:v>0.0180653108328618</c:v>
                </c:pt>
                <c:pt idx="152">
                  <c:v>0.0179831451250021</c:v>
                </c:pt>
                <c:pt idx="153">
                  <c:v>0.0180445942538358</c:v>
                </c:pt>
                <c:pt idx="154">
                  <c:v>0.018043505094145</c:v>
                </c:pt>
                <c:pt idx="155">
                  <c:v>0.0180413430529926</c:v>
                </c:pt>
                <c:pt idx="156">
                  <c:v>0.0180390023383947</c:v>
                </c:pt>
                <c:pt idx="157">
                  <c:v>0.0180585854210144</c:v>
                </c:pt>
                <c:pt idx="158">
                  <c:v>0.0180421247864046</c:v>
                </c:pt>
                <c:pt idx="159">
                  <c:v>0.0180599960834985</c:v>
                </c:pt>
                <c:pt idx="160">
                  <c:v>0.0179388953504528</c:v>
                </c:pt>
                <c:pt idx="161">
                  <c:v>0.0180416629083277</c:v>
                </c:pt>
                <c:pt idx="162">
                  <c:v>0.0179559297896831</c:v>
                </c:pt>
                <c:pt idx="163">
                  <c:v>0.0180582963488022</c:v>
                </c:pt>
                <c:pt idx="164">
                  <c:v>0.0179842672142301</c:v>
                </c:pt>
                <c:pt idx="165">
                  <c:v>0.0180545569095881</c:v>
                </c:pt>
                <c:pt idx="166">
                  <c:v>0.0180688211679397</c:v>
                </c:pt>
                <c:pt idx="167">
                  <c:v>0.0180672672483729</c:v>
                </c:pt>
                <c:pt idx="168">
                  <c:v>0.0180790196255096</c:v>
                </c:pt>
                <c:pt idx="169">
                  <c:v>0.0181036080308034</c:v>
                </c:pt>
                <c:pt idx="170">
                  <c:v>0.0180970106931681</c:v>
                </c:pt>
                <c:pt idx="171">
                  <c:v>0.0181200529164956</c:v>
                </c:pt>
                <c:pt idx="172">
                  <c:v>0.0180102226616828</c:v>
                </c:pt>
                <c:pt idx="173">
                  <c:v>0.0181181190428861</c:v>
                </c:pt>
                <c:pt idx="174">
                  <c:v>0.0180397077161254</c:v>
                </c:pt>
                <c:pt idx="175">
                  <c:v>0.0181479548702496</c:v>
                </c:pt>
                <c:pt idx="176">
                  <c:v>0.0180753371671929</c:v>
                </c:pt>
                <c:pt idx="177">
                  <c:v>0.0181574442758308</c:v>
                </c:pt>
                <c:pt idx="178">
                  <c:v>0.0181752151741299</c:v>
                </c:pt>
                <c:pt idx="179">
                  <c:v>0.0181804597460283</c:v>
                </c:pt>
                <c:pt idx="180">
                  <c:v>0.0181976460197508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"DZCV Current"</c:f>
              <c:strCache>
                <c:ptCount val="1"/>
                <c:pt idx="0">
                  <c:v>DZCV Current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squar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Comparisons!$A$71:$A$298</c:f>
              <c:strCache>
                <c:ptCount val="228"/>
                <c:pt idx="0">
                  <c:v>29-Feb-00</c:v>
                </c:pt>
                <c:pt idx="1">
                  <c:v>31-Mar-00</c:v>
                </c:pt>
                <c:pt idx="2">
                  <c:v>30-Apr-00</c:v>
                </c:pt>
                <c:pt idx="3">
                  <c:v>31-May-00</c:v>
                </c:pt>
                <c:pt idx="4">
                  <c:v>30-Jun-00</c:v>
                </c:pt>
                <c:pt idx="5">
                  <c:v>31-Jul-00</c:v>
                </c:pt>
                <c:pt idx="6">
                  <c:v>31-Aug-00</c:v>
                </c:pt>
                <c:pt idx="7">
                  <c:v>30-Sep-00</c:v>
                </c:pt>
                <c:pt idx="8">
                  <c:v>31-Oct-00</c:v>
                </c:pt>
                <c:pt idx="9">
                  <c:v>30-Nov-00</c:v>
                </c:pt>
                <c:pt idx="10">
                  <c:v>31-Dec-00</c:v>
                </c:pt>
                <c:pt idx="11">
                  <c:v>31-Jan-01</c:v>
                </c:pt>
                <c:pt idx="12">
                  <c:v>28-Feb-01</c:v>
                </c:pt>
                <c:pt idx="13">
                  <c:v>31-Mar-01</c:v>
                </c:pt>
                <c:pt idx="14">
                  <c:v>30-Apr-01</c:v>
                </c:pt>
                <c:pt idx="15">
                  <c:v>31-May-01</c:v>
                </c:pt>
                <c:pt idx="16">
                  <c:v>30-Jun-01</c:v>
                </c:pt>
                <c:pt idx="17">
                  <c:v>31-Jul-01</c:v>
                </c:pt>
                <c:pt idx="18">
                  <c:v>31-Aug-01</c:v>
                </c:pt>
                <c:pt idx="19">
                  <c:v>30-Sep-01</c:v>
                </c:pt>
                <c:pt idx="20">
                  <c:v>31-Oct-01</c:v>
                </c:pt>
                <c:pt idx="21">
                  <c:v>30-Nov-01</c:v>
                </c:pt>
                <c:pt idx="22">
                  <c:v>31-Dec-01</c:v>
                </c:pt>
                <c:pt idx="23">
                  <c:v>31-Jan-02</c:v>
                </c:pt>
                <c:pt idx="24">
                  <c:v>28-Feb-02</c:v>
                </c:pt>
                <c:pt idx="25">
                  <c:v>31-Mar-02</c:v>
                </c:pt>
                <c:pt idx="26">
                  <c:v>30-Apr-02</c:v>
                </c:pt>
                <c:pt idx="27">
                  <c:v>31-May-02</c:v>
                </c:pt>
                <c:pt idx="28">
                  <c:v>30-Jun-02</c:v>
                </c:pt>
                <c:pt idx="29">
                  <c:v>31-Jul-02</c:v>
                </c:pt>
                <c:pt idx="30">
                  <c:v>31-Aug-02</c:v>
                </c:pt>
                <c:pt idx="31">
                  <c:v>30-Sep-02</c:v>
                </c:pt>
                <c:pt idx="32">
                  <c:v>31-Oct-02</c:v>
                </c:pt>
                <c:pt idx="33">
                  <c:v>30-Nov-02</c:v>
                </c:pt>
                <c:pt idx="34">
                  <c:v>31-Dec-02</c:v>
                </c:pt>
                <c:pt idx="35">
                  <c:v>31-Jan-03</c:v>
                </c:pt>
                <c:pt idx="36">
                  <c:v>28-Feb-03</c:v>
                </c:pt>
                <c:pt idx="37">
                  <c:v>31-Mar-03</c:v>
                </c:pt>
                <c:pt idx="38">
                  <c:v>30-Apr-03</c:v>
                </c:pt>
                <c:pt idx="39">
                  <c:v>31-May-03</c:v>
                </c:pt>
                <c:pt idx="40">
                  <c:v>30-Jun-03</c:v>
                </c:pt>
                <c:pt idx="41">
                  <c:v>31-Jul-03</c:v>
                </c:pt>
                <c:pt idx="42">
                  <c:v>31-Aug-03</c:v>
                </c:pt>
                <c:pt idx="43">
                  <c:v>30-Sep-03</c:v>
                </c:pt>
                <c:pt idx="44">
                  <c:v>31-Oct-03</c:v>
                </c:pt>
                <c:pt idx="45">
                  <c:v>30-Nov-03</c:v>
                </c:pt>
                <c:pt idx="46">
                  <c:v>31-Dec-03</c:v>
                </c:pt>
                <c:pt idx="47">
                  <c:v>31-Jan-04</c:v>
                </c:pt>
                <c:pt idx="48">
                  <c:v>29-Feb-04</c:v>
                </c:pt>
                <c:pt idx="49">
                  <c:v>31-Mar-04</c:v>
                </c:pt>
                <c:pt idx="50">
                  <c:v>30-Apr-04</c:v>
                </c:pt>
                <c:pt idx="51">
                  <c:v>31-May-04</c:v>
                </c:pt>
                <c:pt idx="52">
                  <c:v>30-Jun-04</c:v>
                </c:pt>
                <c:pt idx="53">
                  <c:v>31-Jul-04</c:v>
                </c:pt>
                <c:pt idx="54">
                  <c:v>31-Aug-04</c:v>
                </c:pt>
                <c:pt idx="55">
                  <c:v>30-Sep-04</c:v>
                </c:pt>
                <c:pt idx="56">
                  <c:v>31-Oct-04</c:v>
                </c:pt>
                <c:pt idx="57">
                  <c:v>30-Nov-04</c:v>
                </c:pt>
                <c:pt idx="58">
                  <c:v>31-Dec-04</c:v>
                </c:pt>
                <c:pt idx="59">
                  <c:v>31-Jan-05</c:v>
                </c:pt>
                <c:pt idx="60">
                  <c:v>28-Feb-05</c:v>
                </c:pt>
                <c:pt idx="61">
                  <c:v>31-Mar-05</c:v>
                </c:pt>
                <c:pt idx="62">
                  <c:v>30-Apr-05</c:v>
                </c:pt>
                <c:pt idx="63">
                  <c:v>31-May-05</c:v>
                </c:pt>
                <c:pt idx="64">
                  <c:v>30-Jun-05</c:v>
                </c:pt>
                <c:pt idx="65">
                  <c:v>31-Jul-05</c:v>
                </c:pt>
                <c:pt idx="66">
                  <c:v>31-Aug-05</c:v>
                </c:pt>
                <c:pt idx="67">
                  <c:v>30-Sep-05</c:v>
                </c:pt>
                <c:pt idx="68">
                  <c:v>31-Oct-05</c:v>
                </c:pt>
                <c:pt idx="69">
                  <c:v>30-Nov-05</c:v>
                </c:pt>
                <c:pt idx="70">
                  <c:v>31-Dec-05</c:v>
                </c:pt>
                <c:pt idx="71">
                  <c:v>31-Jan-06</c:v>
                </c:pt>
                <c:pt idx="72">
                  <c:v>28-Feb-06</c:v>
                </c:pt>
                <c:pt idx="73">
                  <c:v>31-Mar-06</c:v>
                </c:pt>
                <c:pt idx="74">
                  <c:v>30-Apr-06</c:v>
                </c:pt>
                <c:pt idx="75">
                  <c:v>31-May-06</c:v>
                </c:pt>
                <c:pt idx="76">
                  <c:v>30-Jun-06</c:v>
                </c:pt>
                <c:pt idx="77">
                  <c:v>31-Jul-06</c:v>
                </c:pt>
                <c:pt idx="78">
                  <c:v>31-Aug-06</c:v>
                </c:pt>
                <c:pt idx="79">
                  <c:v>30-Sep-06</c:v>
                </c:pt>
                <c:pt idx="80">
                  <c:v>31-Oct-06</c:v>
                </c:pt>
                <c:pt idx="81">
                  <c:v>30-Nov-06</c:v>
                </c:pt>
                <c:pt idx="82">
                  <c:v>31-Dec-06</c:v>
                </c:pt>
                <c:pt idx="83">
                  <c:v>31-Jan-07</c:v>
                </c:pt>
                <c:pt idx="84">
                  <c:v>28-Feb-07</c:v>
                </c:pt>
                <c:pt idx="85">
                  <c:v>31-Mar-07</c:v>
                </c:pt>
                <c:pt idx="86">
                  <c:v>30-Apr-07</c:v>
                </c:pt>
                <c:pt idx="87">
                  <c:v>31-May-07</c:v>
                </c:pt>
                <c:pt idx="88">
                  <c:v>30-Jun-07</c:v>
                </c:pt>
                <c:pt idx="89">
                  <c:v>31-Jul-07</c:v>
                </c:pt>
                <c:pt idx="90">
                  <c:v>31-Aug-07</c:v>
                </c:pt>
                <c:pt idx="91">
                  <c:v>30-Sep-07</c:v>
                </c:pt>
                <c:pt idx="92">
                  <c:v>31-Oct-07</c:v>
                </c:pt>
                <c:pt idx="93">
                  <c:v>30-Nov-07</c:v>
                </c:pt>
                <c:pt idx="94">
                  <c:v>31-Dec-07</c:v>
                </c:pt>
                <c:pt idx="95">
                  <c:v>31-Jan-08</c:v>
                </c:pt>
                <c:pt idx="96">
                  <c:v>29-Feb-08</c:v>
                </c:pt>
                <c:pt idx="97">
                  <c:v>31-Mar-08</c:v>
                </c:pt>
                <c:pt idx="98">
                  <c:v>30-Apr-08</c:v>
                </c:pt>
                <c:pt idx="99">
                  <c:v>31-May-08</c:v>
                </c:pt>
                <c:pt idx="100">
                  <c:v>30-Jun-08</c:v>
                </c:pt>
                <c:pt idx="101">
                  <c:v>31-Jul-08</c:v>
                </c:pt>
                <c:pt idx="102">
                  <c:v>31-Aug-08</c:v>
                </c:pt>
                <c:pt idx="103">
                  <c:v>30-Sep-08</c:v>
                </c:pt>
                <c:pt idx="104">
                  <c:v>31-Oct-08</c:v>
                </c:pt>
                <c:pt idx="105">
                  <c:v>30-Nov-08</c:v>
                </c:pt>
                <c:pt idx="106">
                  <c:v>31-Dec-08</c:v>
                </c:pt>
                <c:pt idx="107">
                  <c:v>31-Jan-09</c:v>
                </c:pt>
                <c:pt idx="108">
                  <c:v>28-Feb-09</c:v>
                </c:pt>
                <c:pt idx="109">
                  <c:v>31-Mar-09</c:v>
                </c:pt>
                <c:pt idx="110">
                  <c:v>30-Apr-09</c:v>
                </c:pt>
                <c:pt idx="111">
                  <c:v>31-May-09</c:v>
                </c:pt>
                <c:pt idx="112">
                  <c:v>30-Jun-09</c:v>
                </c:pt>
                <c:pt idx="113">
                  <c:v>31-Jul-09</c:v>
                </c:pt>
                <c:pt idx="114">
                  <c:v>31-Aug-09</c:v>
                </c:pt>
                <c:pt idx="115">
                  <c:v>30-Sep-09</c:v>
                </c:pt>
                <c:pt idx="116">
                  <c:v>31-Oct-09</c:v>
                </c:pt>
                <c:pt idx="117">
                  <c:v>30-Nov-09</c:v>
                </c:pt>
                <c:pt idx="118">
                  <c:v>31-Dec-09</c:v>
                </c:pt>
                <c:pt idx="119">
                  <c:v>31-Jan-10</c:v>
                </c:pt>
                <c:pt idx="120">
                  <c:v>28-Feb-10</c:v>
                </c:pt>
                <c:pt idx="121">
                  <c:v>31-Mar-10</c:v>
                </c:pt>
                <c:pt idx="122">
                  <c:v>30-Apr-10</c:v>
                </c:pt>
                <c:pt idx="123">
                  <c:v>31-May-10</c:v>
                </c:pt>
                <c:pt idx="124">
                  <c:v>30-Jun-10</c:v>
                </c:pt>
                <c:pt idx="125">
                  <c:v>31-Jul-10</c:v>
                </c:pt>
                <c:pt idx="126">
                  <c:v>31-Aug-10</c:v>
                </c:pt>
                <c:pt idx="127">
                  <c:v>30-Sep-10</c:v>
                </c:pt>
                <c:pt idx="128">
                  <c:v>31-Oct-10</c:v>
                </c:pt>
                <c:pt idx="129">
                  <c:v>30-Nov-10</c:v>
                </c:pt>
                <c:pt idx="130">
                  <c:v>31-Dec-10</c:v>
                </c:pt>
                <c:pt idx="131">
                  <c:v>31-Jan-11</c:v>
                </c:pt>
                <c:pt idx="132">
                  <c:v>28-Feb-11</c:v>
                </c:pt>
                <c:pt idx="133">
                  <c:v>31-Mar-11</c:v>
                </c:pt>
                <c:pt idx="134">
                  <c:v>30-Apr-11</c:v>
                </c:pt>
                <c:pt idx="135">
                  <c:v>31-May-11</c:v>
                </c:pt>
                <c:pt idx="136">
                  <c:v>30-Jun-11</c:v>
                </c:pt>
                <c:pt idx="137">
                  <c:v>31-Jul-11</c:v>
                </c:pt>
                <c:pt idx="138">
                  <c:v>31-Aug-11</c:v>
                </c:pt>
                <c:pt idx="139">
                  <c:v>30-Sep-11</c:v>
                </c:pt>
                <c:pt idx="140">
                  <c:v>31-Oct-11</c:v>
                </c:pt>
                <c:pt idx="141">
                  <c:v>30-Nov-11</c:v>
                </c:pt>
                <c:pt idx="142">
                  <c:v>31-Dec-11</c:v>
                </c:pt>
                <c:pt idx="143">
                  <c:v>31-Jan-12</c:v>
                </c:pt>
                <c:pt idx="144">
                  <c:v>29-Feb-12</c:v>
                </c:pt>
                <c:pt idx="145">
                  <c:v>31-Mar-12</c:v>
                </c:pt>
                <c:pt idx="146">
                  <c:v>30-Apr-12</c:v>
                </c:pt>
                <c:pt idx="147">
                  <c:v>31-May-12</c:v>
                </c:pt>
                <c:pt idx="148">
                  <c:v>30-Jun-12</c:v>
                </c:pt>
                <c:pt idx="149">
                  <c:v>31-Jul-12</c:v>
                </c:pt>
                <c:pt idx="150">
                  <c:v>31-Aug-12</c:v>
                </c:pt>
                <c:pt idx="151">
                  <c:v>30-Sep-12</c:v>
                </c:pt>
                <c:pt idx="152">
                  <c:v>31-Oct-12</c:v>
                </c:pt>
                <c:pt idx="153">
                  <c:v>30-Nov-12</c:v>
                </c:pt>
                <c:pt idx="154">
                  <c:v>31-Dec-12</c:v>
                </c:pt>
                <c:pt idx="155">
                  <c:v>31-Jan-13</c:v>
                </c:pt>
                <c:pt idx="156">
                  <c:v>28-Feb-13</c:v>
                </c:pt>
                <c:pt idx="157">
                  <c:v>31-Mar-13</c:v>
                </c:pt>
                <c:pt idx="158">
                  <c:v>30-Apr-13</c:v>
                </c:pt>
                <c:pt idx="159">
                  <c:v>31-May-13</c:v>
                </c:pt>
                <c:pt idx="160">
                  <c:v>30-Jun-13</c:v>
                </c:pt>
                <c:pt idx="161">
                  <c:v>31-Jul-13</c:v>
                </c:pt>
                <c:pt idx="162">
                  <c:v>31-Aug-13</c:v>
                </c:pt>
                <c:pt idx="163">
                  <c:v>30-Sep-13</c:v>
                </c:pt>
                <c:pt idx="164">
                  <c:v>31-Oct-13</c:v>
                </c:pt>
                <c:pt idx="165">
                  <c:v>30-Nov-13</c:v>
                </c:pt>
                <c:pt idx="166">
                  <c:v>31-Dec-13</c:v>
                </c:pt>
                <c:pt idx="167">
                  <c:v>31-Jan-14</c:v>
                </c:pt>
                <c:pt idx="168">
                  <c:v>28-Feb-14</c:v>
                </c:pt>
                <c:pt idx="169">
                  <c:v>31-Mar-14</c:v>
                </c:pt>
                <c:pt idx="170">
                  <c:v>30-Apr-14</c:v>
                </c:pt>
                <c:pt idx="171">
                  <c:v>31-May-14</c:v>
                </c:pt>
                <c:pt idx="172">
                  <c:v>30-Jun-14</c:v>
                </c:pt>
                <c:pt idx="173">
                  <c:v>31-Jul-14</c:v>
                </c:pt>
                <c:pt idx="174">
                  <c:v>31-Aug-14</c:v>
                </c:pt>
                <c:pt idx="175">
                  <c:v>30-Sep-14</c:v>
                </c:pt>
                <c:pt idx="176">
                  <c:v>31-Oct-14</c:v>
                </c:pt>
                <c:pt idx="177">
                  <c:v>30-Nov-14</c:v>
                </c:pt>
                <c:pt idx="178">
                  <c:v>31-Dec-14</c:v>
                </c:pt>
                <c:pt idx="179">
                  <c:v>31-Jan-15</c:v>
                </c:pt>
                <c:pt idx="180">
                  <c:v>28-Feb-15</c:v>
                </c:pt>
                <c:pt idx="181">
                  <c:v>31-Mar-15</c:v>
                </c:pt>
                <c:pt idx="182">
                  <c:v>30-Apr-15</c:v>
                </c:pt>
                <c:pt idx="183">
                  <c:v>31-May-15</c:v>
                </c:pt>
                <c:pt idx="184">
                  <c:v>30-Jun-15</c:v>
                </c:pt>
                <c:pt idx="185">
                  <c:v>31-Jul-15</c:v>
                </c:pt>
                <c:pt idx="186">
                  <c:v>31-Aug-15</c:v>
                </c:pt>
                <c:pt idx="187">
                  <c:v>30-Sep-15</c:v>
                </c:pt>
                <c:pt idx="188">
                  <c:v>31-Oct-15</c:v>
                </c:pt>
                <c:pt idx="189">
                  <c:v>30-Nov-15</c:v>
                </c:pt>
                <c:pt idx="190">
                  <c:v>31-Dec-15</c:v>
                </c:pt>
                <c:pt idx="191">
                  <c:v>31-Jan-16</c:v>
                </c:pt>
                <c:pt idx="192">
                  <c:v>29-Feb-16</c:v>
                </c:pt>
                <c:pt idx="193">
                  <c:v>31-Mar-16</c:v>
                </c:pt>
                <c:pt idx="194">
                  <c:v>30-Apr-16</c:v>
                </c:pt>
                <c:pt idx="195">
                  <c:v>31-May-16</c:v>
                </c:pt>
                <c:pt idx="196">
                  <c:v>30-Jun-16</c:v>
                </c:pt>
                <c:pt idx="197">
                  <c:v>31-Jul-16</c:v>
                </c:pt>
                <c:pt idx="198">
                  <c:v>31-Aug-16</c:v>
                </c:pt>
                <c:pt idx="199">
                  <c:v>30-Sep-16</c:v>
                </c:pt>
                <c:pt idx="200">
                  <c:v>31-Oct-16</c:v>
                </c:pt>
                <c:pt idx="201">
                  <c:v>30-Nov-16</c:v>
                </c:pt>
                <c:pt idx="202">
                  <c:v>31-Dec-16</c:v>
                </c:pt>
                <c:pt idx="203">
                  <c:v>31-Jan-17</c:v>
                </c:pt>
                <c:pt idx="204">
                  <c:v>28-Feb-17</c:v>
                </c:pt>
                <c:pt idx="205">
                  <c:v>31-Mar-17</c:v>
                </c:pt>
                <c:pt idx="206">
                  <c:v>30-Apr-17</c:v>
                </c:pt>
                <c:pt idx="207">
                  <c:v>31-May-17</c:v>
                </c:pt>
                <c:pt idx="208">
                  <c:v>30-Jun-17</c:v>
                </c:pt>
                <c:pt idx="209">
                  <c:v>31-Jul-17</c:v>
                </c:pt>
                <c:pt idx="210">
                  <c:v>31-Aug-17</c:v>
                </c:pt>
                <c:pt idx="211">
                  <c:v>30-Sep-17</c:v>
                </c:pt>
                <c:pt idx="212">
                  <c:v>31-Oct-17</c:v>
                </c:pt>
                <c:pt idx="213">
                  <c:v>30-Nov-17</c:v>
                </c:pt>
                <c:pt idx="214">
                  <c:v>31-Dec-17</c:v>
                </c:pt>
                <c:pt idx="215">
                  <c:v>31-Jan-18</c:v>
                </c:pt>
                <c:pt idx="216">
                  <c:v>28-Feb-18</c:v>
                </c:pt>
                <c:pt idx="217">
                  <c:v>31-Mar-18</c:v>
                </c:pt>
                <c:pt idx="218">
                  <c:v>30-Apr-18</c:v>
                </c:pt>
                <c:pt idx="219">
                  <c:v>31-May-18</c:v>
                </c:pt>
                <c:pt idx="220">
                  <c:v>30-Jun-18</c:v>
                </c:pt>
                <c:pt idx="221">
                  <c:v>31-Jul-18</c:v>
                </c:pt>
                <c:pt idx="222">
                  <c:v>31-Aug-18</c:v>
                </c:pt>
                <c:pt idx="223">
                  <c:v>30-Sep-18</c:v>
                </c:pt>
                <c:pt idx="224">
                  <c:v>31-Oct-18</c:v>
                </c:pt>
                <c:pt idx="225">
                  <c:v>30-Nov-18</c:v>
                </c:pt>
                <c:pt idx="226">
                  <c:v>31-Dec-18</c:v>
                </c:pt>
                <c:pt idx="227">
                  <c:v>31-Jan-19</c:v>
                </c:pt>
              </c:strCache>
            </c:strRef>
          </c:cat>
          <c:val>
            <c:numRef>
              <c:f>inflationCurves!$O$13:$O$238</c:f>
              <c:numCache>
                <c:formatCode>General</c:formatCode>
                <c:ptCount val="226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55171558"/>
        <c:axId val="97953107"/>
      </c:lineChart>
      <c:catAx>
        <c:axId val="5517155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53107"/>
        <c:crossesAt val="0"/>
        <c:auto val="1"/>
        <c:lblAlgn val="ctr"/>
        <c:lblOffset val="100"/>
        <c:noMultiLvlLbl val="0"/>
      </c:catAx>
      <c:valAx>
        <c:axId val="97953107"/>
        <c:scaling>
          <c:orientation val="minMax"/>
          <c:max val="0.0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71558"/>
        <c:crossesAt val="1"/>
        <c:crossBetween val="midCat"/>
      </c:valAx>
      <c:spPr>
        <a:solidFill>
          <a:srgbClr val="e3e3e3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01150018049611"/>
          <c:y val="0.125474905018996"/>
          <c:w val="0.22556856273529"/>
          <c:h val="0.18696260747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155498989294"/>
          <c:y val="0.0282837425048082"/>
          <c:w val="0.960844501010706"/>
          <c:h val="0.963004864803711"/>
        </c:manualLayout>
      </c:layout>
      <c:scatterChart>
        <c:scatterStyle val="line"/>
        <c:varyColors val="0"/>
        <c:ser>
          <c:idx val="0"/>
          <c:order val="0"/>
          <c:tx>
            <c:strRef>
              <c:f>'PLLU Short-Term Model'!$C$14</c:f>
              <c:strCache>
                <c:ptCount val="1"/>
                <c:pt idx="0">
                  <c:v>HistPLLU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'PLLU Short-Term Model'!$A$15:$A$132</c:f>
              <c:numCache>
                <c:formatCode>[$-409]mmm\-yy</c:formatCode>
                <c:ptCount val="118"/>
                <c:pt idx="0">
                  <c:v>32933</c:v>
                </c:pt>
                <c:pt idx="1">
                  <c:v>32964</c:v>
                </c:pt>
                <c:pt idx="2">
                  <c:v>32994</c:v>
                </c:pt>
                <c:pt idx="3">
                  <c:v>33025</c:v>
                </c:pt>
                <c:pt idx="4">
                  <c:v>33055</c:v>
                </c:pt>
                <c:pt idx="5">
                  <c:v>33086</c:v>
                </c:pt>
                <c:pt idx="6">
                  <c:v>33117</c:v>
                </c:pt>
                <c:pt idx="7">
                  <c:v>33147</c:v>
                </c:pt>
                <c:pt idx="8">
                  <c:v>33178</c:v>
                </c:pt>
                <c:pt idx="9">
                  <c:v>33208</c:v>
                </c:pt>
                <c:pt idx="10">
                  <c:v>33239</c:v>
                </c:pt>
                <c:pt idx="11">
                  <c:v>33270</c:v>
                </c:pt>
                <c:pt idx="12">
                  <c:v>33298</c:v>
                </c:pt>
                <c:pt idx="13">
                  <c:v>33329</c:v>
                </c:pt>
                <c:pt idx="14">
                  <c:v>33359</c:v>
                </c:pt>
                <c:pt idx="15">
                  <c:v>33390</c:v>
                </c:pt>
                <c:pt idx="16">
                  <c:v>33420</c:v>
                </c:pt>
                <c:pt idx="17">
                  <c:v>33451</c:v>
                </c:pt>
                <c:pt idx="18">
                  <c:v>33482</c:v>
                </c:pt>
                <c:pt idx="19">
                  <c:v>33512</c:v>
                </c:pt>
                <c:pt idx="20">
                  <c:v>33543</c:v>
                </c:pt>
                <c:pt idx="21">
                  <c:v>33573</c:v>
                </c:pt>
                <c:pt idx="22">
                  <c:v>33604</c:v>
                </c:pt>
                <c:pt idx="23">
                  <c:v>33635</c:v>
                </c:pt>
                <c:pt idx="24">
                  <c:v>33664</c:v>
                </c:pt>
                <c:pt idx="25">
                  <c:v>33695</c:v>
                </c:pt>
                <c:pt idx="26">
                  <c:v>33725</c:v>
                </c:pt>
                <c:pt idx="27">
                  <c:v>33756</c:v>
                </c:pt>
                <c:pt idx="28">
                  <c:v>33786</c:v>
                </c:pt>
                <c:pt idx="29">
                  <c:v>33817</c:v>
                </c:pt>
                <c:pt idx="30">
                  <c:v>33848</c:v>
                </c:pt>
                <c:pt idx="31">
                  <c:v>33878</c:v>
                </c:pt>
                <c:pt idx="32">
                  <c:v>33909</c:v>
                </c:pt>
                <c:pt idx="33">
                  <c:v>33939</c:v>
                </c:pt>
                <c:pt idx="34">
                  <c:v>33970</c:v>
                </c:pt>
                <c:pt idx="35">
                  <c:v>34001</c:v>
                </c:pt>
                <c:pt idx="36">
                  <c:v>34029</c:v>
                </c:pt>
                <c:pt idx="37">
                  <c:v>34060</c:v>
                </c:pt>
                <c:pt idx="38">
                  <c:v>34090</c:v>
                </c:pt>
                <c:pt idx="39">
                  <c:v>34121</c:v>
                </c:pt>
                <c:pt idx="40">
                  <c:v>34151</c:v>
                </c:pt>
                <c:pt idx="41">
                  <c:v>34182</c:v>
                </c:pt>
                <c:pt idx="42">
                  <c:v>34213</c:v>
                </c:pt>
                <c:pt idx="43">
                  <c:v>34243</c:v>
                </c:pt>
                <c:pt idx="44">
                  <c:v>34274</c:v>
                </c:pt>
                <c:pt idx="45">
                  <c:v>34304</c:v>
                </c:pt>
                <c:pt idx="46">
                  <c:v>34335</c:v>
                </c:pt>
                <c:pt idx="47">
                  <c:v>34366</c:v>
                </c:pt>
                <c:pt idx="48">
                  <c:v>34394</c:v>
                </c:pt>
                <c:pt idx="49">
                  <c:v>34425</c:v>
                </c:pt>
                <c:pt idx="50">
                  <c:v>34455</c:v>
                </c:pt>
                <c:pt idx="51">
                  <c:v>34486</c:v>
                </c:pt>
                <c:pt idx="52">
                  <c:v>34516</c:v>
                </c:pt>
                <c:pt idx="53">
                  <c:v>34547</c:v>
                </c:pt>
                <c:pt idx="54">
                  <c:v>34578</c:v>
                </c:pt>
                <c:pt idx="55">
                  <c:v>34608</c:v>
                </c:pt>
                <c:pt idx="56">
                  <c:v>34639</c:v>
                </c:pt>
                <c:pt idx="57">
                  <c:v>34669</c:v>
                </c:pt>
                <c:pt idx="58">
                  <c:v>34700</c:v>
                </c:pt>
                <c:pt idx="59">
                  <c:v>34731</c:v>
                </c:pt>
                <c:pt idx="60">
                  <c:v>34759</c:v>
                </c:pt>
                <c:pt idx="61">
                  <c:v>34790</c:v>
                </c:pt>
                <c:pt idx="62">
                  <c:v>34820</c:v>
                </c:pt>
                <c:pt idx="63">
                  <c:v>34851</c:v>
                </c:pt>
                <c:pt idx="64">
                  <c:v>34881</c:v>
                </c:pt>
                <c:pt idx="65">
                  <c:v>34912</c:v>
                </c:pt>
                <c:pt idx="66">
                  <c:v>34943</c:v>
                </c:pt>
                <c:pt idx="67">
                  <c:v>34973</c:v>
                </c:pt>
                <c:pt idx="68">
                  <c:v>35004</c:v>
                </c:pt>
                <c:pt idx="69">
                  <c:v>35034</c:v>
                </c:pt>
                <c:pt idx="70">
                  <c:v>35065</c:v>
                </c:pt>
                <c:pt idx="71">
                  <c:v>35096</c:v>
                </c:pt>
                <c:pt idx="72">
                  <c:v>35125</c:v>
                </c:pt>
                <c:pt idx="73">
                  <c:v>35156</c:v>
                </c:pt>
                <c:pt idx="74">
                  <c:v>35186</c:v>
                </c:pt>
                <c:pt idx="75">
                  <c:v>35217</c:v>
                </c:pt>
                <c:pt idx="76">
                  <c:v>35247</c:v>
                </c:pt>
                <c:pt idx="77">
                  <c:v>35278</c:v>
                </c:pt>
                <c:pt idx="78">
                  <c:v>35309</c:v>
                </c:pt>
                <c:pt idx="79">
                  <c:v>35339</c:v>
                </c:pt>
                <c:pt idx="80">
                  <c:v>35370</c:v>
                </c:pt>
                <c:pt idx="81">
                  <c:v>35400</c:v>
                </c:pt>
                <c:pt idx="82">
                  <c:v>35431</c:v>
                </c:pt>
                <c:pt idx="83">
                  <c:v>35462</c:v>
                </c:pt>
                <c:pt idx="84">
                  <c:v>35490</c:v>
                </c:pt>
                <c:pt idx="85">
                  <c:v>35521</c:v>
                </c:pt>
                <c:pt idx="86">
                  <c:v>35551</c:v>
                </c:pt>
                <c:pt idx="87">
                  <c:v>35582</c:v>
                </c:pt>
                <c:pt idx="88">
                  <c:v>35612</c:v>
                </c:pt>
                <c:pt idx="89">
                  <c:v>35643</c:v>
                </c:pt>
                <c:pt idx="90">
                  <c:v>35674</c:v>
                </c:pt>
                <c:pt idx="91">
                  <c:v>35704</c:v>
                </c:pt>
                <c:pt idx="92">
                  <c:v>35735</c:v>
                </c:pt>
                <c:pt idx="93">
                  <c:v>35765</c:v>
                </c:pt>
                <c:pt idx="94">
                  <c:v>35796</c:v>
                </c:pt>
                <c:pt idx="95">
                  <c:v>35827</c:v>
                </c:pt>
                <c:pt idx="96">
                  <c:v>35855</c:v>
                </c:pt>
                <c:pt idx="97">
                  <c:v>35886</c:v>
                </c:pt>
                <c:pt idx="98">
                  <c:v>35916</c:v>
                </c:pt>
                <c:pt idx="99">
                  <c:v>35947</c:v>
                </c:pt>
                <c:pt idx="100">
                  <c:v>35977</c:v>
                </c:pt>
                <c:pt idx="101">
                  <c:v>36008</c:v>
                </c:pt>
                <c:pt idx="102">
                  <c:v>36039</c:v>
                </c:pt>
                <c:pt idx="103">
                  <c:v>36069</c:v>
                </c:pt>
                <c:pt idx="104">
                  <c:v>36100</c:v>
                </c:pt>
                <c:pt idx="105">
                  <c:v>36130</c:v>
                </c:pt>
                <c:pt idx="106">
                  <c:v>36161</c:v>
                </c:pt>
                <c:pt idx="107">
                  <c:v>36192</c:v>
                </c:pt>
                <c:pt idx="108">
                  <c:v>36220</c:v>
                </c:pt>
                <c:pt idx="109">
                  <c:v>36251</c:v>
                </c:pt>
                <c:pt idx="110">
                  <c:v>36281</c:v>
                </c:pt>
                <c:pt idx="111">
                  <c:v>36312</c:v>
                </c:pt>
                <c:pt idx="112">
                  <c:v>36342</c:v>
                </c:pt>
                <c:pt idx="113">
                  <c:v>36373</c:v>
                </c:pt>
                <c:pt idx="114">
                  <c:v>36404</c:v>
                </c:pt>
                <c:pt idx="115">
                  <c:v>36434</c:v>
                </c:pt>
                <c:pt idx="116">
                  <c:v>36465</c:v>
                </c:pt>
                <c:pt idx="117">
                  <c:v>36495</c:v>
                </c:pt>
              </c:numCache>
            </c:numRef>
          </c:xVal>
          <c:yVal>
            <c:numRef>
              <c:f>'PLLU Short-Term Model'!$C$15:$C$132</c:f>
              <c:numCache>
                <c:formatCode>0.0%</c:formatCode>
                <c:ptCount val="118"/>
                <c:pt idx="0">
                  <c:v>0.0558441558441558</c:v>
                </c:pt>
                <c:pt idx="1">
                  <c:v>0.0619354838709678</c:v>
                </c:pt>
                <c:pt idx="2">
                  <c:v>0.0602564102564103</c:v>
                </c:pt>
                <c:pt idx="3">
                  <c:v>0.0601792573623561</c:v>
                </c:pt>
                <c:pt idx="4">
                  <c:v>0.0588235294117647</c:v>
                </c:pt>
                <c:pt idx="5">
                  <c:v>0.0663265306122447</c:v>
                </c:pt>
                <c:pt idx="6">
                  <c:v>0.0697084917617237</c:v>
                </c:pt>
                <c:pt idx="7">
                  <c:v>0.0717884130982367</c:v>
                </c:pt>
                <c:pt idx="8">
                  <c:v>0.0705289672544081</c:v>
                </c:pt>
                <c:pt idx="9">
                  <c:v>0.0639899623588456</c:v>
                </c:pt>
                <c:pt idx="10">
                  <c:v>0.0658385093167702</c:v>
                </c:pt>
                <c:pt idx="11">
                  <c:v>0.0656753407682775</c:v>
                </c:pt>
                <c:pt idx="12">
                  <c:v>0.0615006150061501</c:v>
                </c:pt>
                <c:pt idx="13">
                  <c:v>0.0619684082624545</c:v>
                </c:pt>
                <c:pt idx="14">
                  <c:v>0.0616686819830712</c:v>
                </c:pt>
                <c:pt idx="15">
                  <c:v>0.0591787439613527</c:v>
                </c:pt>
                <c:pt idx="16">
                  <c:v>0.0615942028985508</c:v>
                </c:pt>
                <c:pt idx="17">
                  <c:v>0.0514354066985647</c:v>
                </c:pt>
                <c:pt idx="18">
                  <c:v>0.0426540284360188</c:v>
                </c:pt>
                <c:pt idx="19">
                  <c:v>0.036427732079906</c:v>
                </c:pt>
                <c:pt idx="20">
                  <c:v>0.04</c:v>
                </c:pt>
                <c:pt idx="21">
                  <c:v>0.0412735849056605</c:v>
                </c:pt>
                <c:pt idx="22">
                  <c:v>0.0337995337995338</c:v>
                </c:pt>
                <c:pt idx="23">
                  <c:v>0.0348837209302326</c:v>
                </c:pt>
                <c:pt idx="24">
                  <c:v>0.0393974507531867</c:v>
                </c:pt>
                <c:pt idx="25">
                  <c:v>0.0308924485125857</c:v>
                </c:pt>
                <c:pt idx="26">
                  <c:v>0.0284738041002277</c:v>
                </c:pt>
                <c:pt idx="27">
                  <c:v>0.0307867730900799</c:v>
                </c:pt>
                <c:pt idx="28">
                  <c:v>0.0284414106939703</c:v>
                </c:pt>
                <c:pt idx="29">
                  <c:v>0.0273037542662116</c:v>
                </c:pt>
                <c:pt idx="30">
                  <c:v>0.0272727272727273</c:v>
                </c:pt>
                <c:pt idx="31">
                  <c:v>0.0283446712018141</c:v>
                </c:pt>
                <c:pt idx="32">
                  <c:v>0.0316742081447963</c:v>
                </c:pt>
                <c:pt idx="33">
                  <c:v>0.0328425821064553</c:v>
                </c:pt>
                <c:pt idx="34">
                  <c:v>0.0349492671927847</c:v>
                </c:pt>
                <c:pt idx="35">
                  <c:v>0.0370786516853932</c:v>
                </c:pt>
                <c:pt idx="36">
                  <c:v>0.0367892976588629</c:v>
                </c:pt>
                <c:pt idx="37">
                  <c:v>0.0399556048834628</c:v>
                </c:pt>
                <c:pt idx="38">
                  <c:v>0.0398671096345515</c:v>
                </c:pt>
                <c:pt idx="39">
                  <c:v>0.040929203539823</c:v>
                </c:pt>
                <c:pt idx="40">
                  <c:v>0.0420353982300885</c:v>
                </c:pt>
                <c:pt idx="41">
                  <c:v>0.0442967884828349</c:v>
                </c:pt>
                <c:pt idx="42">
                  <c:v>0.0431415929203538</c:v>
                </c:pt>
                <c:pt idx="43">
                  <c:v>0.0407938257993385</c:v>
                </c:pt>
                <c:pt idx="44">
                  <c:v>0.0350877192982457</c:v>
                </c:pt>
                <c:pt idx="45">
                  <c:v>0.0405701754385965</c:v>
                </c:pt>
                <c:pt idx="46">
                  <c:v>0.0370370370370372</c:v>
                </c:pt>
                <c:pt idx="47">
                  <c:v>0.0325027085590466</c:v>
                </c:pt>
                <c:pt idx="48">
                  <c:v>0.0258064516129033</c:v>
                </c:pt>
                <c:pt idx="49">
                  <c:v>0.0213447171824974</c:v>
                </c:pt>
                <c:pt idx="50">
                  <c:v>0.0223642172523961</c:v>
                </c:pt>
                <c:pt idx="51">
                  <c:v>0.0212539851222104</c:v>
                </c:pt>
                <c:pt idx="52">
                  <c:v>0.0201698513800423</c:v>
                </c:pt>
                <c:pt idx="53">
                  <c:v>0.022269353128314</c:v>
                </c:pt>
                <c:pt idx="54">
                  <c:v>0.0233297985153764</c:v>
                </c:pt>
                <c:pt idx="55">
                  <c:v>0.0233050847457625</c:v>
                </c:pt>
                <c:pt idx="56">
                  <c:v>0.0254237288135593</c:v>
                </c:pt>
                <c:pt idx="57">
                  <c:v>0.0263435194942043</c:v>
                </c:pt>
                <c:pt idx="58">
                  <c:v>0.0357142857142856</c:v>
                </c:pt>
                <c:pt idx="59">
                  <c:v>0.036726128016789</c:v>
                </c:pt>
                <c:pt idx="60">
                  <c:v>0.0387840670859538</c:v>
                </c:pt>
                <c:pt idx="61">
                  <c:v>0.0407523510971786</c:v>
                </c:pt>
                <c:pt idx="62">
                  <c:v>0.0406250000000001</c:v>
                </c:pt>
                <c:pt idx="63">
                  <c:v>0.0405827263267431</c:v>
                </c:pt>
                <c:pt idx="64">
                  <c:v>0.0437044745057233</c:v>
                </c:pt>
                <c:pt idx="65">
                  <c:v>0.04149377593361</c:v>
                </c:pt>
                <c:pt idx="66">
                  <c:v>0.0424870466321243</c:v>
                </c:pt>
                <c:pt idx="67">
                  <c:v>0.0424430641821947</c:v>
                </c:pt>
                <c:pt idx="68">
                  <c:v>0.0382231404958677</c:v>
                </c:pt>
                <c:pt idx="69">
                  <c:v>0.0420944558521561</c:v>
                </c:pt>
                <c:pt idx="70">
                  <c:v>0.0344827586206897</c:v>
                </c:pt>
                <c:pt idx="71">
                  <c:v>0.0334008097165992</c:v>
                </c:pt>
                <c:pt idx="72">
                  <c:v>0.0332996972754793</c:v>
                </c:pt>
                <c:pt idx="73">
                  <c:v>0.031124497991968</c:v>
                </c:pt>
                <c:pt idx="74">
                  <c:v>0.0280280280280281</c:v>
                </c:pt>
                <c:pt idx="75">
                  <c:v>0.0249999999999999</c:v>
                </c:pt>
                <c:pt idx="76">
                  <c:v>0.0209371884346961</c:v>
                </c:pt>
                <c:pt idx="77">
                  <c:v>0.0209163346613546</c:v>
                </c:pt>
                <c:pt idx="78">
                  <c:v>0.0228628230616303</c:v>
                </c:pt>
                <c:pt idx="79">
                  <c:v>0.0228401191658392</c:v>
                </c:pt>
                <c:pt idx="80">
                  <c:v>0.0258706467661691</c:v>
                </c:pt>
                <c:pt idx="81">
                  <c:v>0.0187192118226602</c:v>
                </c:pt>
                <c:pt idx="82">
                  <c:v>0.0156862745098039</c:v>
                </c:pt>
                <c:pt idx="83">
                  <c:v>0.0127326150832519</c:v>
                </c:pt>
                <c:pt idx="84">
                  <c:v>0.0087890625</c:v>
                </c:pt>
                <c:pt idx="85">
                  <c:v>0.00681596884128521</c:v>
                </c:pt>
                <c:pt idx="86">
                  <c:v>0.00778967867575453</c:v>
                </c:pt>
                <c:pt idx="87">
                  <c:v>0.0078048780487805</c:v>
                </c:pt>
                <c:pt idx="88">
                  <c:v>0.0117187499999998</c:v>
                </c:pt>
                <c:pt idx="89">
                  <c:v>0.0126829268292683</c:v>
                </c:pt>
                <c:pt idx="90">
                  <c:v>0.00971817298347921</c:v>
                </c:pt>
                <c:pt idx="91">
                  <c:v>0.00873786407766986</c:v>
                </c:pt>
                <c:pt idx="92">
                  <c:v>0.00581959262851606</c:v>
                </c:pt>
                <c:pt idx="93">
                  <c:v>0.00580270793036752</c:v>
                </c:pt>
                <c:pt idx="94">
                  <c:v>0.00386100386100385</c:v>
                </c:pt>
                <c:pt idx="95">
                  <c:v>0.00483558994197297</c:v>
                </c:pt>
                <c:pt idx="96">
                  <c:v>0.00871248789932233</c:v>
                </c:pt>
                <c:pt idx="97">
                  <c:v>0.00967117988394595</c:v>
                </c:pt>
                <c:pt idx="98">
                  <c:v>0.00966183574879231</c:v>
                </c:pt>
                <c:pt idx="99">
                  <c:v>0.010648596321394</c:v>
                </c:pt>
                <c:pt idx="100">
                  <c:v>0.00772200772200793</c:v>
                </c:pt>
                <c:pt idx="101">
                  <c:v>0.00481695568400764</c:v>
                </c:pt>
                <c:pt idx="102">
                  <c:v>0.00288739172281027</c:v>
                </c:pt>
                <c:pt idx="103">
                  <c:v>0.00096246390760335</c:v>
                </c:pt>
                <c:pt idx="104">
                  <c:v>0.000964320154291265</c:v>
                </c:pt>
                <c:pt idx="105">
                  <c:v>-0.000961538461538458</c:v>
                </c:pt>
                <c:pt idx="106">
                  <c:v>-0.000961538461538458</c:v>
                </c:pt>
                <c:pt idx="107">
                  <c:v>0.00192492781520692</c:v>
                </c:pt>
                <c:pt idx="108">
                  <c:v>0.00479846449136279</c:v>
                </c:pt>
                <c:pt idx="109">
                  <c:v>0.00957854406130276</c:v>
                </c:pt>
                <c:pt idx="110">
                  <c:v>0.00956937799043067</c:v>
                </c:pt>
                <c:pt idx="111">
                  <c:v>0.00957854406130276</c:v>
                </c:pt>
                <c:pt idx="112">
                  <c:v>0.0114942528735631</c:v>
                </c:pt>
                <c:pt idx="113">
                  <c:v>0.0134228187919463</c:v>
                </c:pt>
                <c:pt idx="114">
                  <c:v>0.017274472168906</c:v>
                </c:pt>
                <c:pt idx="115">
                  <c:v>0.0192307692307692</c:v>
                </c:pt>
                <c:pt idx="116">
                  <c:v>0.0211946050096339</c:v>
                </c:pt>
                <c:pt idx="117">
                  <c:v>0.0230991337824831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'PLLU Short-Term Model'!$D$14</c:f>
              <c:strCache>
                <c:ptCount val="1"/>
                <c:pt idx="0">
                  <c:v>PredictPLLU</c:v>
                </c:pt>
              </c:strCache>
            </c:strRef>
          </c:tx>
          <c:spPr>
            <a:solidFill>
              <a:srgbClr val="996666"/>
            </a:solidFill>
            <a:ln w="25200">
              <a:solidFill>
                <a:srgbClr val="9966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'PLLU Short-Term Model'!$A$15:$A$180</c:f>
              <c:numCache>
                <c:formatCode>[$-409]mmm\-yy</c:formatCode>
                <c:ptCount val="166"/>
                <c:pt idx="0">
                  <c:v>32933</c:v>
                </c:pt>
                <c:pt idx="1">
                  <c:v>32964</c:v>
                </c:pt>
                <c:pt idx="2">
                  <c:v>32994</c:v>
                </c:pt>
                <c:pt idx="3">
                  <c:v>33025</c:v>
                </c:pt>
                <c:pt idx="4">
                  <c:v>33055</c:v>
                </c:pt>
                <c:pt idx="5">
                  <c:v>33086</c:v>
                </c:pt>
                <c:pt idx="6">
                  <c:v>33117</c:v>
                </c:pt>
                <c:pt idx="7">
                  <c:v>33147</c:v>
                </c:pt>
                <c:pt idx="8">
                  <c:v>33178</c:v>
                </c:pt>
                <c:pt idx="9">
                  <c:v>33208</c:v>
                </c:pt>
                <c:pt idx="10">
                  <c:v>33239</c:v>
                </c:pt>
                <c:pt idx="11">
                  <c:v>33270</c:v>
                </c:pt>
                <c:pt idx="12">
                  <c:v>33298</c:v>
                </c:pt>
                <c:pt idx="13">
                  <c:v>33329</c:v>
                </c:pt>
                <c:pt idx="14">
                  <c:v>33359</c:v>
                </c:pt>
                <c:pt idx="15">
                  <c:v>33390</c:v>
                </c:pt>
                <c:pt idx="16">
                  <c:v>33420</c:v>
                </c:pt>
                <c:pt idx="17">
                  <c:v>33451</c:v>
                </c:pt>
                <c:pt idx="18">
                  <c:v>33482</c:v>
                </c:pt>
                <c:pt idx="19">
                  <c:v>33512</c:v>
                </c:pt>
                <c:pt idx="20">
                  <c:v>33543</c:v>
                </c:pt>
                <c:pt idx="21">
                  <c:v>33573</c:v>
                </c:pt>
                <c:pt idx="22">
                  <c:v>33604</c:v>
                </c:pt>
                <c:pt idx="23">
                  <c:v>33635</c:v>
                </c:pt>
                <c:pt idx="24">
                  <c:v>33664</c:v>
                </c:pt>
                <c:pt idx="25">
                  <c:v>33695</c:v>
                </c:pt>
                <c:pt idx="26">
                  <c:v>33725</c:v>
                </c:pt>
                <c:pt idx="27">
                  <c:v>33756</c:v>
                </c:pt>
                <c:pt idx="28">
                  <c:v>33786</c:v>
                </c:pt>
                <c:pt idx="29">
                  <c:v>33817</c:v>
                </c:pt>
                <c:pt idx="30">
                  <c:v>33848</c:v>
                </c:pt>
                <c:pt idx="31">
                  <c:v>33878</c:v>
                </c:pt>
                <c:pt idx="32">
                  <c:v>33909</c:v>
                </c:pt>
                <c:pt idx="33">
                  <c:v>33939</c:v>
                </c:pt>
                <c:pt idx="34">
                  <c:v>33970</c:v>
                </c:pt>
                <c:pt idx="35">
                  <c:v>34001</c:v>
                </c:pt>
                <c:pt idx="36">
                  <c:v>34029</c:v>
                </c:pt>
                <c:pt idx="37">
                  <c:v>34060</c:v>
                </c:pt>
                <c:pt idx="38">
                  <c:v>34090</c:v>
                </c:pt>
                <c:pt idx="39">
                  <c:v>34121</c:v>
                </c:pt>
                <c:pt idx="40">
                  <c:v>34151</c:v>
                </c:pt>
                <c:pt idx="41">
                  <c:v>34182</c:v>
                </c:pt>
                <c:pt idx="42">
                  <c:v>34213</c:v>
                </c:pt>
                <c:pt idx="43">
                  <c:v>34243</c:v>
                </c:pt>
                <c:pt idx="44">
                  <c:v>34274</c:v>
                </c:pt>
                <c:pt idx="45">
                  <c:v>34304</c:v>
                </c:pt>
                <c:pt idx="46">
                  <c:v>34335</c:v>
                </c:pt>
                <c:pt idx="47">
                  <c:v>34366</c:v>
                </c:pt>
                <c:pt idx="48">
                  <c:v>34394</c:v>
                </c:pt>
                <c:pt idx="49">
                  <c:v>34425</c:v>
                </c:pt>
                <c:pt idx="50">
                  <c:v>34455</c:v>
                </c:pt>
                <c:pt idx="51">
                  <c:v>34486</c:v>
                </c:pt>
                <c:pt idx="52">
                  <c:v>34516</c:v>
                </c:pt>
                <c:pt idx="53">
                  <c:v>34547</c:v>
                </c:pt>
                <c:pt idx="54">
                  <c:v>34578</c:v>
                </c:pt>
                <c:pt idx="55">
                  <c:v>34608</c:v>
                </c:pt>
                <c:pt idx="56">
                  <c:v>34639</c:v>
                </c:pt>
                <c:pt idx="57">
                  <c:v>34669</c:v>
                </c:pt>
                <c:pt idx="58">
                  <c:v>34700</c:v>
                </c:pt>
                <c:pt idx="59">
                  <c:v>34731</c:v>
                </c:pt>
                <c:pt idx="60">
                  <c:v>34759</c:v>
                </c:pt>
                <c:pt idx="61">
                  <c:v>34790</c:v>
                </c:pt>
                <c:pt idx="62">
                  <c:v>34820</c:v>
                </c:pt>
                <c:pt idx="63">
                  <c:v>34851</c:v>
                </c:pt>
                <c:pt idx="64">
                  <c:v>34881</c:v>
                </c:pt>
                <c:pt idx="65">
                  <c:v>34912</c:v>
                </c:pt>
                <c:pt idx="66">
                  <c:v>34943</c:v>
                </c:pt>
                <c:pt idx="67">
                  <c:v>34973</c:v>
                </c:pt>
                <c:pt idx="68">
                  <c:v>35004</c:v>
                </c:pt>
                <c:pt idx="69">
                  <c:v>35034</c:v>
                </c:pt>
                <c:pt idx="70">
                  <c:v>35065</c:v>
                </c:pt>
                <c:pt idx="71">
                  <c:v>35096</c:v>
                </c:pt>
                <c:pt idx="72">
                  <c:v>35125</c:v>
                </c:pt>
                <c:pt idx="73">
                  <c:v>35156</c:v>
                </c:pt>
                <c:pt idx="74">
                  <c:v>35186</c:v>
                </c:pt>
                <c:pt idx="75">
                  <c:v>35217</c:v>
                </c:pt>
                <c:pt idx="76">
                  <c:v>35247</c:v>
                </c:pt>
                <c:pt idx="77">
                  <c:v>35278</c:v>
                </c:pt>
                <c:pt idx="78">
                  <c:v>35309</c:v>
                </c:pt>
                <c:pt idx="79">
                  <c:v>35339</c:v>
                </c:pt>
                <c:pt idx="80">
                  <c:v>35370</c:v>
                </c:pt>
                <c:pt idx="81">
                  <c:v>35400</c:v>
                </c:pt>
                <c:pt idx="82">
                  <c:v>35431</c:v>
                </c:pt>
                <c:pt idx="83">
                  <c:v>35462</c:v>
                </c:pt>
                <c:pt idx="84">
                  <c:v>35490</c:v>
                </c:pt>
                <c:pt idx="85">
                  <c:v>35521</c:v>
                </c:pt>
                <c:pt idx="86">
                  <c:v>35551</c:v>
                </c:pt>
                <c:pt idx="87">
                  <c:v>35582</c:v>
                </c:pt>
                <c:pt idx="88">
                  <c:v>35612</c:v>
                </c:pt>
                <c:pt idx="89">
                  <c:v>35643</c:v>
                </c:pt>
                <c:pt idx="90">
                  <c:v>35674</c:v>
                </c:pt>
                <c:pt idx="91">
                  <c:v>35704</c:v>
                </c:pt>
                <c:pt idx="92">
                  <c:v>35735</c:v>
                </c:pt>
                <c:pt idx="93">
                  <c:v>35765</c:v>
                </c:pt>
                <c:pt idx="94">
                  <c:v>35796</c:v>
                </c:pt>
                <c:pt idx="95">
                  <c:v>35827</c:v>
                </c:pt>
                <c:pt idx="96">
                  <c:v>35855</c:v>
                </c:pt>
                <c:pt idx="97">
                  <c:v>35886</c:v>
                </c:pt>
                <c:pt idx="98">
                  <c:v>35916</c:v>
                </c:pt>
                <c:pt idx="99">
                  <c:v>35947</c:v>
                </c:pt>
                <c:pt idx="100">
                  <c:v>35977</c:v>
                </c:pt>
                <c:pt idx="101">
                  <c:v>36008</c:v>
                </c:pt>
                <c:pt idx="102">
                  <c:v>36039</c:v>
                </c:pt>
                <c:pt idx="103">
                  <c:v>36069</c:v>
                </c:pt>
                <c:pt idx="104">
                  <c:v>36100</c:v>
                </c:pt>
                <c:pt idx="105">
                  <c:v>36130</c:v>
                </c:pt>
                <c:pt idx="106">
                  <c:v>36161</c:v>
                </c:pt>
                <c:pt idx="107">
                  <c:v>36192</c:v>
                </c:pt>
                <c:pt idx="108">
                  <c:v>36220</c:v>
                </c:pt>
                <c:pt idx="109">
                  <c:v>36251</c:v>
                </c:pt>
                <c:pt idx="110">
                  <c:v>36281</c:v>
                </c:pt>
                <c:pt idx="111">
                  <c:v>36312</c:v>
                </c:pt>
                <c:pt idx="112">
                  <c:v>36342</c:v>
                </c:pt>
                <c:pt idx="113">
                  <c:v>36373</c:v>
                </c:pt>
                <c:pt idx="114">
                  <c:v>36404</c:v>
                </c:pt>
                <c:pt idx="115">
                  <c:v>36434</c:v>
                </c:pt>
                <c:pt idx="116">
                  <c:v>36465</c:v>
                </c:pt>
                <c:pt idx="117">
                  <c:v>36495</c:v>
                </c:pt>
                <c:pt idx="118">
                  <c:v>36526</c:v>
                </c:pt>
                <c:pt idx="119">
                  <c:v>36557</c:v>
                </c:pt>
                <c:pt idx="120">
                  <c:v>36586</c:v>
                </c:pt>
                <c:pt idx="121">
                  <c:v>36617</c:v>
                </c:pt>
                <c:pt idx="122">
                  <c:v>36647</c:v>
                </c:pt>
                <c:pt idx="123">
                  <c:v>36678</c:v>
                </c:pt>
                <c:pt idx="124">
                  <c:v>36708</c:v>
                </c:pt>
                <c:pt idx="125">
                  <c:v>36739</c:v>
                </c:pt>
                <c:pt idx="126">
                  <c:v>36770</c:v>
                </c:pt>
                <c:pt idx="127">
                  <c:v>36800</c:v>
                </c:pt>
                <c:pt idx="128">
                  <c:v>36831</c:v>
                </c:pt>
                <c:pt idx="129">
                  <c:v>36861</c:v>
                </c:pt>
                <c:pt idx="130">
                  <c:v>36892</c:v>
                </c:pt>
                <c:pt idx="131">
                  <c:v>36923</c:v>
                </c:pt>
                <c:pt idx="132">
                  <c:v>36951</c:v>
                </c:pt>
                <c:pt idx="133">
                  <c:v>36982</c:v>
                </c:pt>
                <c:pt idx="134">
                  <c:v>37012</c:v>
                </c:pt>
                <c:pt idx="135">
                  <c:v>37043</c:v>
                </c:pt>
                <c:pt idx="136">
                  <c:v>37073</c:v>
                </c:pt>
                <c:pt idx="137">
                  <c:v>37104</c:v>
                </c:pt>
                <c:pt idx="138">
                  <c:v>37135</c:v>
                </c:pt>
                <c:pt idx="139">
                  <c:v>37165</c:v>
                </c:pt>
                <c:pt idx="140">
                  <c:v>37196</c:v>
                </c:pt>
                <c:pt idx="141">
                  <c:v>37226</c:v>
                </c:pt>
                <c:pt idx="142">
                  <c:v>37257</c:v>
                </c:pt>
                <c:pt idx="143">
                  <c:v>37288</c:v>
                </c:pt>
                <c:pt idx="144">
                  <c:v>37316</c:v>
                </c:pt>
                <c:pt idx="145">
                  <c:v>37347</c:v>
                </c:pt>
                <c:pt idx="146">
                  <c:v>37377</c:v>
                </c:pt>
                <c:pt idx="147">
                  <c:v>37408</c:v>
                </c:pt>
                <c:pt idx="148">
                  <c:v>37438</c:v>
                </c:pt>
                <c:pt idx="149">
                  <c:v>37469</c:v>
                </c:pt>
                <c:pt idx="150">
                  <c:v>37500</c:v>
                </c:pt>
                <c:pt idx="151">
                  <c:v>37530</c:v>
                </c:pt>
                <c:pt idx="152">
                  <c:v>37561</c:v>
                </c:pt>
                <c:pt idx="153">
                  <c:v>37591</c:v>
                </c:pt>
                <c:pt idx="154">
                  <c:v>37622</c:v>
                </c:pt>
                <c:pt idx="155">
                  <c:v>37653</c:v>
                </c:pt>
                <c:pt idx="156">
                  <c:v>37681</c:v>
                </c:pt>
                <c:pt idx="157">
                  <c:v>37712</c:v>
                </c:pt>
                <c:pt idx="158">
                  <c:v>37742</c:v>
                </c:pt>
                <c:pt idx="159">
                  <c:v>37773</c:v>
                </c:pt>
                <c:pt idx="160">
                  <c:v>37803</c:v>
                </c:pt>
                <c:pt idx="161">
                  <c:v>37834</c:v>
                </c:pt>
                <c:pt idx="162">
                  <c:v>37865</c:v>
                </c:pt>
                <c:pt idx="163">
                  <c:v>37895</c:v>
                </c:pt>
                <c:pt idx="164">
                  <c:v>37926</c:v>
                </c:pt>
                <c:pt idx="165">
                  <c:v>37956</c:v>
                </c:pt>
              </c:numCache>
            </c:numRef>
          </c:xVal>
          <c:yVal>
            <c:numRef>
              <c:f>'PLLU Short-Term Model'!$D$15:$D$180</c:f>
              <c:numCache>
                <c:formatCode>0.0%</c:formatCode>
                <c:ptCount val="166"/>
                <c:pt idx="4">
                  <c:v>0.0606755600152431</c:v>
                </c:pt>
                <c:pt idx="5">
                  <c:v>0.0587855904776255</c:v>
                </c:pt>
                <c:pt idx="6">
                  <c:v>0.0674878977380507</c:v>
                </c:pt>
                <c:pt idx="7">
                  <c:v>0.0707199351543536</c:v>
                </c:pt>
                <c:pt idx="8">
                  <c:v>0.0725639580206296</c:v>
                </c:pt>
                <c:pt idx="9">
                  <c:v>0.0701716901275018</c:v>
                </c:pt>
                <c:pt idx="10">
                  <c:v>0.0625919128341127</c:v>
                </c:pt>
                <c:pt idx="11">
                  <c:v>0.0648998719935166</c:v>
                </c:pt>
                <c:pt idx="12">
                  <c:v>0.0645264879477931</c:v>
                </c:pt>
                <c:pt idx="13">
                  <c:v>0.0599908866127647</c:v>
                </c:pt>
                <c:pt idx="14">
                  <c:v>0.0604167168522196</c:v>
                </c:pt>
                <c:pt idx="15">
                  <c:v>0.0601101512970964</c:v>
                </c:pt>
                <c:pt idx="16">
                  <c:v>0.0576829366134406</c:v>
                </c:pt>
                <c:pt idx="17">
                  <c:v>0.0602091057791369</c:v>
                </c:pt>
                <c:pt idx="18">
                  <c:v>0.0486285602057309</c:v>
                </c:pt>
                <c:pt idx="19">
                  <c:v>0.039704900127484</c:v>
                </c:pt>
                <c:pt idx="20">
                  <c:v>0.0333364149800349</c:v>
                </c:pt>
                <c:pt idx="21">
                  <c:v>0.03880455261</c:v>
                </c:pt>
                <c:pt idx="22">
                  <c:v>0.0406865230442163</c:v>
                </c:pt>
                <c:pt idx="23">
                  <c:v>0.0328646124406696</c:v>
                </c:pt>
                <c:pt idx="24">
                  <c:v>0.034154692620229</c:v>
                </c:pt>
                <c:pt idx="25">
                  <c:v>0.0390683374943807</c:v>
                </c:pt>
                <c:pt idx="26">
                  <c:v>0.0300849540194887</c:v>
                </c:pt>
                <c:pt idx="27">
                  <c:v>0.0276788704028043</c:v>
                </c:pt>
                <c:pt idx="28">
                  <c:v>0.0299337707911502</c:v>
                </c:pt>
                <c:pt idx="29">
                  <c:v>0.0280078309291406</c:v>
                </c:pt>
                <c:pt idx="30">
                  <c:v>0.0270913247207385</c:v>
                </c:pt>
                <c:pt idx="31">
                  <c:v>0.0268829615317473</c:v>
                </c:pt>
                <c:pt idx="32">
                  <c:v>0.0281624413168189</c:v>
                </c:pt>
                <c:pt idx="33">
                  <c:v>0.0317583767352895</c:v>
                </c:pt>
                <c:pt idx="34">
                  <c:v>0.032557613772631</c:v>
                </c:pt>
                <c:pt idx="35">
                  <c:v>0.0347701605301646</c:v>
                </c:pt>
                <c:pt idx="36">
                  <c:v>0.0366812693709368</c:v>
                </c:pt>
                <c:pt idx="37">
                  <c:v>0.0359288457558573</c:v>
                </c:pt>
                <c:pt idx="38">
                  <c:v>0.0392725383803882</c:v>
                </c:pt>
                <c:pt idx="39">
                  <c:v>0.0387343966865768</c:v>
                </c:pt>
                <c:pt idx="40">
                  <c:v>0.0400108364945678</c:v>
                </c:pt>
                <c:pt idx="41">
                  <c:v>0.040954938102997</c:v>
                </c:pt>
                <c:pt idx="42">
                  <c:v>0.0434333872599503</c:v>
                </c:pt>
                <c:pt idx="43">
                  <c:v>0.0417510881960745</c:v>
                </c:pt>
                <c:pt idx="44">
                  <c:v>0.0391283146979177</c:v>
                </c:pt>
                <c:pt idx="45">
                  <c:v>0.0329122028282388</c:v>
                </c:pt>
                <c:pt idx="46">
                  <c:v>0.0396762125994529</c:v>
                </c:pt>
                <c:pt idx="47">
                  <c:v>0.0355651645320366</c:v>
                </c:pt>
                <c:pt idx="48">
                  <c:v>0.0313063695058307</c:v>
                </c:pt>
                <c:pt idx="49">
                  <c:v>0.0236757685746315</c:v>
                </c:pt>
                <c:pt idx="50">
                  <c:v>0.0195635369367565</c:v>
                </c:pt>
                <c:pt idx="51">
                  <c:v>0.0214574915485651</c:v>
                </c:pt>
                <c:pt idx="52">
                  <c:v>0.0207088542881893</c:v>
                </c:pt>
                <c:pt idx="53">
                  <c:v>0.0200095187691356</c:v>
                </c:pt>
                <c:pt idx="54">
                  <c:v>0.0222139965345653</c:v>
                </c:pt>
                <c:pt idx="55">
                  <c:v>0.0234364026424164</c:v>
                </c:pt>
                <c:pt idx="56">
                  <c:v>0.0235000750653673</c:v>
                </c:pt>
                <c:pt idx="57">
                  <c:v>0.0257182852183217</c:v>
                </c:pt>
                <c:pt idx="58">
                  <c:v>0.0266315853479186</c:v>
                </c:pt>
                <c:pt idx="59">
                  <c:v>0.036992851452146</c:v>
                </c:pt>
                <c:pt idx="60">
                  <c:v>0.0372989973438332</c:v>
                </c:pt>
                <c:pt idx="61">
                  <c:v>0.039378169005649</c:v>
                </c:pt>
                <c:pt idx="62">
                  <c:v>0.0405092566238757</c:v>
                </c:pt>
                <c:pt idx="63">
                  <c:v>0.0402345234717348</c:v>
                </c:pt>
                <c:pt idx="64">
                  <c:v>0.0399988134346699</c:v>
                </c:pt>
                <c:pt idx="65">
                  <c:v>0.0433006762848414</c:v>
                </c:pt>
                <c:pt idx="66">
                  <c:v>0.0407387456948822</c:v>
                </c:pt>
                <c:pt idx="67">
                  <c:v>0.0417763687777133</c:v>
                </c:pt>
                <c:pt idx="68">
                  <c:v>0.0413375327813724</c:v>
                </c:pt>
                <c:pt idx="69">
                  <c:v>0.036935627663268</c:v>
                </c:pt>
                <c:pt idx="70">
                  <c:v>0.0413023552306519</c:v>
                </c:pt>
                <c:pt idx="71">
                  <c:v>0.0325522585572289</c:v>
                </c:pt>
                <c:pt idx="72">
                  <c:v>0.0322971779789885</c:v>
                </c:pt>
                <c:pt idx="73">
                  <c:v>0.0317509350778277</c:v>
                </c:pt>
                <c:pt idx="74">
                  <c:v>0.0300728045049417</c:v>
                </c:pt>
                <c:pt idx="75">
                  <c:v>0.0268241973730466</c:v>
                </c:pt>
                <c:pt idx="76">
                  <c:v>0.0237023056639359</c:v>
                </c:pt>
                <c:pt idx="77">
                  <c:v>0.0195898765683097</c:v>
                </c:pt>
                <c:pt idx="78">
                  <c:v>0.0201412158698903</c:v>
                </c:pt>
                <c:pt idx="79">
                  <c:v>0.0227577921258806</c:v>
                </c:pt>
                <c:pt idx="80">
                  <c:v>0.0229963759613815</c:v>
                </c:pt>
                <c:pt idx="81">
                  <c:v>0.0262502628175374</c:v>
                </c:pt>
                <c:pt idx="82">
                  <c:v>0.0180149675740566</c:v>
                </c:pt>
                <c:pt idx="83">
                  <c:v>0.0151216343814151</c:v>
                </c:pt>
                <c:pt idx="84">
                  <c:v>0.0117023583464771</c:v>
                </c:pt>
                <c:pt idx="85">
                  <c:v>0.00822019737282899</c:v>
                </c:pt>
                <c:pt idx="86">
                  <c:v>0.00661973620392739</c:v>
                </c:pt>
                <c:pt idx="87">
                  <c:v>0.00821052758094352</c:v>
                </c:pt>
                <c:pt idx="88">
                  <c:v>0.00865622576113528</c:v>
                </c:pt>
                <c:pt idx="89">
                  <c:v>0.0132221577057828</c:v>
                </c:pt>
                <c:pt idx="90">
                  <c:v>0.013924614901406</c:v>
                </c:pt>
                <c:pt idx="91">
                  <c:v>0.0106097196141429</c:v>
                </c:pt>
                <c:pt idx="92">
                  <c:v>0.00932835041253285</c:v>
                </c:pt>
                <c:pt idx="93">
                  <c:v>0.00605973402013526</c:v>
                </c:pt>
                <c:pt idx="94">
                  <c:v>0.0064467968783526</c:v>
                </c:pt>
                <c:pt idx="95">
                  <c:v>0.00441292784295484</c:v>
                </c:pt>
                <c:pt idx="96">
                  <c:v>0.00593038818558331</c:v>
                </c:pt>
                <c:pt idx="97">
                  <c:v>0.0103232222292293</c:v>
                </c:pt>
                <c:pt idx="98">
                  <c:v>0.0113595950448097</c:v>
                </c:pt>
                <c:pt idx="99">
                  <c:v>0.0110260071400582</c:v>
                </c:pt>
                <c:pt idx="100">
                  <c:v>0.0116702217031255</c:v>
                </c:pt>
                <c:pt idx="101">
                  <c:v>0.00822078595832839</c:v>
                </c:pt>
                <c:pt idx="102">
                  <c:v>0.00518241605153477</c:v>
                </c:pt>
                <c:pt idx="103">
                  <c:v>0.00312076861496634</c:v>
                </c:pt>
                <c:pt idx="104">
                  <c:v>0.00137777199319481</c:v>
                </c:pt>
                <c:pt idx="105">
                  <c:v>0.0017072625151597</c:v>
                </c:pt>
                <c:pt idx="106">
                  <c:v>-0.000346671822370431</c:v>
                </c:pt>
                <c:pt idx="107">
                  <c:v>-0.000128083287300262</c:v>
                </c:pt>
                <c:pt idx="108">
                  <c:v>0.00305020796478372</c:v>
                </c:pt>
                <c:pt idx="109">
                  <c:v>0.00609743581640611</c:v>
                </c:pt>
                <c:pt idx="110">
                  <c:v>0.0111078317821473</c:v>
                </c:pt>
                <c:pt idx="111">
                  <c:v>0.0105047477104394</c:v>
                </c:pt>
                <c:pt idx="112">
                  <c:v>0.0102267305847246</c:v>
                </c:pt>
                <c:pt idx="113">
                  <c:v>0.0118352930056262</c:v>
                </c:pt>
                <c:pt idx="114">
                  <c:v>0.0138805076662157</c:v>
                </c:pt>
                <c:pt idx="115">
                  <c:v>0.0180625127554498</c:v>
                </c:pt>
                <c:pt idx="116">
                  <c:v>0.019832570610579</c:v>
                </c:pt>
                <c:pt idx="117">
                  <c:v>0.0218077906138351</c:v>
                </c:pt>
                <c:pt idx="118">
                  <c:v>0.0234434337914604</c:v>
                </c:pt>
                <c:pt idx="119">
                  <c:v>0.0244651137496233</c:v>
                </c:pt>
                <c:pt idx="120">
                  <c:v>0.0235075963792507</c:v>
                </c:pt>
                <c:pt idx="121">
                  <c:v>0.0239352755864376</c:v>
                </c:pt>
                <c:pt idx="122">
                  <c:v>0.0243391907984772</c:v>
                </c:pt>
                <c:pt idx="123">
                  <c:v>0.0247206624617598</c:v>
                </c:pt>
                <c:pt idx="124">
                  <c:v>0.0250809376520722</c:v>
                </c:pt>
                <c:pt idx="125">
                  <c:v>0.0254211941514348</c:v>
                </c:pt>
                <c:pt idx="126">
                  <c:v>0.0257425442984103</c:v>
                </c:pt>
                <c:pt idx="127">
                  <c:v>0.0260460386244691</c:v>
                </c:pt>
                <c:pt idx="128">
                  <c:v>0.0263326692883005</c:v>
                </c:pt>
                <c:pt idx="129">
                  <c:v>0.0266033733192961</c:v>
                </c:pt>
                <c:pt idx="130">
                  <c:v>0.0268590356808094</c:v>
                </c:pt>
                <c:pt idx="131">
                  <c:v>0.0271004921632052</c:v>
                </c:pt>
                <c:pt idx="132">
                  <c:v>0.0273285321161567</c:v>
                </c:pt>
                <c:pt idx="133">
                  <c:v>0.0275439010291225</c:v>
                </c:pt>
                <c:pt idx="134">
                  <c:v>0.0277473029684393</c:v>
                </c:pt>
                <c:pt idx="135">
                  <c:v>0.027939402878998</c:v>
                </c:pt>
                <c:pt idx="136">
                  <c:v>0.0281208287580265</c:v>
                </c:pt>
                <c:pt idx="137">
                  <c:v>0.0282921737080867</c:v>
                </c:pt>
                <c:pt idx="138">
                  <c:v>0.0284539978759969</c:v>
                </c:pt>
                <c:pt idx="139">
                  <c:v>0.0286068302840171</c:v>
                </c:pt>
                <c:pt idx="140">
                  <c:v>0.0287511705592857</c:v>
                </c:pt>
                <c:pt idx="141">
                  <c:v>0.028887490567159</c:v>
                </c:pt>
                <c:pt idx="142">
                  <c:v>0.0290162359537948</c:v>
                </c:pt>
                <c:pt idx="143">
                  <c:v>0.0291378276030222</c:v>
                </c:pt>
                <c:pt idx="144">
                  <c:v>0.0292526630122603</c:v>
                </c:pt>
                <c:pt idx="145">
                  <c:v>0.029361117591984</c:v>
                </c:pt>
                <c:pt idx="146">
                  <c:v>0.0294635458929854</c:v>
                </c:pt>
                <c:pt idx="147">
                  <c:v>0.0295602827654417</c:v>
                </c:pt>
                <c:pt idx="148">
                  <c:v>0.0296516444535799</c:v>
                </c:pt>
                <c:pt idx="149">
                  <c:v>0.0297379296295168</c:v>
                </c:pt>
                <c:pt idx="150">
                  <c:v>0.0298194203696527</c:v>
                </c:pt>
                <c:pt idx="151">
                  <c:v>0.0298963830768129</c:v>
                </c:pt>
                <c:pt idx="152">
                  <c:v>0.0299690693511498</c:v>
                </c:pt>
                <c:pt idx="153">
                  <c:v>0.0300377168126532</c:v>
                </c:pt>
                <c:pt idx="154">
                  <c:v>0.0301025498779581</c:v>
                </c:pt>
                <c:pt idx="155">
                  <c:v>0.0301637804939894</c:v>
                </c:pt>
                <c:pt idx="156">
                  <c:v>0.0302216088308409</c:v>
                </c:pt>
                <c:pt idx="157">
                  <c:v>0.0302762239361552</c:v>
                </c:pt>
                <c:pt idx="158">
                  <c:v>0.0303278043531427</c:v>
                </c:pt>
                <c:pt idx="159">
                  <c:v>0.0303765187042604</c:v>
                </c:pt>
                <c:pt idx="160">
                  <c:v>0.0304225262424581</c:v>
                </c:pt>
                <c:pt idx="161">
                  <c:v>0.0304659773717959</c:v>
                </c:pt>
                <c:pt idx="162">
                  <c:v>0.0305070141391321</c:v>
                </c:pt>
                <c:pt idx="163">
                  <c:v>0.0305457706984912</c:v>
                </c:pt>
                <c:pt idx="164">
                  <c:v>0.0305823737496296</c:v>
                </c:pt>
                <c:pt idx="165">
                  <c:v>0.0306169429522314</c:v>
                </c:pt>
              </c:numCache>
            </c:numRef>
          </c:yVal>
          <c:smooth val="0"/>
        </c:ser>
        <c:axId val="41887020"/>
        <c:axId val="12032279"/>
      </c:scatterChart>
      <c:valAx>
        <c:axId val="41887020"/>
        <c:scaling>
          <c:orientation val="minMax"/>
          <c:max val="38000"/>
          <c:min val="32900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32279"/>
        <c:crossesAt val="0"/>
        <c:crossBetween val="midCat"/>
        <c:majorUnit val="730"/>
      </c:valAx>
      <c:valAx>
        <c:axId val="12032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87020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506026802425694"/>
          <c:y val="0.2042086208847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155498989294"/>
          <c:y val="0.0282071533340855"/>
          <c:w val="0.960844501010706"/>
          <c:h val="0.963105043439016"/>
        </c:manualLayout>
      </c:layout>
      <c:scatterChart>
        <c:scatterStyle val="line"/>
        <c:varyColors val="0"/>
        <c:ser>
          <c:idx val="0"/>
          <c:order val="0"/>
          <c:tx>
            <c:strRef>
              <c:f>'DZCV Short-Term Model'!$C$14</c:f>
              <c:strCache>
                <c:ptCount val="1"/>
                <c:pt idx="0">
                  <c:v>HistDZCV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'DZCV Short-Term Model'!$A$15:$A$110</c:f>
              <c:numCache>
                <c:formatCode>[$-409]mmm\-yy</c:formatCode>
                <c:ptCount val="96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</c:numCache>
            </c:numRef>
          </c:xVal>
          <c:yVal>
            <c:numRef>
              <c:f>'DZCV Short-Term Model'!$C$15:$C$110</c:f>
              <c:numCache>
                <c:formatCode>0.0%</c:formatCode>
                <c:ptCount val="96"/>
                <c:pt idx="0">
                  <c:v>0.0308571428571429</c:v>
                </c:pt>
                <c:pt idx="1">
                  <c:v>0.0307167235494878</c:v>
                </c:pt>
                <c:pt idx="2">
                  <c:v>0.0293785310734462</c:v>
                </c:pt>
                <c:pt idx="3">
                  <c:v>0.0258136924803594</c:v>
                </c:pt>
                <c:pt idx="4">
                  <c:v>0.024636058230683</c:v>
                </c:pt>
                <c:pt idx="5">
                  <c:v>0.0269058295964124</c:v>
                </c:pt>
                <c:pt idx="6">
                  <c:v>0.026875699888018</c:v>
                </c:pt>
                <c:pt idx="7">
                  <c:v>0.0291806958473626</c:v>
                </c:pt>
                <c:pt idx="8">
                  <c:v>0.0280269058295963</c:v>
                </c:pt>
                <c:pt idx="9">
                  <c:v>0.0257558790593504</c:v>
                </c:pt>
                <c:pt idx="10">
                  <c:v>0.0268156424581005</c:v>
                </c:pt>
                <c:pt idx="11">
                  <c:v>0.0290178571428572</c:v>
                </c:pt>
                <c:pt idx="12">
                  <c:v>0.0288248337028825</c:v>
                </c:pt>
                <c:pt idx="13">
                  <c:v>0.0298013245033113</c:v>
                </c:pt>
                <c:pt idx="14">
                  <c:v>0.0296377607025247</c:v>
                </c:pt>
                <c:pt idx="15">
                  <c:v>0.0306345733041575</c:v>
                </c:pt>
                <c:pt idx="16">
                  <c:v>0.0316939890710384</c:v>
                </c:pt>
                <c:pt idx="17">
                  <c:v>0.0316593886462884</c:v>
                </c:pt>
                <c:pt idx="18">
                  <c:v>0.0316248636859322</c:v>
                </c:pt>
                <c:pt idx="19">
                  <c:v>0.0316248636859322</c:v>
                </c:pt>
                <c:pt idx="20">
                  <c:v>0.0316248636859322</c:v>
                </c:pt>
                <c:pt idx="21">
                  <c:v>0.0338427947598254</c:v>
                </c:pt>
                <c:pt idx="22">
                  <c:v>0.0315560391730141</c:v>
                </c:pt>
                <c:pt idx="23">
                  <c:v>0.0314533622559652</c:v>
                </c:pt>
                <c:pt idx="24">
                  <c:v>0.0269396551724137</c:v>
                </c:pt>
                <c:pt idx="25">
                  <c:v>0.0235798499464095</c:v>
                </c:pt>
                <c:pt idx="26">
                  <c:v>0.0191897654584221</c:v>
                </c:pt>
                <c:pt idx="27">
                  <c:v>0.0169851380042463</c:v>
                </c:pt>
                <c:pt idx="28">
                  <c:v>0.0190677966101696</c:v>
                </c:pt>
                <c:pt idx="29">
                  <c:v>0.017989417989418</c:v>
                </c:pt>
                <c:pt idx="30">
                  <c:v>0.017970401691332</c:v>
                </c:pt>
                <c:pt idx="31">
                  <c:v>0.0190274841437634</c:v>
                </c:pt>
                <c:pt idx="32">
                  <c:v>0.0200845665961946</c:v>
                </c:pt>
                <c:pt idx="33">
                  <c:v>0.0221752903907075</c:v>
                </c:pt>
                <c:pt idx="34">
                  <c:v>0.0232067510548524</c:v>
                </c:pt>
                <c:pt idx="35">
                  <c:v>0.0241850683491063</c:v>
                </c:pt>
                <c:pt idx="36">
                  <c:v>0.0346274921301153</c:v>
                </c:pt>
                <c:pt idx="37">
                  <c:v>0.0356020942408377</c:v>
                </c:pt>
                <c:pt idx="38">
                  <c:v>0.0366108786610879</c:v>
                </c:pt>
                <c:pt idx="39">
                  <c:v>0.0386221294363258</c:v>
                </c:pt>
                <c:pt idx="40">
                  <c:v>0.0374220374220373</c:v>
                </c:pt>
                <c:pt idx="41">
                  <c:v>0.0395010395010396</c:v>
                </c:pt>
                <c:pt idx="42">
                  <c:v>0.0415368639667706</c:v>
                </c:pt>
                <c:pt idx="43">
                  <c:v>0.0425311203319501</c:v>
                </c:pt>
                <c:pt idx="44">
                  <c:v>0.0435233160621762</c:v>
                </c:pt>
                <c:pt idx="45">
                  <c:v>0.0423553719008265</c:v>
                </c:pt>
                <c:pt idx="46">
                  <c:v>0.0381443298969073</c:v>
                </c:pt>
                <c:pt idx="47">
                  <c:v>0.0390143737166324</c:v>
                </c:pt>
                <c:pt idx="48">
                  <c:v>0.0314401622718055</c:v>
                </c:pt>
                <c:pt idx="49">
                  <c:v>0.0313447927199191</c:v>
                </c:pt>
                <c:pt idx="50">
                  <c:v>0.0312815338042383</c:v>
                </c:pt>
                <c:pt idx="51">
                  <c:v>0.0301507537688441</c:v>
                </c:pt>
                <c:pt idx="52">
                  <c:v>0.0280561122244489</c:v>
                </c:pt>
                <c:pt idx="53">
                  <c:v>0.0249999999999999</c:v>
                </c:pt>
                <c:pt idx="54">
                  <c:v>0.0199401794616152</c:v>
                </c:pt>
                <c:pt idx="55">
                  <c:v>0.017910447761194</c:v>
                </c:pt>
                <c:pt idx="56">
                  <c:v>0.0158887785501489</c:v>
                </c:pt>
                <c:pt idx="57">
                  <c:v>0.0128840436075321</c:v>
                </c:pt>
                <c:pt idx="58">
                  <c:v>0.0158887785501489</c:v>
                </c:pt>
                <c:pt idx="59">
                  <c:v>0.0118577075098814</c:v>
                </c:pt>
                <c:pt idx="60">
                  <c:v>0.00983284169124876</c:v>
                </c:pt>
                <c:pt idx="61">
                  <c:v>0.00686274509803919</c:v>
                </c:pt>
                <c:pt idx="62">
                  <c:v>0.00489236790606662</c:v>
                </c:pt>
                <c:pt idx="63">
                  <c:v>0.00390243902439025</c:v>
                </c:pt>
                <c:pt idx="64">
                  <c:v>0.00389863547758296</c:v>
                </c:pt>
                <c:pt idx="65">
                  <c:v>0.00292682926829269</c:v>
                </c:pt>
                <c:pt idx="66">
                  <c:v>0.00488758553274682</c:v>
                </c:pt>
                <c:pt idx="67">
                  <c:v>0.00488758553274682</c:v>
                </c:pt>
                <c:pt idx="68">
                  <c:v>0.00488758553274682</c:v>
                </c:pt>
                <c:pt idx="69">
                  <c:v>0.00587084148727968</c:v>
                </c:pt>
                <c:pt idx="70">
                  <c:v>0.00391006842619746</c:v>
                </c:pt>
                <c:pt idx="71">
                  <c:v>0.005859375</c:v>
                </c:pt>
                <c:pt idx="72">
                  <c:v>0.00486854917234658</c:v>
                </c:pt>
                <c:pt idx="73">
                  <c:v>0.00486854917234658</c:v>
                </c:pt>
                <c:pt idx="74">
                  <c:v>0.0058422590068159</c:v>
                </c:pt>
                <c:pt idx="75">
                  <c:v>0.0048590864917395</c:v>
                </c:pt>
                <c:pt idx="76">
                  <c:v>0.00388349514563102</c:v>
                </c:pt>
                <c:pt idx="77">
                  <c:v>0.00583657587548636</c:v>
                </c:pt>
                <c:pt idx="78">
                  <c:v>0.00583657587548636</c:v>
                </c:pt>
                <c:pt idx="79">
                  <c:v>0.00486381322957197</c:v>
                </c:pt>
                <c:pt idx="80">
                  <c:v>0.00389105058365757</c:v>
                </c:pt>
                <c:pt idx="81">
                  <c:v>0.00194552529182879</c:v>
                </c:pt>
                <c:pt idx="82">
                  <c:v>0.00194741966893863</c:v>
                </c:pt>
                <c:pt idx="83">
                  <c:v>0.000970873786407811</c:v>
                </c:pt>
                <c:pt idx="84">
                  <c:v>0.000968992248062017</c:v>
                </c:pt>
                <c:pt idx="85">
                  <c:v>0.00193798449612403</c:v>
                </c:pt>
                <c:pt idx="86">
                  <c:v>0.00290416263310744</c:v>
                </c:pt>
                <c:pt idx="87">
                  <c:v>0.0038684719535782</c:v>
                </c:pt>
                <c:pt idx="88">
                  <c:v>0.0038684719535782</c:v>
                </c:pt>
                <c:pt idx="89">
                  <c:v>0.00290135396518365</c:v>
                </c:pt>
                <c:pt idx="90">
                  <c:v>0.00290135396518365</c:v>
                </c:pt>
                <c:pt idx="91">
                  <c:v>0.00290416263310744</c:v>
                </c:pt>
                <c:pt idx="92">
                  <c:v>0.00484496124031009</c:v>
                </c:pt>
                <c:pt idx="93">
                  <c:v>0.00679611650485446</c:v>
                </c:pt>
                <c:pt idx="94">
                  <c:v>0.00680272108843516</c:v>
                </c:pt>
                <c:pt idx="95">
                  <c:v>0.00581959262851606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'DZCV Short-Term Model'!$D$14</c:f>
              <c:strCache>
                <c:ptCount val="1"/>
                <c:pt idx="0">
                  <c:v>PredictDZCV</c:v>
                </c:pt>
              </c:strCache>
            </c:strRef>
          </c:tx>
          <c:spPr>
            <a:solidFill>
              <a:srgbClr val="996666"/>
            </a:solidFill>
            <a:ln w="25200">
              <a:solidFill>
                <a:srgbClr val="9966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'DZCV Short-Term Model'!$A$15:$A$158</c:f>
              <c:numCache>
                <c:formatCode>[$-409]mmm\-yy</c:formatCode>
                <c:ptCount val="144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  <c:pt idx="120">
                  <c:v>37257</c:v>
                </c:pt>
                <c:pt idx="121">
                  <c:v>37288</c:v>
                </c:pt>
                <c:pt idx="122">
                  <c:v>37316</c:v>
                </c:pt>
                <c:pt idx="123">
                  <c:v>37347</c:v>
                </c:pt>
                <c:pt idx="124">
                  <c:v>37377</c:v>
                </c:pt>
                <c:pt idx="125">
                  <c:v>37408</c:v>
                </c:pt>
                <c:pt idx="126">
                  <c:v>37438</c:v>
                </c:pt>
                <c:pt idx="127">
                  <c:v>37469</c:v>
                </c:pt>
                <c:pt idx="128">
                  <c:v>37500</c:v>
                </c:pt>
                <c:pt idx="129">
                  <c:v>37530</c:v>
                </c:pt>
                <c:pt idx="130">
                  <c:v>37561</c:v>
                </c:pt>
                <c:pt idx="131">
                  <c:v>37591</c:v>
                </c:pt>
                <c:pt idx="132">
                  <c:v>37622</c:v>
                </c:pt>
                <c:pt idx="133">
                  <c:v>37653</c:v>
                </c:pt>
                <c:pt idx="134">
                  <c:v>37681</c:v>
                </c:pt>
                <c:pt idx="135">
                  <c:v>37712</c:v>
                </c:pt>
                <c:pt idx="136">
                  <c:v>37742</c:v>
                </c:pt>
                <c:pt idx="137">
                  <c:v>37773</c:v>
                </c:pt>
                <c:pt idx="138">
                  <c:v>37803</c:v>
                </c:pt>
                <c:pt idx="139">
                  <c:v>37834</c:v>
                </c:pt>
                <c:pt idx="140">
                  <c:v>37865</c:v>
                </c:pt>
                <c:pt idx="141">
                  <c:v>37895</c:v>
                </c:pt>
                <c:pt idx="142">
                  <c:v>37926</c:v>
                </c:pt>
                <c:pt idx="143">
                  <c:v>37956</c:v>
                </c:pt>
              </c:numCache>
            </c:numRef>
          </c:xVal>
          <c:yVal>
            <c:numRef>
              <c:f>'DZCV Short-Term Model'!$D$15:$D$158</c:f>
              <c:numCache>
                <c:formatCode>0.0%</c:formatCode>
                <c:ptCount val="144"/>
                <c:pt idx="5">
                  <c:v>0.0235463423668252</c:v>
                </c:pt>
                <c:pt idx="6">
                  <c:v>0.026234934283607</c:v>
                </c:pt>
                <c:pt idx="7">
                  <c:v>0.0269277573275302</c:v>
                </c:pt>
                <c:pt idx="8">
                  <c:v>0.0297260108439273</c:v>
                </c:pt>
                <c:pt idx="9">
                  <c:v>0.0281552384543532</c:v>
                </c:pt>
                <c:pt idx="10">
                  <c:v>0.0254862672985002</c:v>
                </c:pt>
                <c:pt idx="11">
                  <c:v>0.0260870652599756</c:v>
                </c:pt>
                <c:pt idx="12">
                  <c:v>0.0286546639654593</c:v>
                </c:pt>
                <c:pt idx="13">
                  <c:v>0.0289687971155062</c:v>
                </c:pt>
                <c:pt idx="14">
                  <c:v>0.0298865587024287</c:v>
                </c:pt>
                <c:pt idx="15">
                  <c:v>0.0292706006184109</c:v>
                </c:pt>
                <c:pt idx="16">
                  <c:v>0.0303873918921376</c:v>
                </c:pt>
                <c:pt idx="17">
                  <c:v>0.0314337943613547</c:v>
                </c:pt>
                <c:pt idx="18">
                  <c:v>0.0314874773554625</c:v>
                </c:pt>
                <c:pt idx="19">
                  <c:v>0.0313222253168359</c:v>
                </c:pt>
                <c:pt idx="20">
                  <c:v>0.031136811488768</c:v>
                </c:pt>
                <c:pt idx="21">
                  <c:v>0.0310758374110508</c:v>
                </c:pt>
                <c:pt idx="22">
                  <c:v>0.0335509628110842</c:v>
                </c:pt>
                <c:pt idx="23">
                  <c:v>0.0311887110807908</c:v>
                </c:pt>
                <c:pt idx="24">
                  <c:v>0.031040933686215</c:v>
                </c:pt>
                <c:pt idx="25">
                  <c:v>0.025605705612149</c:v>
                </c:pt>
                <c:pt idx="26">
                  <c:v>0.022024846009887</c:v>
                </c:pt>
                <c:pt idx="27">
                  <c:v>0.0170445436436335</c:v>
                </c:pt>
                <c:pt idx="28">
                  <c:v>0.015179409916437</c:v>
                </c:pt>
                <c:pt idx="29">
                  <c:v>0.0180322909956829</c:v>
                </c:pt>
                <c:pt idx="30">
                  <c:v>0.0176937654074712</c:v>
                </c:pt>
                <c:pt idx="31">
                  <c:v>0.0180502767244368</c:v>
                </c:pt>
                <c:pt idx="32">
                  <c:v>0.0188444068794954</c:v>
                </c:pt>
                <c:pt idx="33">
                  <c:v>0.0202760878385097</c:v>
                </c:pt>
                <c:pt idx="34">
                  <c:v>0.0226976182123048</c:v>
                </c:pt>
                <c:pt idx="35">
                  <c:v>0.023798436870641</c:v>
                </c:pt>
                <c:pt idx="36">
                  <c:v>0.0248041620941319</c:v>
                </c:pt>
                <c:pt idx="37">
                  <c:v>0.0361162138545012</c:v>
                </c:pt>
                <c:pt idx="38">
                  <c:v>0.037519463433974</c:v>
                </c:pt>
                <c:pt idx="39">
                  <c:v>0.0384850537931493</c:v>
                </c:pt>
                <c:pt idx="40">
                  <c:v>0.0389251179306446</c:v>
                </c:pt>
                <c:pt idx="41">
                  <c:v>0.0374544766084397</c:v>
                </c:pt>
                <c:pt idx="42">
                  <c:v>0.0395309948913253</c:v>
                </c:pt>
                <c:pt idx="43">
                  <c:v>0.041541889371981</c:v>
                </c:pt>
                <c:pt idx="44">
                  <c:v>0.042981367542471</c:v>
                </c:pt>
                <c:pt idx="45">
                  <c:v>0.0436810917559975</c:v>
                </c:pt>
                <c:pt idx="46">
                  <c:v>0.0420379420456753</c:v>
                </c:pt>
                <c:pt idx="47">
                  <c:v>0.0371164286576462</c:v>
                </c:pt>
                <c:pt idx="48">
                  <c:v>0.0376561018087775</c:v>
                </c:pt>
                <c:pt idx="49">
                  <c:v>0.0294356825985462</c:v>
                </c:pt>
                <c:pt idx="50">
                  <c:v>0.0297204388745882</c:v>
                </c:pt>
                <c:pt idx="51">
                  <c:v>0.0294814732121021</c:v>
                </c:pt>
                <c:pt idx="52">
                  <c:v>0.0295225135918627</c:v>
                </c:pt>
                <c:pt idx="53">
                  <c:v>0.0271964524397676</c:v>
                </c:pt>
                <c:pt idx="54">
                  <c:v>0.0237140743283787</c:v>
                </c:pt>
                <c:pt idx="55">
                  <c:v>0.0181218355132347</c:v>
                </c:pt>
                <c:pt idx="56">
                  <c:v>0.0159969242619161</c:v>
                </c:pt>
                <c:pt idx="57">
                  <c:v>0.0142790433962512</c:v>
                </c:pt>
                <c:pt idx="58">
                  <c:v>0.0117654640973015</c:v>
                </c:pt>
                <c:pt idx="59">
                  <c:v>0.0153278510131193</c:v>
                </c:pt>
                <c:pt idx="60">
                  <c:v>0.0113978002556722</c:v>
                </c:pt>
                <c:pt idx="61">
                  <c:v>0.0094877265088804</c:v>
                </c:pt>
                <c:pt idx="62">
                  <c:v>0.00555242148239812</c:v>
                </c:pt>
                <c:pt idx="63">
                  <c:v>0.00388617142374599</c:v>
                </c:pt>
                <c:pt idx="64">
                  <c:v>0.00310277205621473</c:v>
                </c:pt>
                <c:pt idx="65">
                  <c:v>0.00363761788083959</c:v>
                </c:pt>
                <c:pt idx="66">
                  <c:v>0.00298266302920826</c:v>
                </c:pt>
                <c:pt idx="67">
                  <c:v>0.00533753177272792</c:v>
                </c:pt>
                <c:pt idx="68">
                  <c:v>0.00544649381471353</c:v>
                </c:pt>
                <c:pt idx="69">
                  <c:v>0.00563666473309592</c:v>
                </c:pt>
                <c:pt idx="70">
                  <c:v>0.0063925126779413</c:v>
                </c:pt>
                <c:pt idx="71">
                  <c:v>0.00423000357315205</c:v>
                </c:pt>
                <c:pt idx="72">
                  <c:v>0.00626348193008945</c:v>
                </c:pt>
                <c:pt idx="73">
                  <c:v>0.00509248178208818</c:v>
                </c:pt>
                <c:pt idx="74">
                  <c:v>0.00539350603109564</c:v>
                </c:pt>
                <c:pt idx="75">
                  <c:v>0.00622415158909092</c:v>
                </c:pt>
                <c:pt idx="76">
                  <c:v>0.00536360278752974</c:v>
                </c:pt>
                <c:pt idx="77">
                  <c:v>0.00417493818459743</c:v>
                </c:pt>
                <c:pt idx="78">
                  <c:v>0.00609457750022358</c:v>
                </c:pt>
                <c:pt idx="79">
                  <c:v>0.00632403088130548</c:v>
                </c:pt>
                <c:pt idx="80">
                  <c:v>0.00540808031272935</c:v>
                </c:pt>
                <c:pt idx="81">
                  <c:v>0.00392983986990902</c:v>
                </c:pt>
                <c:pt idx="82">
                  <c:v>0.00168397516690324</c:v>
                </c:pt>
                <c:pt idx="83">
                  <c:v>0.00172960687500428</c:v>
                </c:pt>
                <c:pt idx="84">
                  <c:v>0.000777728943472007</c:v>
                </c:pt>
                <c:pt idx="85">
                  <c:v>0.00103441203266832</c:v>
                </c:pt>
                <c:pt idx="86">
                  <c:v>0.00211643851291281</c:v>
                </c:pt>
                <c:pt idx="87">
                  <c:v>0.00334921139466828</c:v>
                </c:pt>
                <c:pt idx="88">
                  <c:v>0.00443122991209222</c:v>
                </c:pt>
                <c:pt idx="89">
                  <c:v>0.00431235058901777</c:v>
                </c:pt>
                <c:pt idx="90">
                  <c:v>0.00304919703336839</c:v>
                </c:pt>
                <c:pt idx="91">
                  <c:v>0.00279918992468597</c:v>
                </c:pt>
                <c:pt idx="92">
                  <c:v>0.00279357649170624</c:v>
                </c:pt>
                <c:pt idx="93">
                  <c:v>0.00514367605184398</c:v>
                </c:pt>
                <c:pt idx="94">
                  <c:v>0.00744268360282755</c:v>
                </c:pt>
                <c:pt idx="95">
                  <c:v>0.00759354211011391</c:v>
                </c:pt>
                <c:pt idx="96">
                  <c:v>0.0062933648232925</c:v>
                </c:pt>
                <c:pt idx="97">
                  <c:v>0.00633215512023065</c:v>
                </c:pt>
                <c:pt idx="98">
                  <c:v>0.00537762860862674</c:v>
                </c:pt>
                <c:pt idx="99">
                  <c:v>0.00590789023855853</c:v>
                </c:pt>
                <c:pt idx="100">
                  <c:v>0.00642663071497829</c:v>
                </c:pt>
                <c:pt idx="101">
                  <c:v>0.00693410036144475</c:v>
                </c:pt>
                <c:pt idx="102">
                  <c:v>0.00743054406266153</c:v>
                </c:pt>
                <c:pt idx="103">
                  <c:v>0.00791620138264886</c:v>
                </c:pt>
                <c:pt idx="104">
                  <c:v>0.00839130668034763</c:v>
                </c:pt>
                <c:pt idx="105">
                  <c:v>0.00885608922271172</c:v>
                </c:pt>
                <c:pt idx="106">
                  <c:v>0.00931077329534309</c:v>
                </c:pt>
                <c:pt idx="107">
                  <c:v>0.00975557831072318</c:v>
                </c:pt>
                <c:pt idx="108">
                  <c:v>0.0101907189140926</c:v>
                </c:pt>
                <c:pt idx="109">
                  <c:v>0.0106164050870304</c:v>
                </c:pt>
                <c:pt idx="110">
                  <c:v>0.011032842248783</c:v>
                </c:pt>
                <c:pt idx="111">
                  <c:v>0.011440231355391</c:v>
                </c:pt>
                <c:pt idx="112">
                  <c:v>0.011838768996663</c:v>
                </c:pt>
                <c:pt idx="113">
                  <c:v>0.0122286474910418</c:v>
                </c:pt>
                <c:pt idx="114">
                  <c:v>0.0126100549784097</c:v>
                </c:pt>
                <c:pt idx="115">
                  <c:v>0.0129831755108773</c:v>
                </c:pt>
                <c:pt idx="116">
                  <c:v>0.0133481891415998</c:v>
                </c:pt>
                <c:pt idx="117">
                  <c:v>0.0137052720116636</c:v>
                </c:pt>
                <c:pt idx="118">
                  <c:v>0.0140545964350845</c:v>
                </c:pt>
                <c:pt idx="119">
                  <c:v>0.0143963309819605</c:v>
                </c:pt>
                <c:pt idx="120">
                  <c:v>0.0147306405598162</c:v>
                </c:pt>
                <c:pt idx="121">
                  <c:v>0.0150576864931809</c:v>
                </c:pt>
                <c:pt idx="122">
                  <c:v>0.0153776266014376</c:v>
                </c:pt>
                <c:pt idx="123">
                  <c:v>0.0156906152749802</c:v>
                </c:pt>
                <c:pt idx="124">
                  <c:v>0.0159968035497161</c:v>
                </c:pt>
                <c:pt idx="125">
                  <c:v>0.0162963391799504</c:v>
                </c:pt>
                <c:pt idx="126">
                  <c:v>0.0165893667096858</c:v>
                </c:pt>
                <c:pt idx="127">
                  <c:v>0.0168760275423745</c:v>
                </c:pt>
                <c:pt idx="128">
                  <c:v>0.017156460009153</c:v>
                </c:pt>
                <c:pt idx="129">
                  <c:v>0.0174307994355962</c:v>
                </c:pt>
                <c:pt idx="130">
                  <c:v>0.0176991782070191</c:v>
                </c:pt>
                <c:pt idx="131">
                  <c:v>0.0179617258323618</c:v>
                </c:pt>
                <c:pt idx="132">
                  <c:v>0.0182185690066843</c:v>
                </c:pt>
                <c:pt idx="133">
                  <c:v>0.0184698316723054</c:v>
                </c:pt>
                <c:pt idx="134">
                  <c:v>0.0187156350786117</c:v>
                </c:pt>
                <c:pt idx="135">
                  <c:v>0.0189560978405682</c:v>
                </c:pt>
                <c:pt idx="136">
                  <c:v>0.0191913359959568</c:v>
                </c:pt>
                <c:pt idx="137">
                  <c:v>0.0194214630613718</c:v>
                </c:pt>
                <c:pt idx="138">
                  <c:v>0.0196465900869985</c:v>
                </c:pt>
                <c:pt idx="139">
                  <c:v>0.0198668257102013</c:v>
                </c:pt>
                <c:pt idx="140">
                  <c:v>0.020082276207948</c:v>
                </c:pt>
                <c:pt idx="141">
                  <c:v>0.0202930455480951</c:v>
                </c:pt>
                <c:pt idx="142">
                  <c:v>0.0204992354395579</c:v>
                </c:pt>
                <c:pt idx="143">
                  <c:v>0.020700945381392</c:v>
                </c:pt>
              </c:numCache>
            </c:numRef>
          </c:yVal>
          <c:smooth val="0"/>
        </c:ser>
        <c:axId val="14162214"/>
        <c:axId val="76061972"/>
      </c:scatterChart>
      <c:valAx>
        <c:axId val="14162214"/>
        <c:scaling>
          <c:orientation val="minMax"/>
          <c:max val="38100"/>
          <c:min val="33604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61972"/>
        <c:crossesAt val="0"/>
        <c:crossBetween val="midCat"/>
        <c:majorUnit val="730"/>
      </c:valAx>
      <c:valAx>
        <c:axId val="760619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62214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22744628284795"/>
          <c:y val="0.1223062168565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249120</xdr:colOff>
      <xdr:row>27</xdr:row>
      <xdr:rowOff>66240</xdr:rowOff>
    </xdr:from>
    <xdr:to>
      <xdr:col>9</xdr:col>
      <xdr:colOff>219960</xdr:colOff>
      <xdr:row>48</xdr:row>
      <xdr:rowOff>161640</xdr:rowOff>
    </xdr:to>
    <xdr:graphicFrame>
      <xdr:nvGraphicFramePr>
        <xdr:cNvPr id="0" name="Chart 9"/>
        <xdr:cNvGraphicFramePr/>
      </xdr:nvGraphicFramePr>
      <xdr:xfrm>
        <a:off x="249120" y="4552560"/>
        <a:ext cx="5714280" cy="349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89640</xdr:colOff>
      <xdr:row>27</xdr:row>
      <xdr:rowOff>47520</xdr:rowOff>
    </xdr:from>
    <xdr:to>
      <xdr:col>18</xdr:col>
      <xdr:colOff>199800</xdr:colOff>
      <xdr:row>51</xdr:row>
      <xdr:rowOff>28440</xdr:rowOff>
    </xdr:to>
    <xdr:graphicFrame>
      <xdr:nvGraphicFramePr>
        <xdr:cNvPr id="1" name="Chart 11"/>
        <xdr:cNvGraphicFramePr/>
      </xdr:nvGraphicFramePr>
      <xdr:xfrm>
        <a:off x="6471360" y="4533840"/>
        <a:ext cx="5215680" cy="38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488520</xdr:colOff>
          <xdr:row>0</xdr:row>
          <xdr:rowOff>133560</xdr:rowOff>
        </xdr:from>
        <xdr:to>
          <xdr:col>10</xdr:col>
          <xdr:colOff>628920</xdr:colOff>
          <xdr:row>2</xdr:row>
          <xdr:rowOff>47520</xdr:rowOff>
        </xdr:to>
        <xdr:sp>
          <xdr:nvSpPr>
            <xdr:cNvPr id="1001" name="Button 17" descr="View Indices' Graph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View Indices' Graphs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518760</xdr:colOff>
          <xdr:row>108</xdr:row>
          <xdr:rowOff>19080</xdr:rowOff>
        </xdr:from>
        <xdr:to>
          <xdr:col>8</xdr:col>
          <xdr:colOff>140040</xdr:colOff>
          <xdr:row>109</xdr:row>
          <xdr:rowOff>132840</xdr:rowOff>
        </xdr:to>
        <xdr:sp>
          <xdr:nvSpPr>
            <xdr:cNvPr id="1002" name="Button 19" descr="Bac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Back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189360</xdr:colOff>
      <xdr:row>3</xdr:row>
      <xdr:rowOff>123480</xdr:rowOff>
    </xdr:from>
    <xdr:to>
      <xdr:col>11</xdr:col>
      <xdr:colOff>140040</xdr:colOff>
      <xdr:row>25</xdr:row>
      <xdr:rowOff>75960</xdr:rowOff>
    </xdr:to>
    <xdr:graphicFrame>
      <xdr:nvGraphicFramePr>
        <xdr:cNvPr id="2" name="Chart 25"/>
        <xdr:cNvGraphicFramePr/>
      </xdr:nvGraphicFramePr>
      <xdr:xfrm>
        <a:off x="189360" y="647280"/>
        <a:ext cx="6970680" cy="359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29880</xdr:colOff>
          <xdr:row>0</xdr:row>
          <xdr:rowOff>105120</xdr:rowOff>
        </xdr:from>
        <xdr:to>
          <xdr:col>6</xdr:col>
          <xdr:colOff>499320</xdr:colOff>
          <xdr:row>2</xdr:row>
          <xdr:rowOff>38160</xdr:rowOff>
        </xdr:to>
        <xdr:sp>
          <xdr:nvSpPr>
            <xdr:cNvPr id="1003" name="Button 29" descr="Printjob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Printjob</a:t>
              </a:r>
            </a:p>
          </xdr:txBody>
        </xdr:sp>
        <xdr:clientData/>
      </xdr:twoCellAnchor>
    </mc:Choice>
  </mc:AlternateContent>
  <xdr:twoCellAnchor editAs="oneCell">
    <xdr:from>
      <xdr:col>13</xdr:col>
      <xdr:colOff>0</xdr:colOff>
      <xdr:row>3</xdr:row>
      <xdr:rowOff>0</xdr:rowOff>
    </xdr:from>
    <xdr:to>
      <xdr:col>23</xdr:col>
      <xdr:colOff>599040</xdr:colOff>
      <xdr:row>24</xdr:row>
      <xdr:rowOff>123840</xdr:rowOff>
    </xdr:to>
    <xdr:graphicFrame>
      <xdr:nvGraphicFramePr>
        <xdr:cNvPr id="3" name="Chart 30"/>
        <xdr:cNvGraphicFramePr/>
      </xdr:nvGraphicFramePr>
      <xdr:xfrm>
        <a:off x="8296200" y="523800"/>
        <a:ext cx="6980760" cy="360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259200</xdr:colOff>
      <xdr:row>27</xdr:row>
      <xdr:rowOff>0</xdr:rowOff>
    </xdr:from>
    <xdr:to>
      <xdr:col>37</xdr:col>
      <xdr:colOff>280080</xdr:colOff>
      <xdr:row>62</xdr:row>
      <xdr:rowOff>75600</xdr:rowOff>
    </xdr:to>
    <xdr:graphicFrame>
      <xdr:nvGraphicFramePr>
        <xdr:cNvPr id="4" name="Chart 31"/>
        <xdr:cNvGraphicFramePr/>
      </xdr:nvGraphicFramePr>
      <xdr:xfrm>
        <a:off x="13660920" y="4486320"/>
        <a:ext cx="10691280" cy="574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26</xdr:col>
      <xdr:colOff>0</xdr:colOff>
      <xdr:row>3</xdr:row>
      <xdr:rowOff>0</xdr:rowOff>
    </xdr:from>
    <xdr:to>
      <xdr:col>36</xdr:col>
      <xdr:colOff>159840</xdr:colOff>
      <xdr:row>24</xdr:row>
      <xdr:rowOff>123840</xdr:rowOff>
    </xdr:to>
    <xdr:graphicFrame>
      <xdr:nvGraphicFramePr>
        <xdr:cNvPr id="5" name="Chart 32"/>
        <xdr:cNvGraphicFramePr/>
      </xdr:nvGraphicFramePr>
      <xdr:xfrm>
        <a:off x="16592400" y="523800"/>
        <a:ext cx="7001640" cy="360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52</xdr:row>
      <xdr:rowOff>0</xdr:rowOff>
    </xdr:from>
    <xdr:to>
      <xdr:col>11</xdr:col>
      <xdr:colOff>598680</xdr:colOff>
      <xdr:row>74</xdr:row>
      <xdr:rowOff>38160</xdr:rowOff>
    </xdr:to>
    <xdr:graphicFrame>
      <xdr:nvGraphicFramePr>
        <xdr:cNvPr id="6" name="Chart 33"/>
        <xdr:cNvGraphicFramePr/>
      </xdr:nvGraphicFramePr>
      <xdr:xfrm>
        <a:off x="638280" y="8534520"/>
        <a:ext cx="6980400" cy="360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150480</xdr:colOff>
      <xdr:row>15</xdr:row>
      <xdr:rowOff>0</xdr:rowOff>
    </xdr:from>
    <xdr:to>
      <xdr:col>16</xdr:col>
      <xdr:colOff>129960</xdr:colOff>
      <xdr:row>34</xdr:row>
      <xdr:rowOff>105120</xdr:rowOff>
    </xdr:to>
    <xdr:graphicFrame>
      <xdr:nvGraphicFramePr>
        <xdr:cNvPr id="7" name="Chart 1"/>
        <xdr:cNvGraphicFramePr/>
      </xdr:nvGraphicFramePr>
      <xdr:xfrm>
        <a:off x="4867920" y="2457360"/>
        <a:ext cx="4808160" cy="318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150480</xdr:colOff>
      <xdr:row>14</xdr:row>
      <xdr:rowOff>95760</xdr:rowOff>
    </xdr:from>
    <xdr:to>
      <xdr:col>16</xdr:col>
      <xdr:colOff>130320</xdr:colOff>
      <xdr:row>34</xdr:row>
      <xdr:rowOff>47520</xdr:rowOff>
    </xdr:to>
    <xdr:graphicFrame>
      <xdr:nvGraphicFramePr>
        <xdr:cNvPr id="8" name="Chart 1"/>
        <xdr:cNvGraphicFramePr/>
      </xdr:nvGraphicFramePr>
      <xdr:xfrm>
        <a:off x="4938480" y="2391120"/>
        <a:ext cx="4808160" cy="319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PI%20Curves/TEMP/INFBOOK4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Products/TAGG/Curves/LDNcurve/ldncr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CPPI_Run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urrent"/>
      <sheetName val="Chart1"/>
    </sheetNames>
    <sheetDataSet>
      <sheetData sheetId="0">
        <row r="10">
          <cell r="E10">
            <v>28.76</v>
          </cell>
        </row>
        <row r="11">
          <cell r="E11">
            <v>27.36</v>
          </cell>
        </row>
        <row r="12">
          <cell r="E12">
            <v>25.48</v>
          </cell>
        </row>
        <row r="13">
          <cell r="E13">
            <v>25.28</v>
          </cell>
        </row>
        <row r="14">
          <cell r="E14">
            <v>24.92</v>
          </cell>
        </row>
        <row r="15">
          <cell r="E15">
            <v>24.55</v>
          </cell>
        </row>
        <row r="16">
          <cell r="E16">
            <v>24.18</v>
          </cell>
        </row>
        <row r="17">
          <cell r="E17">
            <v>23.84</v>
          </cell>
        </row>
        <row r="18">
          <cell r="E18">
            <v>23.51</v>
          </cell>
        </row>
        <row r="19">
          <cell r="E19">
            <v>23.18</v>
          </cell>
        </row>
        <row r="20">
          <cell r="E20">
            <v>22.76</v>
          </cell>
        </row>
        <row r="21">
          <cell r="E21">
            <v>22.39</v>
          </cell>
        </row>
        <row r="22">
          <cell r="E22">
            <v>22.03</v>
          </cell>
        </row>
        <row r="23">
          <cell r="E23">
            <v>21.68</v>
          </cell>
        </row>
        <row r="24">
          <cell r="E24">
            <v>21.43</v>
          </cell>
        </row>
        <row r="25">
          <cell r="E25">
            <v>21.18</v>
          </cell>
        </row>
        <row r="26">
          <cell r="E26">
            <v>21.0116666666667</v>
          </cell>
        </row>
        <row r="27">
          <cell r="E27">
            <v>20.8433333333333</v>
          </cell>
        </row>
        <row r="28">
          <cell r="E28">
            <v>20.675</v>
          </cell>
        </row>
        <row r="29">
          <cell r="E29">
            <v>20.51</v>
          </cell>
        </row>
        <row r="30">
          <cell r="E30">
            <v>20.345</v>
          </cell>
        </row>
        <row r="31">
          <cell r="E31">
            <v>20.18</v>
          </cell>
        </row>
        <row r="32">
          <cell r="E32">
            <v>20.0383333333333</v>
          </cell>
        </row>
        <row r="33">
          <cell r="E33">
            <v>19.8966666666667</v>
          </cell>
        </row>
        <row r="34">
          <cell r="E34">
            <v>19.755</v>
          </cell>
        </row>
        <row r="35">
          <cell r="E35">
            <v>19.6166666666667</v>
          </cell>
        </row>
        <row r="36">
          <cell r="E36">
            <v>19.4783333333333</v>
          </cell>
        </row>
        <row r="37">
          <cell r="E37">
            <v>19.34</v>
          </cell>
        </row>
        <row r="38">
          <cell r="E38">
            <v>19.2716666666667</v>
          </cell>
        </row>
        <row r="39">
          <cell r="E39">
            <v>19.2033333333333</v>
          </cell>
        </row>
        <row r="40">
          <cell r="E40">
            <v>19.135</v>
          </cell>
        </row>
        <row r="41">
          <cell r="E41">
            <v>19.0666666666667</v>
          </cell>
        </row>
        <row r="42">
          <cell r="E42">
            <v>18.9983333333333</v>
          </cell>
        </row>
        <row r="43">
          <cell r="E43">
            <v>18.93</v>
          </cell>
        </row>
        <row r="44">
          <cell r="E44">
            <v>19.0591393939394</v>
          </cell>
        </row>
        <row r="45">
          <cell r="E45">
            <v>18.8432550964187</v>
          </cell>
        </row>
        <row r="46">
          <cell r="E46">
            <v>18.9706054460691</v>
          </cell>
        </row>
        <row r="47">
          <cell r="E47">
            <v>18.7698945539309</v>
          </cell>
        </row>
        <row r="48">
          <cell r="E48">
            <v>18.8546261630931</v>
          </cell>
        </row>
        <row r="49">
          <cell r="E49">
            <v>18.4620059752002</v>
          </cell>
        </row>
        <row r="50">
          <cell r="E50">
            <v>18.6898839095554</v>
          </cell>
        </row>
        <row r="51">
          <cell r="E51">
            <v>18.3967873549496</v>
          </cell>
        </row>
        <row r="52">
          <cell r="E52">
            <v>18.5778154379175</v>
          </cell>
        </row>
        <row r="53">
          <cell r="E53">
            <v>18.3319799049235</v>
          </cell>
        </row>
        <row r="54">
          <cell r="E54">
            <v>18.4487973014527</v>
          </cell>
        </row>
        <row r="55">
          <cell r="E55">
            <v>18.3772738706774</v>
          </cell>
        </row>
        <row r="56">
          <cell r="E56">
            <v>18.3655261293226</v>
          </cell>
        </row>
        <row r="57">
          <cell r="E57">
            <v>18.3514060033423</v>
          </cell>
        </row>
        <row r="58">
          <cell r="E58">
            <v>18.3791399419377</v>
          </cell>
        </row>
        <row r="59">
          <cell r="E59">
            <v>18.3321933913956</v>
          </cell>
        </row>
        <row r="60">
          <cell r="E60">
            <v>18.3478255963623</v>
          </cell>
        </row>
        <row r="61">
          <cell r="E61">
            <v>18.0942008919203</v>
          </cell>
        </row>
        <row r="62">
          <cell r="E62">
            <v>18.2896052497695</v>
          </cell>
        </row>
        <row r="63">
          <cell r="E63">
            <v>18.0938289585255</v>
          </cell>
        </row>
        <row r="64">
          <cell r="E64">
            <v>18.2757980901177</v>
          </cell>
        </row>
        <row r="65">
          <cell r="E65">
            <v>18.1008238137908</v>
          </cell>
        </row>
        <row r="66">
          <cell r="E66">
            <v>18.2210801551743</v>
          </cell>
        </row>
        <row r="67">
          <cell r="E67">
            <v>18.2272059195385</v>
          </cell>
        </row>
        <row r="68">
          <cell r="E68">
            <v>18.2036172892735</v>
          </cell>
        </row>
        <row r="69">
          <cell r="E69">
            <v>18.2162584954307</v>
          </cell>
        </row>
        <row r="70">
          <cell r="E70">
            <v>18.2085528829418</v>
          </cell>
        </row>
        <row r="71">
          <cell r="E71">
            <v>18.2094471170582</v>
          </cell>
        </row>
        <row r="72">
          <cell r="E72">
            <v>18.2022201663655</v>
          </cell>
        </row>
        <row r="73">
          <cell r="E73">
            <v>17.973133182092</v>
          </cell>
        </row>
        <row r="74">
          <cell r="E74">
            <v>18.1671112371456</v>
          </cell>
        </row>
        <row r="75">
          <cell r="E75">
            <v>17.9990739690453</v>
          </cell>
        </row>
        <row r="76">
          <cell r="E76">
            <v>18.1844327554133</v>
          </cell>
        </row>
        <row r="77">
          <cell r="E77">
            <v>18.0223850599385</v>
          </cell>
        </row>
        <row r="78">
          <cell r="E78">
            <v>18.1453457833846</v>
          </cell>
        </row>
        <row r="79">
          <cell r="E79">
            <v>18.169928075711</v>
          </cell>
        </row>
        <row r="80">
          <cell r="E80">
            <v>18.1443932702409</v>
          </cell>
        </row>
        <row r="81">
          <cell r="E81">
            <v>18.1656722747993</v>
          </cell>
        </row>
        <row r="82">
          <cell r="E82">
            <v>18.1571064376673</v>
          </cell>
        </row>
        <row r="83">
          <cell r="E83">
            <v>18.1648935623327</v>
          </cell>
        </row>
        <row r="84">
          <cell r="E84">
            <v>18.1580049520517</v>
          </cell>
        </row>
        <row r="85">
          <cell r="E85">
            <v>17.9199950479483</v>
          </cell>
        </row>
        <row r="86">
          <cell r="E86">
            <v>18.130542270809</v>
          </cell>
        </row>
        <row r="87">
          <cell r="E87">
            <v>17.9627147743258</v>
          </cell>
        </row>
        <row r="88">
          <cell r="E88">
            <v>18.1549320233402</v>
          </cell>
        </row>
        <row r="89">
          <cell r="E89">
            <v>17.9929907512768</v>
          </cell>
        </row>
        <row r="90">
          <cell r="E90">
            <v>18.1274084079302</v>
          </cell>
        </row>
        <row r="91">
          <cell r="E91">
            <v>18.1442596600582</v>
          </cell>
        </row>
        <row r="92">
          <cell r="E92">
            <v>18.1635502832849</v>
          </cell>
        </row>
        <row r="93">
          <cell r="E93">
            <v>18.2396497167151</v>
          </cell>
        </row>
        <row r="94">
          <cell r="E94">
            <v>18.2904732730434</v>
          </cell>
        </row>
        <row r="95">
          <cell r="E95">
            <v>18.3425267269567</v>
          </cell>
        </row>
        <row r="96">
          <cell r="E96">
            <v>18.3923110608695</v>
          </cell>
        </row>
        <row r="97">
          <cell r="E97">
            <v>18.2023081264823</v>
          </cell>
        </row>
        <row r="98">
          <cell r="E98">
            <v>18.4601860565521</v>
          </cell>
        </row>
        <row r="99">
          <cell r="E99">
            <v>18.3360581304072</v>
          </cell>
        </row>
        <row r="100">
          <cell r="E100">
            <v>18.5811904468829</v>
          </cell>
        </row>
        <row r="101">
          <cell r="E101">
            <v>18.4776458100901</v>
          </cell>
        </row>
        <row r="102">
          <cell r="E102">
            <v>18.6585541899099</v>
          </cell>
        </row>
        <row r="103">
          <cell r="E103">
            <v>18.721781392377</v>
          </cell>
        </row>
        <row r="104">
          <cell r="E104">
            <v>18.7644988396859</v>
          </cell>
        </row>
        <row r="105">
          <cell r="E105">
            <v>18.8193011603142</v>
          </cell>
        </row>
        <row r="106">
          <cell r="E106">
            <v>18.9084068890133</v>
          </cell>
        </row>
        <row r="107">
          <cell r="E107">
            <v>18.9270391918061</v>
          </cell>
        </row>
        <row r="108">
          <cell r="E108">
            <v>19.0055552801763</v>
          </cell>
        </row>
        <row r="109">
          <cell r="E109">
            <v>18.8059539331865</v>
          </cell>
        </row>
        <row r="110">
          <cell r="E110">
            <v>19.063955055678</v>
          </cell>
        </row>
        <row r="111">
          <cell r="E111">
            <v>18.9280863130201</v>
          </cell>
        </row>
        <row r="112">
          <cell r="E112">
            <v>19.1854531857888</v>
          </cell>
        </row>
        <row r="113">
          <cell r="E113">
            <v>19.0600516492829</v>
          </cell>
        </row>
        <row r="114">
          <cell r="E114">
            <v>19.2598069589309</v>
          </cell>
        </row>
        <row r="115">
          <cell r="E115">
            <v>19.3246638777455</v>
          </cell>
        </row>
        <row r="116">
          <cell r="E116">
            <v>19.3591361222546</v>
          </cell>
        </row>
        <row r="117">
          <cell r="E117">
            <v>19.4208698981212</v>
          </cell>
        </row>
        <row r="118">
          <cell r="E118">
            <v>19.5078059097424</v>
          </cell>
        </row>
        <row r="119">
          <cell r="E119">
            <v>19.5201940902576</v>
          </cell>
        </row>
        <row r="120">
          <cell r="E120">
            <v>19.6067549247854</v>
          </cell>
        </row>
        <row r="121">
          <cell r="E121">
            <v>19.4049542293456</v>
          </cell>
        </row>
        <row r="122">
          <cell r="E122">
            <v>19.6726325187768</v>
          </cell>
        </row>
        <row r="123">
          <cell r="E123">
            <v>19.5292229010194</v>
          </cell>
        </row>
        <row r="124">
          <cell r="E124">
            <v>19.7830054607544</v>
          </cell>
        </row>
        <row r="125">
          <cell r="E125">
            <v>19.6622768538597</v>
          </cell>
        </row>
        <row r="126">
          <cell r="E126">
            <v>19.8621192884503</v>
          </cell>
        </row>
        <row r="127">
          <cell r="E127">
            <v>19.9225505929582</v>
          </cell>
        </row>
        <row r="128">
          <cell r="E128">
            <v>19.9581267336745</v>
          </cell>
        </row>
        <row r="129">
          <cell r="E129">
            <v>20.025877721938</v>
          </cell>
        </row>
        <row r="130">
          <cell r="E130">
            <v>20.104281863869</v>
          </cell>
        </row>
        <row r="131">
          <cell r="E131">
            <v>20.1237181361311</v>
          </cell>
        </row>
        <row r="132">
          <cell r="E132">
            <v>20.2036398952838</v>
          </cell>
        </row>
        <row r="133">
          <cell r="E133">
            <v>20.0075500872635</v>
          </cell>
        </row>
        <row r="134">
          <cell r="E134">
            <v>20.2702726479423</v>
          </cell>
        </row>
        <row r="135">
          <cell r="E135">
            <v>20.1353561267148</v>
          </cell>
        </row>
        <row r="136">
          <cell r="E136">
            <v>20.3845532277377</v>
          </cell>
        </row>
        <row r="137">
          <cell r="E137">
            <v>20.2643889768853</v>
          </cell>
        </row>
        <row r="138">
          <cell r="E138">
            <v>20.460359185929</v>
          </cell>
        </row>
        <row r="139">
          <cell r="E139">
            <v>20.5237552855192</v>
          </cell>
        </row>
        <row r="140">
          <cell r="E140">
            <v>20.5586872620674</v>
          </cell>
        </row>
        <row r="141">
          <cell r="E141">
            <v>20.6255251830251</v>
          </cell>
        </row>
        <row r="142">
          <cell r="E142">
            <v>20.7069316517954</v>
          </cell>
        </row>
        <row r="143">
          <cell r="E143">
            <v>20.7260683482047</v>
          </cell>
        </row>
        <row r="144">
          <cell r="E144">
            <v>20.8056781936888</v>
          </cell>
        </row>
        <row r="145">
          <cell r="E145">
            <v>20.5947016421012</v>
          </cell>
        </row>
        <row r="146">
          <cell r="E146">
            <v>20.8691652982491</v>
          </cell>
        </row>
        <row r="147">
          <cell r="E147">
            <v>20.7362789181258</v>
          </cell>
        </row>
        <row r="148">
          <cell r="E148">
            <v>20.9927100744311</v>
          </cell>
        </row>
        <row r="149">
          <cell r="E149">
            <v>20.8649384042838</v>
          </cell>
        </row>
        <row r="150">
          <cell r="E150">
            <v>21.0599013297636</v>
          </cell>
        </row>
        <row r="151">
          <cell r="E151">
            <v>21.1241715183968</v>
          </cell>
        </row>
        <row r="152">
          <cell r="E152">
            <v>21.1625070680027</v>
          </cell>
        </row>
        <row r="153">
          <cell r="E153">
            <v>21.2222274433312</v>
          </cell>
        </row>
        <row r="154">
          <cell r="E154">
            <v>21.3050604638908</v>
          </cell>
        </row>
        <row r="155">
          <cell r="E155">
            <v>21.330081396463</v>
          </cell>
        </row>
        <row r="156">
          <cell r="E156">
            <v>21.4026821696143</v>
          </cell>
        </row>
        <row r="157">
          <cell r="E157">
            <v>21.1928798458053</v>
          </cell>
        </row>
        <row r="158">
          <cell r="E158">
            <v>21.4674385801498</v>
          </cell>
        </row>
        <row r="159">
          <cell r="E159">
            <v>21.3294649271366</v>
          </cell>
        </row>
        <row r="160">
          <cell r="E160">
            <v>21.5866847829418</v>
          </cell>
        </row>
        <row r="161">
          <cell r="E161">
            <v>21.4734193977372</v>
          </cell>
        </row>
        <row r="162">
          <cell r="E162">
            <v>21.6627806022629</v>
          </cell>
        </row>
        <row r="163">
          <cell r="E163">
            <v>21.7185303059517</v>
          </cell>
        </row>
        <row r="164">
          <cell r="E164">
            <v>21.7672080783737</v>
          </cell>
        </row>
        <row r="165">
          <cell r="E165">
            <v>21.8165919216264</v>
          </cell>
        </row>
        <row r="166">
          <cell r="E166">
            <v>21.9102825157972</v>
          </cell>
        </row>
        <row r="167">
          <cell r="E167">
            <v>21.9227174842029</v>
          </cell>
        </row>
        <row r="168">
          <cell r="E168">
            <v>22.0094841052702</v>
          </cell>
        </row>
        <row r="169">
          <cell r="E169">
            <v>21.7985132456083</v>
          </cell>
        </row>
        <row r="170">
          <cell r="E170">
            <v>22.063105195686</v>
          </cell>
        </row>
        <row r="171">
          <cell r="E171">
            <v>21.9238948043141</v>
          </cell>
        </row>
        <row r="172">
          <cell r="E172">
            <v>22.184656444234</v>
          </cell>
        </row>
        <row r="173">
          <cell r="E173">
            <v>22.0684696298051</v>
          </cell>
        </row>
        <row r="174">
          <cell r="E174">
            <v>22.25730942745</v>
          </cell>
        </row>
        <row r="175">
          <cell r="E175">
            <v>22.3265850558078</v>
          </cell>
        </row>
        <row r="176">
          <cell r="E176">
            <v>22.3590044947203</v>
          </cell>
        </row>
        <row r="177">
          <cell r="E177">
            <v>22.4204413684362</v>
          </cell>
        </row>
        <row r="178">
          <cell r="E178">
            <v>22.5076175141597</v>
          </cell>
        </row>
        <row r="179">
          <cell r="E179">
            <v>22.5253824858405</v>
          </cell>
        </row>
        <row r="180">
          <cell r="E180">
            <v>22.6070613765088</v>
          </cell>
        </row>
        <row r="181">
          <cell r="E181">
            <v>22.4046988529095</v>
          </cell>
        </row>
        <row r="182">
          <cell r="E182">
            <v>22.6650009559089</v>
          </cell>
        </row>
        <row r="183">
          <cell r="E183">
            <v>22.5271354946284</v>
          </cell>
        </row>
        <row r="184">
          <cell r="E184">
            <v>22.7861845845517</v>
          </cell>
        </row>
        <row r="185">
          <cell r="E185">
            <v>22.6593867413168</v>
          </cell>
        </row>
        <row r="186">
          <cell r="E186">
            <v>22.8603610489028</v>
          </cell>
        </row>
        <row r="187">
          <cell r="E187">
            <v>22.9242376546903</v>
          </cell>
        </row>
        <row r="188">
          <cell r="E188">
            <v>22.9595623453099</v>
          </cell>
        </row>
        <row r="189">
          <cell r="E189">
            <v>23.0205147122419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1.28"/>
    <col collapsed="false" customWidth="true" hidden="false" outlineLevel="0" max="3" min="3" style="1" width="11.7"/>
    <col collapsed="false" customWidth="true" hidden="false" outlineLevel="0" max="4" min="4" style="1" width="11.28"/>
    <col collapsed="false" customWidth="true" hidden="false" outlineLevel="0" max="5" min="5" style="1" width="9.56"/>
    <col collapsed="false" customWidth="true" hidden="false" outlineLevel="0" max="6" min="6" style="1" width="11.42"/>
    <col collapsed="false" customWidth="true" hidden="false" outlineLevel="0" max="7" min="7" style="1" width="10.28"/>
    <col collapsed="false" customWidth="true" hidden="false" outlineLevel="0" max="8" min="8" style="1" width="12.14"/>
    <col collapsed="false" customWidth="true" hidden="false" outlineLevel="0" max="9" min="9" style="1" width="12.99"/>
    <col collapsed="false" customWidth="false" hidden="false" outlineLevel="0" max="10" min="10" style="1" width="9.14"/>
    <col collapsed="false" customWidth="true" hidden="false" outlineLevel="0" max="11" min="11" style="1" width="11.13"/>
    <col collapsed="false" customWidth="true" hidden="false" outlineLevel="0" max="12" min="12" style="1" width="11.42"/>
    <col collapsed="false" customWidth="true" hidden="false" outlineLevel="0" max="13" min="13" style="1" width="13.56"/>
    <col collapsed="false" customWidth="false" hidden="false" outlineLevel="0" max="17" min="14" style="1" width="9.14"/>
    <col collapsed="false" customWidth="true" hidden="false" outlineLevel="0" max="18" min="18" style="1" width="18.14"/>
    <col collapsed="false" customWidth="false" hidden="false" outlineLevel="0" max="24" min="19" style="1" width="9.14"/>
    <col collapsed="false" customWidth="true" hidden="false" outlineLevel="0" max="25" min="25" style="1" width="15.41"/>
    <col collapsed="false" customWidth="false" hidden="false" outlineLevel="0" max="257" min="26" style="1" width="9.14"/>
  </cols>
  <sheetData>
    <row r="1" customFormat="false" ht="14.25" hidden="false" customHeight="false" outlineLevel="0" collapsed="false">
      <c r="A1" s="2" t="s">
        <v>0</v>
      </c>
      <c r="B1" s="3" t="n">
        <v>36601</v>
      </c>
    </row>
    <row r="2" customFormat="false" ht="15.75" hidden="false" customHeight="false" outlineLevel="0" collapsed="false">
      <c r="B2" s="4" t="n">
        <v>36581</v>
      </c>
      <c r="C2" s="1" t="s">
        <v>1</v>
      </c>
      <c r="F2" s="5" t="s">
        <v>2</v>
      </c>
      <c r="G2" s="6"/>
      <c r="H2" s="6"/>
    </row>
    <row r="3" customFormat="false" ht="12.75" hidden="false" customHeight="false" outlineLevel="0" collapsed="false">
      <c r="A3" s="7"/>
      <c r="B3" s="7"/>
      <c r="C3" s="7" t="s">
        <v>3</v>
      </c>
      <c r="D3" s="7"/>
      <c r="E3" s="7"/>
      <c r="F3" s="7"/>
      <c r="G3" s="8"/>
      <c r="H3" s="8"/>
      <c r="I3" s="8"/>
      <c r="J3" s="8"/>
      <c r="K3" s="8"/>
      <c r="L3" s="7"/>
      <c r="M3" s="7"/>
      <c r="N3" s="7"/>
    </row>
    <row r="4" customFormat="false" ht="12.75" hidden="false" customHeight="false" outlineLevel="0" collapsed="false">
      <c r="A4" s="7"/>
      <c r="B4" s="7"/>
      <c r="C4" s="7"/>
      <c r="D4" s="7"/>
      <c r="E4" s="7"/>
      <c r="F4" s="7" t="s">
        <v>4</v>
      </c>
      <c r="G4" s="8"/>
      <c r="H4" s="8"/>
      <c r="I4" s="8"/>
      <c r="J4" s="8"/>
      <c r="K4" s="8"/>
      <c r="L4" s="7"/>
      <c r="M4" s="7"/>
      <c r="N4" s="7"/>
    </row>
    <row r="5" customFormat="false" ht="12.75" hidden="false" customHeight="false" outlineLevel="0" collapsed="false">
      <c r="A5" s="7"/>
      <c r="B5" s="7"/>
      <c r="C5" s="7"/>
      <c r="D5" s="7"/>
      <c r="E5" s="7"/>
      <c r="F5" s="7" t="s">
        <v>5</v>
      </c>
      <c r="G5" s="8"/>
      <c r="H5" s="8"/>
      <c r="I5" s="7"/>
      <c r="J5" s="8"/>
      <c r="K5" s="8"/>
      <c r="L5" s="8"/>
      <c r="M5" s="8"/>
      <c r="N5" s="8"/>
      <c r="O5" s="6"/>
    </row>
    <row r="6" customFormat="false" ht="12.75" hidden="false" customHeight="false" outlineLevel="0" collapsed="false">
      <c r="A6" s="7"/>
      <c r="B6" s="7"/>
      <c r="C6" s="7"/>
      <c r="D6" s="7"/>
      <c r="E6" s="7"/>
      <c r="F6" s="7" t="s">
        <v>6</v>
      </c>
      <c r="G6" s="8"/>
      <c r="H6" s="8"/>
      <c r="I6" s="8"/>
      <c r="J6" s="8"/>
      <c r="K6" s="8"/>
      <c r="L6" s="8"/>
      <c r="M6" s="8"/>
      <c r="N6" s="8"/>
      <c r="O6" s="6"/>
    </row>
    <row r="7" customFormat="false" ht="12.75" hidden="false" customHeight="false" outlineLevel="0" collapsed="false">
      <c r="A7" s="7"/>
      <c r="B7" s="7"/>
      <c r="C7" s="7"/>
      <c r="D7" s="7"/>
      <c r="E7" s="7"/>
      <c r="F7" s="7" t="s">
        <v>7</v>
      </c>
      <c r="G7" s="8"/>
      <c r="H7" s="8"/>
      <c r="I7" s="8"/>
      <c r="J7" s="8"/>
      <c r="K7" s="8"/>
      <c r="L7" s="8"/>
      <c r="M7" s="8"/>
      <c r="N7" s="8"/>
      <c r="O7" s="6"/>
    </row>
    <row r="8" customFormat="false" ht="12.75" hidden="false" customHeight="false" outlineLevel="0" collapsed="false">
      <c r="A8" s="7"/>
      <c r="B8" s="7"/>
      <c r="C8" s="7"/>
      <c r="D8" s="7"/>
      <c r="E8" s="8"/>
      <c r="F8" s="8"/>
      <c r="G8" s="8"/>
      <c r="H8" s="8"/>
      <c r="I8" s="8"/>
      <c r="J8" s="7"/>
      <c r="K8" s="8"/>
      <c r="L8" s="8"/>
      <c r="M8" s="8"/>
      <c r="N8" s="8"/>
      <c r="O8" s="6"/>
    </row>
    <row r="9" customFormat="false" ht="12.75" hidden="false" customHeight="false" outlineLevel="0" collapsed="false">
      <c r="A9" s="7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6"/>
    </row>
    <row r="10" customFormat="false" ht="18.75" hidden="false" customHeight="false" outlineLevel="0" collapsed="false">
      <c r="A10" s="8"/>
      <c r="B10" s="9" t="s">
        <v>8</v>
      </c>
      <c r="C10" s="10"/>
      <c r="D10" s="10"/>
      <c r="E10" s="10"/>
      <c r="F10" s="11"/>
      <c r="G10" s="12" t="s">
        <v>9</v>
      </c>
      <c r="H10" s="10"/>
      <c r="I10" s="13" t="n">
        <v>20000306</v>
      </c>
      <c r="J10" s="10"/>
      <c r="K10" s="11"/>
      <c r="L10" s="11"/>
      <c r="M10" s="14"/>
      <c r="N10" s="8"/>
      <c r="O10" s="6"/>
    </row>
    <row r="11" customFormat="false" ht="12.75" hidden="false" customHeight="false" outlineLevel="0" collapsed="false">
      <c r="A11" s="8"/>
      <c r="B11" s="15"/>
      <c r="C11" s="16"/>
      <c r="D11" s="16"/>
      <c r="E11" s="16"/>
      <c r="F11" s="16"/>
      <c r="G11" s="17"/>
      <c r="H11" s="16"/>
      <c r="I11" s="17"/>
      <c r="J11" s="16"/>
      <c r="K11" s="17"/>
      <c r="L11" s="17"/>
      <c r="M11" s="18"/>
      <c r="N11" s="8"/>
      <c r="O11" s="6"/>
    </row>
    <row r="12" customFormat="false" ht="18.75" hidden="false" customHeight="false" outlineLevel="0" collapsed="false">
      <c r="A12" s="8"/>
      <c r="B12" s="19" t="s">
        <v>10</v>
      </c>
      <c r="C12" s="17"/>
      <c r="D12" s="17"/>
      <c r="E12" s="17"/>
      <c r="F12" s="17"/>
      <c r="G12" s="17"/>
      <c r="H12" s="20" t="s">
        <v>11</v>
      </c>
      <c r="I12" s="16"/>
      <c r="J12" s="16"/>
      <c r="K12" s="21" t="s">
        <v>12</v>
      </c>
      <c r="L12" s="16"/>
      <c r="M12" s="22" t="n">
        <v>0.03</v>
      </c>
      <c r="N12" s="8"/>
      <c r="O12" s="6"/>
    </row>
    <row r="13" customFormat="false" ht="12.75" hidden="false" customHeight="false" outlineLevel="0" collapsed="false">
      <c r="A13" s="8"/>
      <c r="B13" s="15"/>
      <c r="C13" s="16"/>
      <c r="D13" s="17"/>
      <c r="E13" s="23" t="s">
        <v>13</v>
      </c>
      <c r="F13" s="23" t="s">
        <v>14</v>
      </c>
      <c r="G13" s="17"/>
      <c r="H13" s="16"/>
      <c r="I13" s="16"/>
      <c r="J13" s="17"/>
      <c r="K13" s="23" t="s">
        <v>13</v>
      </c>
      <c r="L13" s="23" t="s">
        <v>14</v>
      </c>
      <c r="M13" s="23" t="s">
        <v>14</v>
      </c>
      <c r="N13" s="24"/>
      <c r="O13" s="6"/>
    </row>
    <row r="14" customFormat="false" ht="12.75" hidden="false" customHeight="false" outlineLevel="0" collapsed="false">
      <c r="A14" s="8"/>
      <c r="B14" s="25" t="s">
        <v>15</v>
      </c>
      <c r="C14" s="26" t="s">
        <v>16</v>
      </c>
      <c r="D14" s="26" t="s">
        <v>17</v>
      </c>
      <c r="E14" s="26" t="s">
        <v>18</v>
      </c>
      <c r="F14" s="23" t="s">
        <v>18</v>
      </c>
      <c r="G14" s="17"/>
      <c r="H14" s="27" t="s">
        <v>15</v>
      </c>
      <c r="I14" s="26" t="s">
        <v>16</v>
      </c>
      <c r="J14" s="26" t="s">
        <v>17</v>
      </c>
      <c r="K14" s="26" t="s">
        <v>18</v>
      </c>
      <c r="L14" s="23" t="s">
        <v>18</v>
      </c>
      <c r="M14" s="23" t="s">
        <v>17</v>
      </c>
      <c r="N14" s="8"/>
      <c r="O14" s="6"/>
    </row>
    <row r="15" customFormat="false" ht="12.75" hidden="false" customHeight="false" outlineLevel="0" collapsed="false">
      <c r="A15" s="8"/>
      <c r="B15" s="28" t="n">
        <v>36867</v>
      </c>
      <c r="C15" s="29" t="n">
        <v>8</v>
      </c>
      <c r="D15" s="30" t="n">
        <v>6.216</v>
      </c>
      <c r="E15" s="31" t="n">
        <v>101.28</v>
      </c>
      <c r="F15" s="32" t="e">
        <f aca="false">#REF!</f>
        <v>#REF!</v>
      </c>
      <c r="G15" s="17"/>
      <c r="H15" s="33" t="n">
        <v>37158</v>
      </c>
      <c r="I15" s="32" t="n">
        <v>2.5</v>
      </c>
      <c r="J15" s="30" t="n">
        <v>3.943</v>
      </c>
      <c r="K15" s="31" t="n">
        <v>204.902475</v>
      </c>
      <c r="L15" s="32" t="e">
        <f aca="false">#REF!</f>
        <v>#REF!</v>
      </c>
      <c r="M15" s="34" t="e">
        <f aca="false">#REF!</f>
        <v>#REF!</v>
      </c>
      <c r="N15" s="8"/>
      <c r="O15" s="6"/>
    </row>
    <row r="16" customFormat="false" ht="12.75" hidden="false" customHeight="false" outlineLevel="0" collapsed="false">
      <c r="A16" s="8"/>
      <c r="B16" s="28" t="n">
        <v>37201</v>
      </c>
      <c r="C16" s="29" t="n">
        <v>7</v>
      </c>
      <c r="D16" s="30" t="n">
        <v>6.313</v>
      </c>
      <c r="E16" s="31" t="n">
        <v>101.04</v>
      </c>
      <c r="F16" s="32" t="e">
        <f aca="false">#REF!</f>
        <v>#REF!</v>
      </c>
      <c r="G16" s="17"/>
      <c r="H16" s="33" t="n">
        <v>37761</v>
      </c>
      <c r="I16" s="32" t="n">
        <v>2.5</v>
      </c>
      <c r="J16" s="30" t="n">
        <v>3.591</v>
      </c>
      <c r="K16" s="31" t="n">
        <v>201.36005</v>
      </c>
      <c r="L16" s="32" t="e">
        <f aca="false">#REF!</f>
        <v>#REF!</v>
      </c>
      <c r="M16" s="34" t="e">
        <f aca="false">#REF!</f>
        <v>#REF!</v>
      </c>
      <c r="N16" s="8"/>
      <c r="O16" s="6"/>
    </row>
    <row r="17" customFormat="false" ht="12.75" hidden="false" customHeight="false" outlineLevel="0" collapsed="false">
      <c r="A17" s="8"/>
      <c r="B17" s="28" t="n">
        <v>37414</v>
      </c>
      <c r="C17" s="29" t="n">
        <v>7</v>
      </c>
      <c r="D17" s="30" t="n">
        <v>6.303</v>
      </c>
      <c r="E17" s="31" t="n">
        <v>101.43</v>
      </c>
      <c r="F17" s="32" t="e">
        <f aca="false">#REF!</f>
        <v>#REF!</v>
      </c>
      <c r="G17" s="16"/>
      <c r="H17" s="33" t="n">
        <v>38281</v>
      </c>
      <c r="I17" s="32" t="n">
        <v>4.375</v>
      </c>
      <c r="J17" s="30" t="n">
        <v>2.95</v>
      </c>
      <c r="K17" s="31" t="n">
        <v>128.298009</v>
      </c>
      <c r="L17" s="32" t="e">
        <f aca="false">#REF!</f>
        <v>#REF!</v>
      </c>
      <c r="M17" s="34" t="e">
        <f aca="false">#REF!</f>
        <v>#REF!</v>
      </c>
      <c r="N17" s="8"/>
      <c r="O17" s="6"/>
    </row>
    <row r="18" customFormat="false" ht="12.75" hidden="false" customHeight="false" outlineLevel="0" collapsed="false">
      <c r="A18" s="8"/>
      <c r="B18" s="28" t="n">
        <v>37782</v>
      </c>
      <c r="C18" s="29" t="n">
        <v>8</v>
      </c>
      <c r="D18" s="30" t="n">
        <v>6.277</v>
      </c>
      <c r="E18" s="31" t="n">
        <v>105</v>
      </c>
      <c r="F18" s="32" t="e">
        <f aca="false">#REF!</f>
        <v>#REF!</v>
      </c>
      <c r="G18" s="16"/>
      <c r="H18" s="33" t="n">
        <v>38917</v>
      </c>
      <c r="I18" s="32" t="n">
        <v>2</v>
      </c>
      <c r="J18" s="30" t="n">
        <v>2.338</v>
      </c>
      <c r="K18" s="31" t="n">
        <v>231.297798</v>
      </c>
      <c r="L18" s="32" t="e">
        <f aca="false">#REF!</f>
        <v>#REF!</v>
      </c>
      <c r="M18" s="34" t="e">
        <f aca="false">#REF!</f>
        <v>#REF!</v>
      </c>
      <c r="N18" s="8"/>
      <c r="O18" s="6"/>
    </row>
    <row r="19" customFormat="false" ht="12.75" hidden="false" customHeight="false" outlineLevel="0" collapsed="false">
      <c r="A19" s="8"/>
      <c r="B19" s="28" t="n">
        <v>38317</v>
      </c>
      <c r="C19" s="29" t="n">
        <v>6.75</v>
      </c>
      <c r="D19" s="30" t="n">
        <v>6.032</v>
      </c>
      <c r="E19" s="31" t="n">
        <v>102.87</v>
      </c>
      <c r="F19" s="32" t="e">
        <f aca="false">#REF!</f>
        <v>#REF!</v>
      </c>
      <c r="G19" s="16"/>
      <c r="H19" s="33" t="n">
        <v>39953</v>
      </c>
      <c r="I19" s="32" t="n">
        <v>2.5</v>
      </c>
      <c r="J19" s="30" t="n">
        <v>2.11</v>
      </c>
      <c r="K19" s="31" t="n">
        <v>214.951275</v>
      </c>
      <c r="L19" s="32" t="e">
        <f aca="false">#REF!</f>
        <v>#REF!</v>
      </c>
      <c r="M19" s="34" t="e">
        <f aca="false">#REF!</f>
        <v>#REF!</v>
      </c>
      <c r="N19" s="8"/>
      <c r="O19" s="6"/>
    </row>
    <row r="20" customFormat="false" ht="12.75" hidden="false" customHeight="false" outlineLevel="0" collapsed="false">
      <c r="A20" s="8"/>
      <c r="B20" s="28" t="n">
        <v>38693</v>
      </c>
      <c r="C20" s="29" t="n">
        <v>8.5</v>
      </c>
      <c r="D20" s="30" t="n">
        <v>6.003</v>
      </c>
      <c r="E20" s="31" t="n">
        <v>111.97</v>
      </c>
      <c r="F20" s="32" t="e">
        <f aca="false">#REF!</f>
        <v>#REF!</v>
      </c>
      <c r="G20" s="16"/>
      <c r="H20" s="33" t="n">
        <v>40778</v>
      </c>
      <c r="I20" s="32" t="n">
        <v>2.5</v>
      </c>
      <c r="J20" s="30" t="n">
        <v>2.148</v>
      </c>
      <c r="K20" s="31" t="n">
        <v>227.703649</v>
      </c>
      <c r="L20" s="32" t="e">
        <f aca="false">#REF!</f>
        <v>#REF!</v>
      </c>
      <c r="M20" s="34" t="e">
        <f aca="false">#REF!</f>
        <v>#REF!</v>
      </c>
      <c r="N20" s="8"/>
      <c r="O20" s="6"/>
    </row>
    <row r="21" customFormat="false" ht="12.75" hidden="false" customHeight="false" outlineLevel="0" collapsed="false">
      <c r="A21" s="8"/>
      <c r="B21" s="28" t="n">
        <v>39058</v>
      </c>
      <c r="C21" s="29" t="n">
        <v>7.5</v>
      </c>
      <c r="D21" s="30" t="n">
        <v>5.927</v>
      </c>
      <c r="E21" s="31" t="n">
        <v>108.62</v>
      </c>
      <c r="F21" s="32" t="e">
        <f aca="false">#REF!</f>
        <v>#REF!</v>
      </c>
      <c r="G21" s="16"/>
      <c r="H21" s="33" t="n">
        <v>41502</v>
      </c>
      <c r="I21" s="32" t="n">
        <v>2.5</v>
      </c>
      <c r="J21" s="30" t="n">
        <v>2.096</v>
      </c>
      <c r="K21" s="31" t="n">
        <v>192.530648</v>
      </c>
      <c r="L21" s="32" t="e">
        <f aca="false">#REF!</f>
        <v>#REF!</v>
      </c>
      <c r="M21" s="34" t="e">
        <f aca="false">#REF!</f>
        <v>#REF!</v>
      </c>
      <c r="N21" s="8"/>
      <c r="O21" s="6"/>
    </row>
    <row r="22" customFormat="false" ht="12.75" hidden="false" customHeight="false" outlineLevel="0" collapsed="false">
      <c r="A22" s="8"/>
      <c r="B22" s="28" t="n">
        <v>39423</v>
      </c>
      <c r="C22" s="29" t="n">
        <v>7.25</v>
      </c>
      <c r="D22" s="30" t="n">
        <v>5.815</v>
      </c>
      <c r="E22" s="31" t="n">
        <v>108.82</v>
      </c>
      <c r="F22" s="32" t="e">
        <f aca="false">#REF!</f>
        <v>#REF!</v>
      </c>
      <c r="G22" s="16"/>
      <c r="H22" s="33" t="n">
        <v>42577</v>
      </c>
      <c r="I22" s="32" t="n">
        <v>2.5</v>
      </c>
      <c r="J22" s="30" t="n">
        <v>2.013</v>
      </c>
      <c r="K22" s="31" t="n">
        <v>214.372576</v>
      </c>
      <c r="L22" s="32" t="e">
        <f aca="false">#REF!</f>
        <v>#REF!</v>
      </c>
      <c r="M22" s="34" t="e">
        <f aca="false">#REF!</f>
        <v>#REF!</v>
      </c>
      <c r="N22" s="8"/>
      <c r="O22" s="6"/>
    </row>
    <row r="23" customFormat="false" ht="12.75" hidden="false" customHeight="false" outlineLevel="0" collapsed="false">
      <c r="A23" s="8"/>
      <c r="B23" s="28" t="n">
        <v>40736</v>
      </c>
      <c r="C23" s="29" t="n">
        <v>9</v>
      </c>
      <c r="D23" s="30" t="n">
        <v>5.427</v>
      </c>
      <c r="E23" s="31" t="n">
        <v>129.96</v>
      </c>
      <c r="F23" s="32" t="e">
        <f aca="false">#REF!</f>
        <v>#REF!</v>
      </c>
      <c r="G23" s="16"/>
      <c r="H23" s="33" t="n">
        <v>43937</v>
      </c>
      <c r="I23" s="32" t="n">
        <v>2.5</v>
      </c>
      <c r="J23" s="30" t="n">
        <v>1.904</v>
      </c>
      <c r="K23" s="31" t="n">
        <v>217.313461</v>
      </c>
      <c r="L23" s="32" t="e">
        <f aca="false">#REF!</f>
        <v>#REF!</v>
      </c>
      <c r="M23" s="34" t="e">
        <f aca="false">#REF!</f>
        <v>#REF!</v>
      </c>
      <c r="N23" s="8"/>
      <c r="O23" s="6"/>
    </row>
    <row r="24" customFormat="false" ht="12.75" hidden="false" customHeight="false" outlineLevel="0" collapsed="false">
      <c r="A24" s="8"/>
      <c r="B24" s="28" t="n">
        <v>41127</v>
      </c>
      <c r="C24" s="29" t="n">
        <v>9</v>
      </c>
      <c r="D24" s="30" t="n">
        <v>5.365</v>
      </c>
      <c r="E24" s="31" t="n">
        <v>132.62</v>
      </c>
      <c r="F24" s="32" t="e">
        <f aca="false">#REF!</f>
        <v>#REF!</v>
      </c>
      <c r="G24" s="16"/>
      <c r="H24" s="33" t="n">
        <v>45490</v>
      </c>
      <c r="I24" s="32" t="n">
        <v>2.5</v>
      </c>
      <c r="J24" s="30" t="n">
        <v>1.763</v>
      </c>
      <c r="K24" s="31" t="n">
        <v>192.35038</v>
      </c>
      <c r="L24" s="32" t="e">
        <f aca="false">#REF!</f>
        <v>#REF!</v>
      </c>
      <c r="M24" s="34" t="e">
        <f aca="false">#REF!</f>
        <v>#REF!</v>
      </c>
      <c r="N24" s="8"/>
      <c r="O24" s="6"/>
    </row>
    <row r="25" customFormat="false" ht="12.75" hidden="false" customHeight="false" outlineLevel="0" collapsed="false">
      <c r="A25" s="8"/>
      <c r="B25" s="28" t="n">
        <v>42345</v>
      </c>
      <c r="C25" s="29" t="n">
        <v>8</v>
      </c>
      <c r="D25" s="30" t="n">
        <v>4.983</v>
      </c>
      <c r="E25" s="31" t="n">
        <v>132.61</v>
      </c>
      <c r="F25" s="32" t="e">
        <f aca="false">#REF!</f>
        <v>#REF!</v>
      </c>
      <c r="G25" s="16"/>
      <c r="H25" s="33" t="n">
        <v>47686</v>
      </c>
      <c r="I25" s="32" t="n">
        <v>4.125</v>
      </c>
      <c r="J25" s="30" t="n">
        <v>1.678</v>
      </c>
      <c r="K25" s="31" t="n">
        <v>191.769924</v>
      </c>
      <c r="L25" s="32" t="e">
        <f aca="false">#REF!</f>
        <v>#REF!</v>
      </c>
      <c r="M25" s="34" t="e">
        <f aca="false">#REF!</f>
        <v>#REF!</v>
      </c>
      <c r="N25" s="8"/>
      <c r="O25" s="6"/>
    </row>
    <row r="26" customFormat="false" ht="12.75" hidden="false" customHeight="false" outlineLevel="0" collapsed="false">
      <c r="A26" s="8"/>
      <c r="B26" s="28" t="n">
        <v>44354</v>
      </c>
      <c r="C26" s="29" t="n">
        <v>8</v>
      </c>
      <c r="D26" s="30" t="n">
        <v>4.698</v>
      </c>
      <c r="E26" s="31" t="n">
        <v>144.02</v>
      </c>
      <c r="F26" s="32" t="e">
        <f aca="false">#REF!</f>
        <v>#REF!</v>
      </c>
      <c r="G26" s="16"/>
      <c r="H26" s="33" t="n">
        <v>47686</v>
      </c>
      <c r="I26" s="32" t="n">
        <v>4.125</v>
      </c>
      <c r="J26" s="34" t="n">
        <f aca="false">+J25</f>
        <v>1.678</v>
      </c>
      <c r="K26" s="32" t="n">
        <f aca="false">+K25</f>
        <v>191.769924</v>
      </c>
      <c r="L26" s="32" t="e">
        <f aca="false">#REF!</f>
        <v>#REF!</v>
      </c>
      <c r="M26" s="34" t="e">
        <f aca="false">#REF!</f>
        <v>#REF!</v>
      </c>
      <c r="N26" s="8"/>
      <c r="O26" s="6"/>
    </row>
    <row r="27" customFormat="false" ht="12.75" hidden="false" customHeight="false" outlineLevel="0" collapsed="false">
      <c r="A27" s="8"/>
      <c r="B27" s="28" t="n">
        <v>44354</v>
      </c>
      <c r="C27" s="29" t="n">
        <v>8</v>
      </c>
      <c r="D27" s="35" t="n">
        <f aca="false">D26</f>
        <v>4.698</v>
      </c>
      <c r="E27" s="35" t="n">
        <f aca="false">E26</f>
        <v>144.02</v>
      </c>
      <c r="F27" s="36" t="e">
        <f aca="false">#REF!</f>
        <v>#REF!</v>
      </c>
      <c r="G27" s="16"/>
      <c r="H27" s="33"/>
      <c r="I27" s="32"/>
      <c r="J27" s="34"/>
      <c r="K27" s="32"/>
      <c r="L27" s="32"/>
      <c r="M27" s="18"/>
      <c r="N27" s="8"/>
      <c r="O27" s="6"/>
    </row>
    <row r="28" customFormat="false" ht="12.75" hidden="false" customHeight="false" outlineLevel="0" collapsed="false">
      <c r="A28" s="8"/>
      <c r="B28" s="28"/>
      <c r="C28" s="29"/>
      <c r="D28" s="17"/>
      <c r="E28" s="17"/>
      <c r="F28" s="32"/>
      <c r="G28" s="17"/>
      <c r="H28" s="33"/>
      <c r="I28" s="32"/>
      <c r="J28" s="34"/>
      <c r="K28" s="32"/>
      <c r="L28" s="32"/>
      <c r="M28" s="18"/>
      <c r="N28" s="8"/>
      <c r="O28" s="6"/>
    </row>
    <row r="29" customFormat="false" ht="12.75" hidden="false" customHeight="false" outlineLevel="0" collapsed="false">
      <c r="A29" s="8"/>
      <c r="B29" s="37"/>
      <c r="C29" s="38"/>
      <c r="D29" s="38"/>
      <c r="E29" s="38"/>
      <c r="F29" s="38"/>
      <c r="G29" s="38"/>
      <c r="H29" s="39"/>
      <c r="I29" s="39"/>
      <c r="J29" s="39"/>
      <c r="K29" s="38" t="s">
        <v>19</v>
      </c>
      <c r="L29" s="38"/>
      <c r="M29" s="40"/>
      <c r="N29" s="8"/>
      <c r="O29" s="6"/>
    </row>
    <row r="30" customFormat="false" ht="13.5" hidden="false" customHeight="false" outlineLevel="0" collapsed="false">
      <c r="A30" s="8"/>
      <c r="B30" s="8"/>
      <c r="C30" s="8"/>
      <c r="D30" s="8"/>
      <c r="E30" s="8"/>
      <c r="F30" s="8"/>
      <c r="G30" s="7"/>
      <c r="H30" s="7"/>
      <c r="I30" s="7"/>
      <c r="J30" s="8"/>
      <c r="K30" s="8"/>
      <c r="L30" s="8"/>
      <c r="M30" s="8"/>
      <c r="N30" s="8"/>
      <c r="O30" s="6"/>
    </row>
    <row r="31" customFormat="false" ht="18.75" hidden="false" customHeight="false" outlineLevel="0" collapsed="false">
      <c r="A31" s="8"/>
      <c r="B31" s="9" t="s">
        <v>20</v>
      </c>
      <c r="C31" s="11"/>
      <c r="D31" s="11"/>
      <c r="E31" s="11"/>
      <c r="F31" s="14"/>
      <c r="G31" s="7"/>
      <c r="H31" s="33"/>
      <c r="I31" s="8"/>
      <c r="J31" s="41" t="s">
        <v>21</v>
      </c>
      <c r="K31" s="42"/>
      <c r="L31" s="43"/>
      <c r="M31" s="44"/>
      <c r="N31" s="8"/>
      <c r="O31" s="6"/>
    </row>
    <row r="32" customFormat="false" ht="15.75" hidden="false" customHeight="false" outlineLevel="0" collapsed="false">
      <c r="A32" s="8"/>
      <c r="B32" s="45"/>
      <c r="C32" s="17"/>
      <c r="D32" s="17"/>
      <c r="E32" s="17"/>
      <c r="F32" s="18"/>
      <c r="G32" s="7"/>
      <c r="H32" s="33"/>
      <c r="I32" s="8"/>
      <c r="J32" s="46" t="s">
        <v>22</v>
      </c>
      <c r="K32" s="32"/>
      <c r="L32" s="17"/>
      <c r="M32" s="47"/>
      <c r="N32" s="8"/>
      <c r="O32" s="6"/>
    </row>
    <row r="33" customFormat="false" ht="15" hidden="false" customHeight="true" outlineLevel="0" collapsed="false">
      <c r="A33" s="8"/>
      <c r="B33" s="19" t="s">
        <v>23</v>
      </c>
      <c r="C33" s="17"/>
      <c r="D33" s="17"/>
      <c r="E33" s="17"/>
      <c r="F33" s="18"/>
      <c r="G33" s="7"/>
      <c r="H33" s="33"/>
      <c r="I33" s="8"/>
      <c r="J33" s="48" t="s">
        <v>24</v>
      </c>
      <c r="K33" s="49"/>
      <c r="L33" s="21"/>
      <c r="M33" s="50"/>
      <c r="N33" s="8"/>
      <c r="O33" s="6"/>
    </row>
    <row r="34" customFormat="false" ht="12.75" hidden="false" customHeight="false" outlineLevel="0" collapsed="false">
      <c r="A34" s="8"/>
      <c r="B34" s="51" t="s">
        <v>25</v>
      </c>
      <c r="C34" s="52" t="n">
        <v>20000131</v>
      </c>
      <c r="D34" s="53" t="s">
        <v>26</v>
      </c>
      <c r="E34" s="52" t="n">
        <v>166.6</v>
      </c>
      <c r="F34" s="18"/>
      <c r="G34" s="7"/>
      <c r="H34" s="54" t="str">
        <f aca="false">CONCATENATE(MID(C34,7,2),"/",MID(C34,5,2),"/",MID(C34,1,4))</f>
        <v>31/01/2000</v>
      </c>
      <c r="I34" s="8"/>
      <c r="J34" s="55"/>
      <c r="K34" s="32"/>
      <c r="L34" s="17"/>
      <c r="M34" s="47"/>
      <c r="N34" s="8"/>
      <c r="O34" s="6"/>
    </row>
    <row r="35" customFormat="false" ht="15" hidden="false" customHeight="false" outlineLevel="0" collapsed="false">
      <c r="A35" s="8"/>
      <c r="B35" s="37"/>
      <c r="C35" s="38"/>
      <c r="D35" s="38"/>
      <c r="E35" s="38"/>
      <c r="F35" s="40"/>
      <c r="G35" s="7"/>
      <c r="H35" s="33"/>
      <c r="I35" s="8"/>
      <c r="J35" s="48" t="s">
        <v>27</v>
      </c>
      <c r="K35" s="32"/>
      <c r="L35" s="17"/>
      <c r="M35" s="47"/>
      <c r="N35" s="8"/>
      <c r="O35" s="6"/>
    </row>
    <row r="36" customFormat="false" ht="15.75" hidden="false" customHeight="false" outlineLevel="0" collapsed="false">
      <c r="A36" s="8"/>
      <c r="B36" s="56" t="s">
        <v>28</v>
      </c>
      <c r="C36" s="38"/>
      <c r="D36" s="39" t="s">
        <v>29</v>
      </c>
      <c r="E36" s="57" t="n">
        <v>106.5</v>
      </c>
      <c r="F36" s="40"/>
      <c r="G36" s="7"/>
      <c r="H36" s="33"/>
      <c r="I36" s="8"/>
      <c r="J36" s="46" t="s">
        <v>30</v>
      </c>
      <c r="K36" s="58" t="n">
        <v>0.965725986</v>
      </c>
      <c r="L36" s="17"/>
      <c r="M36" s="47"/>
      <c r="N36" s="8"/>
    </row>
    <row r="37" customFormat="false" ht="15.75" hidden="false" customHeight="false" outlineLevel="0" collapsed="false">
      <c r="A37" s="8"/>
      <c r="B37" s="56" t="s">
        <v>31</v>
      </c>
      <c r="C37" s="38"/>
      <c r="D37" s="39" t="s">
        <v>29</v>
      </c>
      <c r="E37" s="57" t="n">
        <v>106</v>
      </c>
      <c r="F37" s="40"/>
      <c r="G37" s="7"/>
      <c r="H37" s="33"/>
      <c r="I37" s="8"/>
      <c r="J37" s="46" t="s">
        <v>32</v>
      </c>
      <c r="K37" s="58" t="n">
        <v>-0.614020416</v>
      </c>
      <c r="L37" s="17"/>
      <c r="M37" s="47"/>
      <c r="N37" s="8"/>
    </row>
    <row r="38" customFormat="false" ht="18.75" hidden="false" customHeight="false" outlineLevel="0" collapsed="false">
      <c r="A38" s="8"/>
      <c r="B38" s="59"/>
      <c r="C38" s="17"/>
      <c r="D38" s="16"/>
      <c r="E38" s="16"/>
      <c r="F38" s="17"/>
      <c r="G38" s="7"/>
      <c r="H38" s="33"/>
      <c r="I38" s="8"/>
      <c r="J38" s="60" t="s">
        <v>33</v>
      </c>
      <c r="K38" s="58" t="n">
        <v>0.022561136</v>
      </c>
      <c r="L38" s="17"/>
      <c r="M38" s="47"/>
      <c r="N38" s="8"/>
    </row>
    <row r="39" customFormat="false" ht="18" hidden="false" customHeight="false" outlineLevel="0" collapsed="false">
      <c r="A39" s="8"/>
      <c r="B39" s="9" t="s">
        <v>34</v>
      </c>
      <c r="C39" s="11"/>
      <c r="D39" s="11"/>
      <c r="E39" s="11"/>
      <c r="F39" s="11"/>
      <c r="G39" s="61"/>
      <c r="H39" s="33"/>
      <c r="I39" s="8"/>
      <c r="J39" s="62" t="s">
        <v>35</v>
      </c>
      <c r="K39" s="58" t="n">
        <v>9.1549045E-005</v>
      </c>
      <c r="L39" s="17"/>
      <c r="M39" s="47"/>
      <c r="N39" s="8"/>
    </row>
    <row r="40" customFormat="false" ht="12.75" hidden="false" customHeight="false" outlineLevel="0" collapsed="false">
      <c r="A40" s="8"/>
      <c r="B40" s="45"/>
      <c r="C40" s="17"/>
      <c r="D40" s="17"/>
      <c r="E40" s="17"/>
      <c r="F40" s="17"/>
      <c r="G40" s="63"/>
      <c r="H40" s="33"/>
      <c r="I40" s="8"/>
      <c r="J40" s="55"/>
      <c r="K40" s="32"/>
      <c r="L40" s="17"/>
      <c r="M40" s="47"/>
      <c r="N40" s="8"/>
    </row>
    <row r="41" customFormat="false" ht="18.75" hidden="false" customHeight="false" outlineLevel="0" collapsed="false">
      <c r="A41" s="8"/>
      <c r="B41" s="19" t="s">
        <v>36</v>
      </c>
      <c r="C41" s="16"/>
      <c r="D41" s="16"/>
      <c r="E41" s="16"/>
      <c r="F41" s="16"/>
      <c r="G41" s="18"/>
      <c r="H41" s="33"/>
      <c r="I41" s="8"/>
      <c r="J41" s="46"/>
      <c r="K41" s="32"/>
      <c r="L41" s="16"/>
      <c r="M41" s="47"/>
      <c r="N41" s="8"/>
    </row>
    <row r="42" customFormat="false" ht="13.5" hidden="false" customHeight="false" outlineLevel="0" collapsed="false">
      <c r="A42" s="8"/>
      <c r="B42" s="45"/>
      <c r="C42" s="64" t="n">
        <v>-0.005</v>
      </c>
      <c r="D42" s="16" t="s">
        <v>37</v>
      </c>
      <c r="E42" s="16"/>
      <c r="F42" s="16"/>
      <c r="G42" s="18"/>
      <c r="H42" s="33"/>
      <c r="I42" s="8"/>
      <c r="J42" s="65"/>
      <c r="K42" s="66"/>
      <c r="L42" s="67"/>
      <c r="M42" s="68"/>
      <c r="N42" s="8"/>
    </row>
    <row r="43" customFormat="false" ht="13.5" hidden="false" customHeight="false" outlineLevel="0" collapsed="false">
      <c r="A43" s="8"/>
      <c r="B43" s="37"/>
      <c r="C43" s="38"/>
      <c r="D43" s="38"/>
      <c r="E43" s="38"/>
      <c r="F43" s="38"/>
      <c r="G43" s="69"/>
      <c r="H43" s="33"/>
      <c r="I43" s="8"/>
      <c r="J43" s="70"/>
      <c r="K43" s="71"/>
      <c r="L43" s="8"/>
      <c r="M43" s="8"/>
      <c r="N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7"/>
      <c r="H44" s="8"/>
      <c r="I44" s="8"/>
      <c r="J44" s="70"/>
      <c r="K44" s="71"/>
      <c r="L44" s="8"/>
      <c r="M44" s="8"/>
      <c r="N44" s="8"/>
    </row>
    <row r="45" customFormat="false" ht="18" hidden="false" customHeight="false" outlineLevel="0" collapsed="false">
      <c r="A45" s="8"/>
      <c r="B45" s="9" t="s">
        <v>38</v>
      </c>
      <c r="C45" s="72" t="s">
        <v>39</v>
      </c>
      <c r="D45" s="72" t="s">
        <v>39</v>
      </c>
      <c r="E45" s="11"/>
      <c r="F45" s="72" t="s">
        <v>40</v>
      </c>
      <c r="G45" s="72" t="s">
        <v>41</v>
      </c>
      <c r="H45" s="15"/>
      <c r="I45" s="8"/>
      <c r="J45" s="70"/>
      <c r="K45" s="71"/>
      <c r="L45" s="8"/>
      <c r="M45" s="8"/>
      <c r="N45" s="8"/>
    </row>
    <row r="46" customFormat="false" ht="38.25" hidden="false" customHeight="false" outlineLevel="0" collapsed="false">
      <c r="A46" s="8"/>
      <c r="B46" s="45"/>
      <c r="C46" s="73" t="s">
        <v>42</v>
      </c>
      <c r="D46" s="73" t="s">
        <v>43</v>
      </c>
      <c r="E46" s="17"/>
      <c r="F46" s="73" t="s">
        <v>44</v>
      </c>
      <c r="G46" s="73" t="s">
        <v>44</v>
      </c>
      <c r="H46" s="15"/>
      <c r="I46" s="8"/>
      <c r="J46" s="8"/>
      <c r="K46" s="8"/>
      <c r="L46" s="8"/>
      <c r="M46" s="8"/>
      <c r="N46" s="8"/>
    </row>
    <row r="47" customFormat="false" ht="15" hidden="false" customHeight="false" outlineLevel="0" collapsed="false">
      <c r="A47" s="8"/>
      <c r="B47" s="74" t="n">
        <v>36495</v>
      </c>
      <c r="C47" s="75" t="n">
        <v>0.018</v>
      </c>
      <c r="D47" s="75" t="n">
        <v>0.023</v>
      </c>
      <c r="E47" s="17"/>
      <c r="F47" s="73"/>
      <c r="G47" s="73"/>
      <c r="H47" s="15"/>
      <c r="I47" s="76"/>
      <c r="J47" s="8"/>
      <c r="K47" s="8"/>
      <c r="L47" s="8"/>
      <c r="M47" s="8"/>
      <c r="N47" s="7"/>
    </row>
    <row r="48" customFormat="false" ht="15" hidden="false" customHeight="false" outlineLevel="0" collapsed="false">
      <c r="A48" s="7"/>
      <c r="B48" s="74" t="n">
        <v>36556</v>
      </c>
      <c r="C48" s="75" t="n">
        <v>0.02</v>
      </c>
      <c r="D48" s="75" t="n">
        <v>0.025</v>
      </c>
      <c r="E48" s="7"/>
      <c r="F48" s="7"/>
      <c r="G48" s="7"/>
      <c r="H48" s="15"/>
      <c r="I48" s="8"/>
      <c r="J48" s="8"/>
      <c r="K48" s="8"/>
      <c r="L48" s="8"/>
      <c r="M48" s="8"/>
      <c r="N48" s="7"/>
    </row>
    <row r="49" customFormat="false" ht="15" hidden="false" customHeight="false" outlineLevel="0" collapsed="false">
      <c r="A49" s="8"/>
      <c r="B49" s="74" t="e">
        <f aca="false">#REF!</f>
        <v>#REF!</v>
      </c>
      <c r="C49" s="75" t="n">
        <v>0.02</v>
      </c>
      <c r="D49" s="75" t="n">
        <v>0.025</v>
      </c>
      <c r="E49" s="74" t="n">
        <v>36192</v>
      </c>
      <c r="F49" s="77" t="n">
        <v>163.7</v>
      </c>
      <c r="G49" s="78" t="n">
        <v>104.1</v>
      </c>
      <c r="H49" s="15"/>
      <c r="I49" s="7"/>
      <c r="J49" s="7"/>
      <c r="K49" s="7"/>
      <c r="L49" s="7"/>
      <c r="M49" s="7"/>
      <c r="N49" s="7"/>
    </row>
    <row r="50" customFormat="false" ht="15" hidden="false" customHeight="false" outlineLevel="0" collapsed="false">
      <c r="A50" s="8"/>
      <c r="B50" s="74" t="e">
        <f aca="false">#REF!</f>
        <v>#REF!</v>
      </c>
      <c r="C50" s="75" t="n">
        <v>0.022</v>
      </c>
      <c r="D50" s="75" t="n">
        <v>0.027</v>
      </c>
      <c r="E50" s="74" t="e">
        <f aca="false">B50-366</f>
        <v>#REF!</v>
      </c>
      <c r="F50" s="77" t="n">
        <v>164.1</v>
      </c>
      <c r="G50" s="78" t="n">
        <v>104.7</v>
      </c>
      <c r="H50" s="15"/>
      <c r="I50" s="7"/>
      <c r="J50" s="7"/>
      <c r="K50" s="7"/>
      <c r="L50" s="7"/>
      <c r="M50" s="7"/>
      <c r="N50" s="7"/>
    </row>
    <row r="51" customFormat="false" ht="15" hidden="false" customHeight="false" outlineLevel="0" collapsed="false">
      <c r="A51" s="8"/>
      <c r="B51" s="74" t="e">
        <f aca="false">#REF!</f>
        <v>#REF!</v>
      </c>
      <c r="C51" s="75" t="n">
        <v>0.024</v>
      </c>
      <c r="D51" s="75" t="n">
        <v>0.028</v>
      </c>
      <c r="E51" s="74" t="e">
        <f aca="false">B51-366</f>
        <v>#REF!</v>
      </c>
      <c r="F51" s="77" t="n">
        <v>165.2</v>
      </c>
      <c r="G51" s="78" t="n">
        <v>105.4</v>
      </c>
      <c r="H51" s="15"/>
      <c r="I51" s="7"/>
      <c r="J51" s="7"/>
      <c r="K51" s="7"/>
      <c r="L51" s="7"/>
      <c r="M51" s="7"/>
      <c r="N51" s="7"/>
    </row>
    <row r="52" customFormat="false" ht="15" hidden="false" customHeight="false" outlineLevel="0" collapsed="false">
      <c r="A52" s="8"/>
      <c r="B52" s="74" t="e">
        <f aca="false">#REF!</f>
        <v>#REF!</v>
      </c>
      <c r="C52" s="75" t="n">
        <v>0.025</v>
      </c>
      <c r="D52" s="75" t="n">
        <v>0.03</v>
      </c>
      <c r="E52" s="74" t="e">
        <f aca="false">B52-366</f>
        <v>#REF!</v>
      </c>
      <c r="F52" s="77" t="n">
        <v>165.6</v>
      </c>
      <c r="G52" s="78" t="n">
        <v>105.5</v>
      </c>
      <c r="H52" s="15"/>
      <c r="I52" s="7"/>
      <c r="J52" s="7"/>
      <c r="K52" s="7"/>
      <c r="L52" s="7"/>
      <c r="M52" s="7"/>
      <c r="N52" s="7"/>
    </row>
    <row r="53" customFormat="false" ht="15" hidden="false" customHeight="false" outlineLevel="0" collapsed="false">
      <c r="A53" s="8"/>
      <c r="B53" s="74" t="e">
        <f aca="false">#REF!</f>
        <v>#REF!</v>
      </c>
      <c r="C53" s="75" t="n">
        <v>0.026</v>
      </c>
      <c r="D53" s="75" t="n">
        <v>0.032</v>
      </c>
      <c r="E53" s="74" t="e">
        <f aca="false">B53-366</f>
        <v>#REF!</v>
      </c>
      <c r="F53" s="77" t="n">
        <v>165.6</v>
      </c>
      <c r="G53" s="78" t="n">
        <v>105.4</v>
      </c>
      <c r="H53" s="15"/>
      <c r="I53" s="7"/>
      <c r="J53" s="7"/>
      <c r="K53" s="7"/>
      <c r="L53" s="7"/>
      <c r="M53" s="7"/>
      <c r="N53" s="7"/>
    </row>
    <row r="54" customFormat="false" ht="15" hidden="false" customHeight="false" outlineLevel="0" collapsed="false">
      <c r="A54" s="8"/>
      <c r="B54" s="74" t="e">
        <f aca="false">#REF!</f>
        <v>#REF!</v>
      </c>
      <c r="C54" s="75" t="n">
        <v>0.027</v>
      </c>
      <c r="D54" s="75" t="n">
        <v>0.034</v>
      </c>
      <c r="E54" s="74" t="e">
        <f aca="false">B54-366</f>
        <v>#REF!</v>
      </c>
      <c r="F54" s="77" t="n">
        <v>165.1</v>
      </c>
      <c r="G54" s="78" t="n">
        <v>105.6</v>
      </c>
      <c r="H54" s="15"/>
      <c r="I54" s="7"/>
      <c r="J54" s="7"/>
      <c r="K54" s="7"/>
      <c r="L54" s="7"/>
      <c r="M54" s="7"/>
      <c r="N54" s="7"/>
    </row>
    <row r="55" customFormat="false" ht="15" hidden="false" customHeight="false" outlineLevel="0" collapsed="false">
      <c r="A55" s="8"/>
      <c r="B55" s="74" t="e">
        <f aca="false">#REF!</f>
        <v>#REF!</v>
      </c>
      <c r="C55" s="75" t="n">
        <v>0.028</v>
      </c>
      <c r="D55" s="75" t="n">
        <v>0.036</v>
      </c>
      <c r="E55" s="74" t="e">
        <f aca="false">B55-366</f>
        <v>#REF!</v>
      </c>
      <c r="F55" s="77" t="n">
        <v>165.5</v>
      </c>
      <c r="G55" s="78" t="n">
        <v>105.7</v>
      </c>
      <c r="H55" s="15"/>
      <c r="I55" s="7"/>
      <c r="J55" s="7"/>
      <c r="K55" s="7"/>
      <c r="L55" s="7"/>
      <c r="M55" s="7"/>
      <c r="N55" s="7"/>
    </row>
    <row r="56" customFormat="false" ht="15" hidden="false" customHeight="false" outlineLevel="0" collapsed="false">
      <c r="A56" s="8"/>
      <c r="B56" s="74" t="e">
        <f aca="false">#REF!</f>
        <v>#REF!</v>
      </c>
      <c r="C56" s="75" t="n">
        <v>0.0285</v>
      </c>
      <c r="D56" s="75" t="n">
        <v>0.037</v>
      </c>
      <c r="E56" s="74" t="e">
        <f aca="false">B56-366</f>
        <v>#REF!</v>
      </c>
      <c r="F56" s="77" t="n">
        <v>166.2</v>
      </c>
      <c r="G56" s="78" t="n">
        <v>106</v>
      </c>
      <c r="H56" s="15"/>
      <c r="I56" s="7"/>
      <c r="J56" s="7"/>
      <c r="K56" s="7"/>
      <c r="L56" s="7"/>
      <c r="M56" s="7"/>
      <c r="N56" s="7"/>
    </row>
    <row r="57" customFormat="false" ht="15" hidden="false" customHeight="false" outlineLevel="0" collapsed="false">
      <c r="A57" s="8"/>
      <c r="B57" s="74" t="e">
        <f aca="false">#REF!</f>
        <v>#REF!</v>
      </c>
      <c r="C57" s="75" t="n">
        <v>0.029</v>
      </c>
      <c r="D57" s="75" t="n">
        <v>0.0395</v>
      </c>
      <c r="E57" s="74" t="e">
        <f aca="false">B57-366</f>
        <v>#REF!</v>
      </c>
      <c r="F57" s="77" t="n">
        <v>166.5</v>
      </c>
      <c r="G57" s="78" t="n">
        <v>106</v>
      </c>
      <c r="H57" s="15"/>
      <c r="I57" s="7"/>
      <c r="J57" s="7"/>
      <c r="K57" s="7"/>
      <c r="L57" s="7"/>
      <c r="M57" s="7"/>
      <c r="N57" s="7"/>
    </row>
    <row r="58" customFormat="false" ht="15" hidden="false" customHeight="false" outlineLevel="0" collapsed="false">
      <c r="A58" s="8"/>
      <c r="B58" s="74" t="e">
        <f aca="false">#REF!</f>
        <v>#REF!</v>
      </c>
      <c r="C58" s="75" t="n">
        <v>0.03</v>
      </c>
      <c r="D58" s="75" t="n">
        <v>0.0405</v>
      </c>
      <c r="E58" s="74" t="e">
        <f aca="false">B58-366</f>
        <v>#REF!</v>
      </c>
      <c r="F58" s="77" t="n">
        <v>166.7</v>
      </c>
      <c r="G58" s="78" t="n">
        <v>106</v>
      </c>
      <c r="H58" s="15"/>
      <c r="I58" s="7"/>
      <c r="J58" s="7"/>
      <c r="K58" s="7"/>
      <c r="L58" s="7"/>
      <c r="M58" s="7"/>
      <c r="N58" s="7"/>
    </row>
    <row r="59" customFormat="false" ht="15" hidden="false" customHeight="false" outlineLevel="0" collapsed="false">
      <c r="A59" s="8"/>
      <c r="B59" s="74" t="e">
        <f aca="false">#REF!</f>
        <v>#REF!</v>
      </c>
      <c r="C59" s="75" t="n">
        <v>0.031</v>
      </c>
      <c r="D59" s="75" t="n">
        <v>0.038</v>
      </c>
      <c r="E59" s="74" t="e">
        <f aca="false">B59-366</f>
        <v>#REF!</v>
      </c>
      <c r="F59" s="77" t="n">
        <v>167.3</v>
      </c>
      <c r="G59" s="78" t="n">
        <v>106.3</v>
      </c>
      <c r="H59" s="15"/>
      <c r="I59" s="7"/>
      <c r="J59" s="7"/>
      <c r="K59" s="7"/>
      <c r="L59" s="7"/>
      <c r="M59" s="7"/>
      <c r="N59" s="7"/>
    </row>
    <row r="60" customFormat="false" ht="15" hidden="false" customHeight="false" outlineLevel="0" collapsed="false">
      <c r="A60" s="8"/>
      <c r="B60" s="74" t="e">
        <f aca="false">#REF!</f>
        <v>#REF!</v>
      </c>
      <c r="C60" s="75" t="n">
        <v>0.032</v>
      </c>
      <c r="D60" s="75" t="n">
        <v>0.036</v>
      </c>
      <c r="E60" s="74" t="e">
        <f aca="false">B60-366</f>
        <v>#REF!</v>
      </c>
      <c r="F60" s="77" t="n">
        <v>166.6</v>
      </c>
      <c r="G60" s="78" t="n">
        <v>106.5</v>
      </c>
      <c r="H60" s="15"/>
      <c r="I60" s="7"/>
      <c r="J60" s="7"/>
      <c r="K60" s="7"/>
      <c r="L60" s="7"/>
      <c r="M60" s="7"/>
      <c r="N60" s="7"/>
    </row>
    <row r="61" customFormat="false" ht="15" hidden="false" customHeight="false" outlineLevel="0" collapsed="false">
      <c r="A61" s="8"/>
      <c r="B61" s="74" t="e">
        <f aca="false">#REF!</f>
        <v>#REF!</v>
      </c>
      <c r="C61" s="75" t="n">
        <v>0.031</v>
      </c>
      <c r="D61" s="75" t="n">
        <v>0.034</v>
      </c>
      <c r="E61" s="74"/>
      <c r="F61" s="79"/>
      <c r="G61" s="16"/>
      <c r="H61" s="15"/>
      <c r="I61" s="7"/>
      <c r="J61" s="7"/>
      <c r="K61" s="7"/>
      <c r="L61" s="7"/>
      <c r="M61" s="7"/>
      <c r="N61" s="7"/>
    </row>
    <row r="62" customFormat="false" ht="15" hidden="false" customHeight="false" outlineLevel="0" collapsed="false">
      <c r="A62" s="8"/>
      <c r="B62" s="74" t="e">
        <f aca="false">#REF!</f>
        <v>#REF!</v>
      </c>
      <c r="C62" s="75" t="n">
        <v>0.03</v>
      </c>
      <c r="D62" s="75" t="n">
        <v>0.032</v>
      </c>
      <c r="E62" s="74"/>
      <c r="F62" s="79"/>
      <c r="G62" s="16"/>
      <c r="H62" s="7"/>
      <c r="I62" s="7"/>
      <c r="J62" s="7"/>
      <c r="K62" s="7"/>
      <c r="L62" s="7"/>
      <c r="M62" s="7"/>
      <c r="N62" s="7"/>
    </row>
    <row r="63" customFormat="false" ht="15" hidden="false" customHeight="false" outlineLevel="0" collapsed="false">
      <c r="A63" s="8"/>
      <c r="B63" s="74" t="e">
        <f aca="false">#REF!</f>
        <v>#REF!</v>
      </c>
      <c r="C63" s="75" t="n">
        <v>0.029</v>
      </c>
      <c r="D63" s="75" t="n">
        <v>0.038</v>
      </c>
      <c r="E63" s="74"/>
      <c r="F63" s="79"/>
      <c r="G63" s="63"/>
      <c r="H63" s="7"/>
      <c r="I63" s="7"/>
      <c r="J63" s="7"/>
      <c r="K63" s="7"/>
      <c r="L63" s="7"/>
      <c r="M63" s="7"/>
      <c r="N63" s="7"/>
    </row>
    <row r="64" customFormat="false" ht="15" hidden="false" customHeight="false" outlineLevel="0" collapsed="false">
      <c r="A64" s="8"/>
      <c r="B64" s="74" t="e">
        <f aca="false">#REF!</f>
        <v>#REF!</v>
      </c>
      <c r="C64" s="75" t="n">
        <v>0.028</v>
      </c>
      <c r="D64" s="75" t="n">
        <v>0.036</v>
      </c>
      <c r="E64" s="74"/>
      <c r="F64" s="79"/>
      <c r="G64" s="63"/>
      <c r="H64" s="7"/>
      <c r="I64" s="7"/>
      <c r="J64" s="7"/>
      <c r="K64" s="7"/>
      <c r="L64" s="7"/>
      <c r="M64" s="7"/>
      <c r="N64" s="7"/>
    </row>
    <row r="65" customFormat="false" ht="15" hidden="false" customHeight="false" outlineLevel="0" collapsed="false">
      <c r="A65" s="8"/>
      <c r="B65" s="74" t="e">
        <f aca="false">#REF!</f>
        <v>#REF!</v>
      </c>
      <c r="C65" s="75" t="n">
        <v>0.026</v>
      </c>
      <c r="D65" s="75" t="n">
        <v>0.034</v>
      </c>
      <c r="E65" s="74"/>
      <c r="F65" s="79"/>
      <c r="G65" s="63"/>
      <c r="H65" s="7"/>
      <c r="I65" s="7"/>
      <c r="J65" s="7"/>
      <c r="K65" s="7"/>
      <c r="L65" s="7"/>
      <c r="M65" s="7"/>
      <c r="N65" s="7"/>
    </row>
    <row r="66" customFormat="false" ht="15" hidden="false" customHeight="false" outlineLevel="0" collapsed="false">
      <c r="A66" s="8"/>
      <c r="B66" s="74" t="e">
        <f aca="false">#REF!</f>
        <v>#REF!</v>
      </c>
      <c r="C66" s="75" t="n">
        <v>0.027</v>
      </c>
      <c r="D66" s="75" t="n">
        <v>0.03</v>
      </c>
      <c r="E66" s="74"/>
      <c r="F66" s="79"/>
      <c r="G66" s="63"/>
      <c r="H66" s="7"/>
      <c r="I66" s="7"/>
      <c r="J66" s="7"/>
      <c r="K66" s="7"/>
      <c r="L66" s="7"/>
      <c r="M66" s="7"/>
      <c r="N66" s="7"/>
    </row>
    <row r="67" customFormat="false" ht="15" hidden="false" customHeight="false" outlineLevel="0" collapsed="false">
      <c r="A67" s="8"/>
      <c r="B67" s="74" t="e">
        <f aca="false">#REF!</f>
        <v>#REF!</v>
      </c>
      <c r="C67" s="75" t="n">
        <v>0.025</v>
      </c>
      <c r="D67" s="75" t="n">
        <v>0.027</v>
      </c>
      <c r="E67" s="74"/>
      <c r="F67" s="79"/>
      <c r="G67" s="63"/>
      <c r="H67" s="7"/>
      <c r="I67" s="7"/>
      <c r="J67" s="7"/>
      <c r="K67" s="7"/>
      <c r="L67" s="7"/>
      <c r="M67" s="7"/>
      <c r="N67" s="7"/>
    </row>
    <row r="68" customFormat="false" ht="15" hidden="false" customHeight="false" outlineLevel="0" collapsed="false">
      <c r="A68" s="8"/>
      <c r="B68" s="74" t="e">
        <f aca="false">#REF!</f>
        <v>#REF!</v>
      </c>
      <c r="C68" s="75" t="n">
        <v>0.025</v>
      </c>
      <c r="D68" s="75" t="n">
        <v>0.023</v>
      </c>
      <c r="E68" s="74"/>
      <c r="F68" s="79"/>
      <c r="G68" s="63"/>
      <c r="H68" s="7"/>
      <c r="I68" s="7"/>
      <c r="J68" s="7"/>
      <c r="K68" s="7"/>
      <c r="L68" s="7"/>
      <c r="M68" s="7"/>
      <c r="N68" s="7"/>
    </row>
    <row r="69" customFormat="false" ht="15" hidden="false" customHeight="false" outlineLevel="0" collapsed="false">
      <c r="A69" s="8"/>
      <c r="B69" s="74" t="e">
        <f aca="false">#REF!</f>
        <v>#REF!</v>
      </c>
      <c r="C69" s="75" t="n">
        <v>0.025</v>
      </c>
      <c r="D69" s="75" t="n">
        <v>0.02</v>
      </c>
      <c r="E69" s="74"/>
      <c r="F69" s="79"/>
      <c r="G69" s="63"/>
      <c r="H69" s="7"/>
      <c r="I69" s="7"/>
      <c r="J69" s="7"/>
      <c r="K69" s="7"/>
      <c r="L69" s="7"/>
      <c r="M69" s="7"/>
      <c r="N69" s="7"/>
    </row>
    <row r="70" customFormat="false" ht="15" hidden="false" customHeight="false" outlineLevel="0" collapsed="false">
      <c r="A70" s="80"/>
      <c r="B70" s="74" t="e">
        <f aca="false">#REF!</f>
        <v>#REF!</v>
      </c>
      <c r="C70" s="75" t="n">
        <v>0.025</v>
      </c>
      <c r="D70" s="75" t="n">
        <v>0.017</v>
      </c>
      <c r="E70" s="81"/>
      <c r="F70" s="81"/>
      <c r="G70" s="63"/>
      <c r="H70" s="7"/>
      <c r="I70" s="7"/>
      <c r="J70" s="7"/>
      <c r="K70" s="7"/>
      <c r="L70" s="7"/>
      <c r="M70" s="7"/>
      <c r="N70" s="7"/>
    </row>
    <row r="71" customFormat="false" ht="15" hidden="false" customHeight="false" outlineLevel="0" collapsed="false">
      <c r="A71" s="7"/>
      <c r="B71" s="74" t="n">
        <v>37256</v>
      </c>
      <c r="C71" s="75" t="n">
        <v>0.025</v>
      </c>
      <c r="D71" s="75" t="n">
        <v>0.018</v>
      </c>
      <c r="E71" s="81"/>
      <c r="F71" s="81"/>
      <c r="G71" s="63"/>
      <c r="H71" s="7"/>
      <c r="I71" s="7"/>
      <c r="J71" s="7"/>
      <c r="K71" s="7"/>
      <c r="L71" s="7"/>
      <c r="M71" s="7"/>
      <c r="N71" s="7"/>
    </row>
    <row r="72" customFormat="false" ht="12.75" hidden="false" customHeight="false" outlineLevel="0" collapsed="false">
      <c r="A72" s="7"/>
      <c r="B72" s="82"/>
      <c r="C72" s="81"/>
      <c r="D72" s="81"/>
      <c r="E72" s="81"/>
      <c r="F72" s="81"/>
      <c r="G72" s="63"/>
      <c r="H72" s="7"/>
      <c r="I72" s="7"/>
      <c r="J72" s="7"/>
      <c r="K72" s="7"/>
      <c r="L72" s="7"/>
      <c r="M72" s="7"/>
      <c r="N72" s="7"/>
    </row>
    <row r="73" customFormat="false" ht="12.75" hidden="false" customHeight="false" outlineLevel="0" collapsed="false">
      <c r="A73" s="7"/>
      <c r="B73" s="82"/>
      <c r="C73" s="81"/>
      <c r="D73" s="81"/>
      <c r="E73" s="81"/>
      <c r="F73" s="81"/>
      <c r="G73" s="63"/>
      <c r="H73" s="7"/>
      <c r="I73" s="7"/>
      <c r="J73" s="7"/>
      <c r="K73" s="7"/>
      <c r="L73" s="7"/>
      <c r="M73" s="7"/>
      <c r="N73" s="7"/>
    </row>
    <row r="74" customFormat="false" ht="12.75" hidden="false" customHeight="false" outlineLevel="0" collapsed="false">
      <c r="A74" s="7"/>
      <c r="B74" s="83"/>
      <c r="C74" s="83"/>
      <c r="D74" s="83"/>
      <c r="E74" s="83"/>
      <c r="F74" s="83"/>
      <c r="G74" s="83"/>
      <c r="H74" s="7"/>
      <c r="I74" s="7"/>
      <c r="J74" s="7"/>
      <c r="K74" s="7"/>
      <c r="L74" s="7"/>
      <c r="M74" s="7"/>
      <c r="N74" s="7"/>
    </row>
    <row r="75" customFormat="false" ht="12.75" hidden="false" customHeight="fals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12.75" hidden="false" customHeight="false" outlineLevel="0" collapsed="false">
      <c r="A76" s="7"/>
      <c r="B76" s="7" t="s">
        <v>45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12.75" hidden="false" customHeight="false" outlineLevel="0" collapsed="false">
      <c r="A77" s="7"/>
      <c r="B77" s="84" t="n">
        <v>35590</v>
      </c>
      <c r="C77" s="7" t="s">
        <v>46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customFormat="false" ht="12.75" hidden="false" customHeight="false" outlineLevel="0" collapsed="false">
      <c r="A78" s="7"/>
      <c r="B78" s="84" t="n">
        <v>35671</v>
      </c>
      <c r="C78" s="7" t="s">
        <v>47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customFormat="false" ht="12.75" hidden="false" customHeight="false" outlineLevel="0" collapsed="false">
      <c r="A79" s="7"/>
      <c r="B79" s="84" t="n">
        <v>35823</v>
      </c>
      <c r="C79" s="7" t="s">
        <v>48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12.75" hidden="false" customHeight="false" outlineLevel="0" collapsed="false">
      <c r="A80" s="7"/>
      <c r="B80" s="85" t="n">
        <v>35879</v>
      </c>
      <c r="C80" s="7" t="s">
        <v>49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</sheetData>
  <printOptions headings="false" gridLines="false" gridLinesSet="true" horizontalCentered="false" verticalCentered="false"/>
  <pageMargins left="0.747916666666667" right="0.770138888888889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42"/>
    <col collapsed="false" customWidth="true" hidden="false" outlineLevel="0" max="3" min="3" style="86" width="14.7"/>
    <col collapsed="false" customWidth="true" hidden="false" outlineLevel="0" max="5" min="4" style="0" width="12.7"/>
    <col collapsed="false" customWidth="true" hidden="false" outlineLevel="0" max="6" min="6" style="87" width="11.13"/>
    <col collapsed="false" customWidth="true" hidden="false" outlineLevel="0" max="7" min="7" style="0" width="19.99"/>
    <col collapsed="false" customWidth="true" hidden="false" outlineLevel="0" max="8" min="8" style="0" width="10.85"/>
    <col collapsed="false" customWidth="true" hidden="false" outlineLevel="0" max="9" min="9" style="0" width="12.99"/>
    <col collapsed="false" customWidth="true" hidden="false" outlineLevel="0" max="10" min="10" style="87" width="11.13"/>
    <col collapsed="false" customWidth="true" hidden="false" outlineLevel="0" max="11" min="11" style="0" width="11.99"/>
    <col collapsed="false" customWidth="true" hidden="false" outlineLevel="0" max="12" min="12" style="0" width="10.85"/>
    <col collapsed="false" customWidth="true" hidden="false" outlineLevel="0" max="13" min="13" style="0" width="11.99"/>
    <col collapsed="false" customWidth="true" hidden="false" outlineLevel="0" max="20" min="14" style="0" width="13.14"/>
    <col collapsed="false" customWidth="true" hidden="false" outlineLevel="0" max="21" min="21" style="0" width="8.7"/>
    <col collapsed="false" customWidth="true" hidden="false" outlineLevel="0" max="22" min="22" style="0" width="13.14"/>
    <col collapsed="false" customWidth="true" hidden="false" outlineLevel="0" max="23" min="23" style="0" width="9.85"/>
    <col collapsed="false" customWidth="true" hidden="false" outlineLevel="0" max="26" min="24" style="0" width="14.85"/>
    <col collapsed="false" customWidth="true" hidden="false" outlineLevel="0" max="27" min="27" style="0" width="13.28"/>
    <col collapsed="false" customWidth="true" hidden="false" outlineLevel="0" max="29" min="29" style="0" width="9.56"/>
    <col collapsed="false" customWidth="true" hidden="false" outlineLevel="0" max="32" min="32" style="0" width="11.56"/>
  </cols>
  <sheetData>
    <row r="1" customFormat="false" ht="15" hidden="false" customHeight="false" outlineLevel="0" collapsed="false">
      <c r="A1" s="88" t="s">
        <v>50</v>
      </c>
      <c r="B1" s="89"/>
      <c r="C1" s="90"/>
      <c r="D1" s="89"/>
      <c r="E1" s="91"/>
      <c r="F1" s="92"/>
      <c r="G1" s="93" t="s">
        <v>51</v>
      </c>
      <c r="I1" s="94" t="s">
        <v>52</v>
      </c>
      <c r="J1" s="95"/>
      <c r="L1" s="96"/>
      <c r="M1" s="97"/>
      <c r="N1" s="98"/>
    </row>
    <row r="2" customFormat="false" ht="12.75" hidden="false" customHeight="false" outlineLevel="0" collapsed="false">
      <c r="B2" s="99"/>
      <c r="C2" s="97"/>
      <c r="D2" s="97"/>
      <c r="E2" s="97"/>
      <c r="F2" s="98"/>
      <c r="G2" s="100" t="n">
        <f aca="true">TODAY()</f>
        <v>45926</v>
      </c>
      <c r="L2" s="101"/>
      <c r="M2" s="97"/>
      <c r="N2" s="98"/>
    </row>
    <row r="3" customFormat="false" ht="12.75" hidden="false" customHeight="false" outlineLevel="0" collapsed="false">
      <c r="A3" s="102" t="s">
        <v>53</v>
      </c>
      <c r="B3" s="103"/>
      <c r="C3" s="102" t="s">
        <v>54</v>
      </c>
      <c r="D3" s="103"/>
      <c r="E3" s="104"/>
      <c r="F3" s="98"/>
      <c r="G3" s="98"/>
      <c r="K3" s="97"/>
      <c r="L3" s="97"/>
      <c r="M3" s="97"/>
      <c r="N3" s="98"/>
    </row>
    <row r="4" customFormat="false" ht="12.75" hidden="false" customHeight="false" outlineLevel="0" collapsed="false">
      <c r="A4" s="105" t="s">
        <v>55</v>
      </c>
      <c r="B4" s="106" t="n">
        <v>0.00725</v>
      </c>
      <c r="C4" s="107" t="s">
        <v>55</v>
      </c>
      <c r="D4" s="108" t="n">
        <v>-0.00393</v>
      </c>
      <c r="E4" s="109"/>
      <c r="F4" s="98"/>
      <c r="G4" s="110" t="s">
        <v>56</v>
      </c>
      <c r="H4" s="111"/>
      <c r="I4" s="112" t="s">
        <v>57</v>
      </c>
      <c r="J4" s="113"/>
      <c r="K4" s="113"/>
      <c r="L4" s="114"/>
      <c r="M4" s="97"/>
      <c r="N4" s="98"/>
    </row>
    <row r="5" customFormat="false" ht="12.75" hidden="false" customHeight="false" outlineLevel="0" collapsed="false">
      <c r="A5" s="115" t="s">
        <v>58</v>
      </c>
      <c r="B5" s="116" t="n">
        <v>0.391</v>
      </c>
      <c r="C5" s="117" t="s">
        <v>58</v>
      </c>
      <c r="D5" s="118" t="n">
        <v>0.109</v>
      </c>
      <c r="E5" s="119"/>
      <c r="F5" s="120"/>
      <c r="G5" s="121" t="s">
        <v>59</v>
      </c>
      <c r="H5" s="122" t="n">
        <v>0.15</v>
      </c>
      <c r="I5" s="123" t="s">
        <v>60</v>
      </c>
      <c r="J5" s="124"/>
      <c r="K5" s="125"/>
      <c r="L5" s="126"/>
      <c r="O5" s="120"/>
      <c r="P5" s="127"/>
    </row>
    <row r="6" customFormat="false" ht="12.75" hidden="false" customHeight="false" outlineLevel="0" collapsed="false">
      <c r="A6" s="115" t="s">
        <v>61</v>
      </c>
      <c r="B6" s="116" t="n">
        <v>0.37</v>
      </c>
      <c r="C6" s="117" t="s">
        <v>62</v>
      </c>
      <c r="D6" s="118" t="n">
        <v>0.855</v>
      </c>
      <c r="E6" s="119"/>
      <c r="F6" s="120"/>
      <c r="G6" s="128" t="s">
        <v>63</v>
      </c>
      <c r="H6" s="129" t="n">
        <v>9</v>
      </c>
      <c r="I6" s="130" t="s">
        <v>64</v>
      </c>
      <c r="J6" s="125"/>
      <c r="K6" s="125"/>
      <c r="L6" s="126"/>
      <c r="M6" s="120"/>
      <c r="N6" s="120"/>
      <c r="O6" s="120"/>
      <c r="P6" s="127"/>
    </row>
    <row r="7" customFormat="false" ht="12.75" hidden="false" customHeight="false" outlineLevel="0" collapsed="false">
      <c r="A7" s="131" t="s">
        <v>65</v>
      </c>
      <c r="B7" s="132" t="n">
        <v>0.055</v>
      </c>
      <c r="C7" s="133"/>
      <c r="D7" s="134"/>
      <c r="E7" s="135"/>
      <c r="F7" s="120"/>
      <c r="G7" s="136"/>
      <c r="H7" s="137"/>
      <c r="I7" s="138"/>
      <c r="J7" s="139"/>
      <c r="K7" s="139"/>
      <c r="L7" s="140"/>
      <c r="M7" s="120"/>
      <c r="N7" s="120"/>
      <c r="O7" s="120"/>
      <c r="P7" s="127"/>
    </row>
    <row r="8" customFormat="false" ht="12.75" hidden="false" customHeight="false" outlineLevel="0" collapsed="false">
      <c r="A8" s="131" t="s">
        <v>66</v>
      </c>
      <c r="B8" s="132" t="n">
        <v>18.8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2"/>
    </row>
    <row r="9" customFormat="false" ht="12.75" hidden="false" customHeight="false" outlineLevel="0" collapsed="false">
      <c r="A9" s="143"/>
      <c r="B9" s="143"/>
      <c r="C9" s="144" t="s">
        <v>67</v>
      </c>
      <c r="D9" s="103"/>
      <c r="E9" s="145"/>
      <c r="F9" s="144" t="s">
        <v>68</v>
      </c>
      <c r="G9" s="144" t="s">
        <v>69</v>
      </c>
      <c r="H9" s="144" t="s">
        <v>70</v>
      </c>
      <c r="I9" s="144" t="s">
        <v>71</v>
      </c>
      <c r="J9" s="144" t="s">
        <v>68</v>
      </c>
      <c r="K9" s="103" t="s">
        <v>69</v>
      </c>
      <c r="L9" s="103" t="s">
        <v>70</v>
      </c>
      <c r="M9" s="103" t="s">
        <v>71</v>
      </c>
      <c r="P9" s="146"/>
    </row>
    <row r="10" customFormat="false" ht="12.75" hidden="false" customHeight="false" outlineLevel="0" collapsed="false">
      <c r="A10" s="147" t="s">
        <v>72</v>
      </c>
      <c r="B10" s="147" t="s">
        <v>73</v>
      </c>
      <c r="C10" s="147" t="s">
        <v>74</v>
      </c>
      <c r="D10" s="148" t="s">
        <v>66</v>
      </c>
      <c r="E10" s="149" t="s">
        <v>65</v>
      </c>
      <c r="F10" s="147" t="s">
        <v>75</v>
      </c>
      <c r="G10" s="147" t="s">
        <v>76</v>
      </c>
      <c r="H10" s="147" t="s">
        <v>77</v>
      </c>
      <c r="I10" s="147" t="s">
        <v>78</v>
      </c>
      <c r="J10" s="150" t="s">
        <v>79</v>
      </c>
      <c r="K10" s="148" t="s">
        <v>80</v>
      </c>
      <c r="L10" s="148" t="s">
        <v>77</v>
      </c>
      <c r="M10" s="148" t="s">
        <v>81</v>
      </c>
      <c r="P10" s="146"/>
    </row>
    <row r="11" customFormat="false" ht="12.75" hidden="false" customHeight="false" outlineLevel="0" collapsed="false">
      <c r="A11" s="151" t="n">
        <v>36557</v>
      </c>
      <c r="B11" s="152" t="n">
        <v>1</v>
      </c>
      <c r="C11" s="153" t="n">
        <f aca="false">(Forecasts!C71/Forecasts!C70)^12-1</f>
        <v>0.0667871398705344</v>
      </c>
      <c r="D11" s="154"/>
      <c r="E11" s="155" t="n">
        <f aca="false">D11-$B$8</f>
        <v>-18.8</v>
      </c>
      <c r="F11" s="156" t="n">
        <f aca="false">'PLLU Short-Term Model'!$C134</f>
        <v>0.0230547550432276</v>
      </c>
      <c r="G11" s="157" t="n">
        <f aca="false">$B$4+$B$5*$C11+$B$6*$C26+$B$7*$E11%</f>
        <v>0.0308047944188063</v>
      </c>
      <c r="H11" s="158" t="n">
        <f aca="false">EXP(-IF($B11&gt;=$H$6,$B11-$H$6,0)*$H$5)</f>
        <v>1</v>
      </c>
      <c r="I11" s="159" t="n">
        <f aca="false">H11*F11+(1-H11)*G11</f>
        <v>0.0230547550432276</v>
      </c>
      <c r="J11" s="160" t="n">
        <f aca="false">'DZCV Short-Term Model'!$C112</f>
        <v>0.00483558994197297</v>
      </c>
      <c r="K11" s="161" t="n">
        <f aca="false">$D$4+$D$5*$C11+$D$6*$G11</f>
        <v>0.0296878974739676</v>
      </c>
      <c r="L11" s="162" t="n">
        <f aca="false">EXP(-IF($B11&gt;=$H$6,$B11-$H$6,0)*$H$5)</f>
        <v>1</v>
      </c>
      <c r="M11" s="163" t="n">
        <f aca="false">L11*J11+(1-L11)*K11</f>
        <v>0.00483558994197297</v>
      </c>
      <c r="P11" s="164"/>
    </row>
    <row r="12" customFormat="false" ht="12.75" hidden="false" customHeight="false" outlineLevel="0" collapsed="false">
      <c r="A12" s="165" t="n">
        <f aca="false">DATE(YEAR(A11),MONTH(A11)+1,1)</f>
        <v>36586</v>
      </c>
      <c r="B12" s="166" t="n">
        <v>2</v>
      </c>
      <c r="C12" s="153" t="n">
        <f aca="false">(Forecasts!C72/Forecasts!C71)^12-1</f>
        <v>0.0228986131355355</v>
      </c>
      <c r="D12" s="167" t="n">
        <f aca="false">[2]A!$E10</f>
        <v>28.76</v>
      </c>
      <c r="E12" s="155" t="n">
        <f aca="false">D12-$B$8</f>
        <v>9.96</v>
      </c>
      <c r="F12" s="156" t="n">
        <f aca="false">'PLLU Short-Term Model'!$C135</f>
        <v>0.0235075963792507</v>
      </c>
      <c r="G12" s="157" t="n">
        <f aca="false">$B$4+$B$5*$C12+$B$6*$C27+$B$7*$E12%</f>
        <v>0.0297050580004418</v>
      </c>
      <c r="H12" s="158" t="n">
        <f aca="false">EXP(-IF($B12&gt;=$H$6,$B12-$H$6,0)*$H$5)</f>
        <v>1</v>
      </c>
      <c r="I12" s="159" t="n">
        <f aca="false">H12*F12+(1-H12)*G12</f>
        <v>0.0235075963792507</v>
      </c>
      <c r="J12" s="168" t="n">
        <f aca="false">'DZCV Short-Term Model'!$C113</f>
        <v>0.00537762860862674</v>
      </c>
      <c r="K12" s="161" t="n">
        <f aca="false">$D$4+$D$5*$C12+$D$6*$G12</f>
        <v>0.0239637734221511</v>
      </c>
      <c r="L12" s="162" t="n">
        <f aca="false">EXP(-IF($B12&gt;=$H$6,$B12-$H$6,0)*$H$5)</f>
        <v>1</v>
      </c>
      <c r="M12" s="163" t="n">
        <f aca="false">L12*J12+(1-L12)*K12</f>
        <v>0.00537762860862674</v>
      </c>
      <c r="P12" s="164"/>
    </row>
    <row r="13" customFormat="false" ht="12.75" hidden="false" customHeight="false" outlineLevel="0" collapsed="false">
      <c r="A13" s="165" t="n">
        <f aca="false">DATE(YEAR(A12),MONTH(A12)+1,1)</f>
        <v>36617</v>
      </c>
      <c r="B13" s="152" t="n">
        <v>3</v>
      </c>
      <c r="C13" s="153" t="n">
        <f aca="false">(Forecasts!C73/Forecasts!C72)^12-1</f>
        <v>0.0225840314024062</v>
      </c>
      <c r="D13" s="167" t="n">
        <f aca="false">[2]A!$E11</f>
        <v>27.36</v>
      </c>
      <c r="E13" s="155" t="n">
        <f aca="false">D13-$B$8</f>
        <v>8.56</v>
      </c>
      <c r="F13" s="156" t="n">
        <f aca="false">'PLLU Short-Term Model'!$C136</f>
        <v>0.0239352755864376</v>
      </c>
      <c r="G13" s="157" t="n">
        <f aca="false">$B$4+$B$5*$C13+$B$6*$C28+$B$7*$E13%</f>
        <v>0.029083632048291</v>
      </c>
      <c r="H13" s="158" t="n">
        <f aca="false">EXP(-IF($B13&gt;=$H$6,$B13-$H$6,0)*$H$5)</f>
        <v>1</v>
      </c>
      <c r="I13" s="159" t="n">
        <f aca="false">H13*F13+(1-H13)*G13</f>
        <v>0.0239352755864376</v>
      </c>
      <c r="J13" s="168" t="n">
        <f aca="false">'DZCV Short-Term Model'!$C114</f>
        <v>0.00590789023855853</v>
      </c>
      <c r="K13" s="161" t="n">
        <f aca="false">$D$4+$D$5*$C13+$D$6*$G13</f>
        <v>0.0233981648241511</v>
      </c>
      <c r="L13" s="162" t="n">
        <f aca="false">EXP(-IF($B13&gt;=$H$6,$B13-$H$6,0)*$H$5)</f>
        <v>1</v>
      </c>
      <c r="M13" s="163" t="n">
        <f aca="false">L13*J13+(1-L13)*K13</f>
        <v>0.00590789023855853</v>
      </c>
      <c r="N13" s="164"/>
      <c r="O13" s="164"/>
      <c r="P13" s="164"/>
    </row>
    <row r="14" customFormat="false" ht="12.75" hidden="false" customHeight="false" outlineLevel="0" collapsed="false">
      <c r="A14" s="165" t="n">
        <f aca="false">DATE(YEAR(A13),MONTH(A13)+1,1)</f>
        <v>36647</v>
      </c>
      <c r="B14" s="166" t="n">
        <v>4</v>
      </c>
      <c r="C14" s="153" t="n">
        <f aca="false">(Forecasts!C74/Forecasts!C73)^12-1</f>
        <v>0.0222694496692804</v>
      </c>
      <c r="D14" s="167" t="n">
        <f aca="false">[2]A!$E12</f>
        <v>25.48</v>
      </c>
      <c r="E14" s="155" t="n">
        <f aca="false">D14-$B$8</f>
        <v>6.68</v>
      </c>
      <c r="F14" s="156" t="n">
        <f aca="false">'PLLU Short-Term Model'!$C137</f>
        <v>0.0243391907984772</v>
      </c>
      <c r="G14" s="157" t="n">
        <f aca="false">$B$4+$B$5*$C14+$B$6*$C29+$B$7*$E14%</f>
        <v>0.0282069248782671</v>
      </c>
      <c r="H14" s="158" t="n">
        <f aca="false">EXP(-IF($B14&gt;=$H$6,$B14-$H$6,0)*$H$5)</f>
        <v>1</v>
      </c>
      <c r="I14" s="159" t="n">
        <f aca="false">H14*F14+(1-H14)*G14</f>
        <v>0.0243391907984772</v>
      </c>
      <c r="J14" s="168" t="n">
        <f aca="false">'DZCV Short-Term Model'!$C115</f>
        <v>0.00642663071497829</v>
      </c>
      <c r="K14" s="161" t="n">
        <f aca="false">$D$4+$D$5*$C14+$D$6*$G14</f>
        <v>0.0226142907848699</v>
      </c>
      <c r="L14" s="162" t="n">
        <f aca="false">EXP(-IF($B14&gt;=$H$6,$B14-$H$6,0)*$H$5)</f>
        <v>1</v>
      </c>
      <c r="M14" s="163" t="n">
        <f aca="false">L14*J14+(1-L14)*K14</f>
        <v>0.00642663071497829</v>
      </c>
      <c r="N14" s="164"/>
      <c r="O14" s="164"/>
      <c r="P14" s="164"/>
    </row>
    <row r="15" customFormat="false" ht="12.75" hidden="false" customHeight="false" outlineLevel="0" collapsed="false">
      <c r="A15" s="165" t="n">
        <f aca="false">DATE(YEAR(A14),MONTH(A14)+1,1)</f>
        <v>36678</v>
      </c>
      <c r="B15" s="152" t="n">
        <v>5</v>
      </c>
      <c r="C15" s="153" t="n">
        <f aca="false">(Forecasts!C75/Forecasts!C74)^12-1</f>
        <v>0.0219548679361521</v>
      </c>
      <c r="D15" s="167" t="n">
        <f aca="false">[2]A!$E13</f>
        <v>25.28</v>
      </c>
      <c r="E15" s="155" t="n">
        <f aca="false">D15-$B$8</f>
        <v>6.48</v>
      </c>
      <c r="F15" s="156" t="n">
        <f aca="false">'PLLU Short-Term Model'!$C138</f>
        <v>0.0247206624617598</v>
      </c>
      <c r="G15" s="157" t="n">
        <f aca="false">$B$4+$B$5*$C15+$B$6*$C30+$B$7*$E15%</f>
        <v>0.0282785993506963</v>
      </c>
      <c r="H15" s="158" t="n">
        <f aca="false">EXP(-IF($B15&gt;=$H$6,$B15-$H$6,0)*$H$5)</f>
        <v>1</v>
      </c>
      <c r="I15" s="159" t="n">
        <f aca="false">H15*F15+(1-H15)*G15</f>
        <v>0.0247206624617598</v>
      </c>
      <c r="J15" s="168" t="n">
        <f aca="false">'DZCV Short-Term Model'!$C116</f>
        <v>0.00693410036144475</v>
      </c>
      <c r="K15" s="161" t="n">
        <f aca="false">$D$4+$D$5*$C15+$D$6*$G15</f>
        <v>0.0226412830498859</v>
      </c>
      <c r="L15" s="162" t="n">
        <f aca="false">EXP(-IF($B15&gt;=$H$6,$B15-$H$6,0)*$H$5)</f>
        <v>1</v>
      </c>
      <c r="M15" s="163" t="n">
        <f aca="false">L15*J15+(1-L15)*K15</f>
        <v>0.00693410036144475</v>
      </c>
      <c r="N15" s="164"/>
      <c r="O15" s="164"/>
      <c r="P15" s="164"/>
    </row>
    <row r="16" customFormat="false" ht="12.75" hidden="false" customHeight="false" outlineLevel="0" collapsed="false">
      <c r="A16" s="165" t="n">
        <f aca="false">DATE(YEAR(A15),MONTH(A15)+1,1)</f>
        <v>36708</v>
      </c>
      <c r="B16" s="166" t="n">
        <v>6</v>
      </c>
      <c r="C16" s="153" t="n">
        <f aca="false">(Forecasts!C76/Forecasts!C75)^12-1</f>
        <v>0.0216402862030238</v>
      </c>
      <c r="D16" s="167" t="n">
        <f aca="false">[2]A!$E14</f>
        <v>24.92</v>
      </c>
      <c r="E16" s="155" t="n">
        <f aca="false">D16-$B$8</f>
        <v>6.12</v>
      </c>
      <c r="F16" s="156" t="n">
        <f aca="false">'PLLU Short-Term Model'!$C139</f>
        <v>0.0250809376520722</v>
      </c>
      <c r="G16" s="157" t="n">
        <f aca="false">$B$4+$B$5*$C16+$B$6*$C31+$B$7*$E16%</f>
        <v>0.0282743428317151</v>
      </c>
      <c r="H16" s="158" t="n">
        <f aca="false">EXP(-IF($B16&gt;=$H$6,$B16-$H$6,0)*$H$5)</f>
        <v>1</v>
      </c>
      <c r="I16" s="159" t="n">
        <f aca="false">H16*F16+(1-H16)*G16</f>
        <v>0.0250809376520722</v>
      </c>
      <c r="J16" s="168" t="n">
        <f aca="false">'DZCV Short-Term Model'!$C117</f>
        <v>0.00743054406266153</v>
      </c>
      <c r="K16" s="161" t="n">
        <f aca="false">$D$4+$D$5*$C16+$D$6*$G16</f>
        <v>0.022603354317246</v>
      </c>
      <c r="L16" s="162" t="n">
        <f aca="false">EXP(-IF($B16&gt;=$H$6,$B16-$H$6,0)*$H$5)</f>
        <v>1</v>
      </c>
      <c r="M16" s="163" t="n">
        <f aca="false">L16*J16+(1-L16)*K16</f>
        <v>0.00743054406266153</v>
      </c>
      <c r="N16" s="164"/>
      <c r="O16" s="164"/>
      <c r="P16" s="164"/>
    </row>
    <row r="17" customFormat="false" ht="12.75" hidden="false" customHeight="false" outlineLevel="0" collapsed="false">
      <c r="A17" s="165" t="n">
        <f aca="false">DATE(YEAR(A16),MONTH(A16)+1,1)</f>
        <v>36739</v>
      </c>
      <c r="B17" s="152" t="n">
        <v>7</v>
      </c>
      <c r="C17" s="153" t="n">
        <f aca="false">(Forecasts!C77/Forecasts!C76)^12-1</f>
        <v>0.0213257044698962</v>
      </c>
      <c r="D17" s="167" t="n">
        <f aca="false">[2]A!$E15</f>
        <v>24.55</v>
      </c>
      <c r="E17" s="155" t="n">
        <f aca="false">D17-$B$8</f>
        <v>5.75</v>
      </c>
      <c r="F17" s="156" t="n">
        <f aca="false">'PLLU Short-Term Model'!$C140</f>
        <v>0.0254211941514348</v>
      </c>
      <c r="G17" s="157" t="n">
        <f aca="false">$B$4+$B$5*$C17+$B$6*$C32+$B$7*$E17%</f>
        <v>0.0282627537374101</v>
      </c>
      <c r="H17" s="158" t="n">
        <f aca="false">EXP(-IF($B17&gt;=$H$6,$B17-$H$6,0)*$H$5)</f>
        <v>1</v>
      </c>
      <c r="I17" s="159" t="n">
        <f aca="false">H17*F17+(1-H17)*G17</f>
        <v>0.0254211941514348</v>
      </c>
      <c r="J17" s="168" t="n">
        <f aca="false">'DZCV Short-Term Model'!$C118</f>
        <v>0.00791620138264886</v>
      </c>
      <c r="K17" s="161" t="n">
        <f aca="false">$D$4+$D$5*$C17+$D$6*$G17</f>
        <v>0.0225591562327043</v>
      </c>
      <c r="L17" s="162" t="n">
        <f aca="false">EXP(-IF($B17&gt;=$H$6,$B17-$H$6,0)*$H$5)</f>
        <v>1</v>
      </c>
      <c r="M17" s="163" t="n">
        <f aca="false">L17*J17+(1-L17)*K17</f>
        <v>0.00791620138264886</v>
      </c>
      <c r="N17" s="164"/>
      <c r="O17" s="164"/>
      <c r="P17" s="164"/>
    </row>
    <row r="18" customFormat="false" ht="12.75" hidden="false" customHeight="false" outlineLevel="0" collapsed="false">
      <c r="A18" s="165" t="n">
        <f aca="false">DATE(YEAR(A17),MONTH(A17)+1,1)</f>
        <v>36770</v>
      </c>
      <c r="B18" s="166" t="n">
        <v>8</v>
      </c>
      <c r="C18" s="153" t="n">
        <f aca="false">(Forecasts!C78/Forecasts!C77)^12-1</f>
        <v>0.0210111227367684</v>
      </c>
      <c r="D18" s="167" t="n">
        <f aca="false">[2]A!$E16</f>
        <v>24.18</v>
      </c>
      <c r="E18" s="155" t="n">
        <f aca="false">D18-$B$8</f>
        <v>5.38</v>
      </c>
      <c r="F18" s="156" t="n">
        <f aca="false">'PLLU Short-Term Model'!$C141</f>
        <v>0.0257425442984103</v>
      </c>
      <c r="G18" s="157" t="n">
        <f aca="false">$B$4+$B$5*$C18+$B$6*$C33+$B$7*$E18%</f>
        <v>0.0282671507686842</v>
      </c>
      <c r="H18" s="158" t="n">
        <f aca="false">EXP(-IF($B18&gt;=$H$6,$B18-$H$6,0)*$H$5)</f>
        <v>1</v>
      </c>
      <c r="I18" s="159" t="n">
        <f aca="false">H18*F18+(1-H18)*G18</f>
        <v>0.0257425442984103</v>
      </c>
      <c r="J18" s="168" t="n">
        <f aca="false">'DZCV Short-Term Model'!$C119</f>
        <v>0.00839130668034763</v>
      </c>
      <c r="K18" s="161" t="n">
        <f aca="false">$D$4+$D$5*$C18+$D$6*$G18</f>
        <v>0.0225286262855327</v>
      </c>
      <c r="L18" s="162" t="n">
        <f aca="false">EXP(-IF($B18&gt;=$H$6,$B18-$H$6,0)*$H$5)</f>
        <v>1</v>
      </c>
      <c r="M18" s="163" t="n">
        <f aca="false">L18*J18+(1-L18)*K18</f>
        <v>0.00839130668034763</v>
      </c>
      <c r="N18" s="164"/>
      <c r="O18" s="164"/>
      <c r="P18" s="164"/>
    </row>
    <row r="19" customFormat="false" ht="12.75" hidden="false" customHeight="false" outlineLevel="0" collapsed="false">
      <c r="A19" s="165" t="n">
        <f aca="false">DATE(YEAR(A18),MONTH(A18)+1,1)</f>
        <v>36800</v>
      </c>
      <c r="B19" s="152" t="n">
        <v>9</v>
      </c>
      <c r="C19" s="153" t="n">
        <f aca="false">(Forecasts!C79/Forecasts!C78)^12-1</f>
        <v>0.0206965410036399</v>
      </c>
      <c r="D19" s="167" t="n">
        <f aca="false">[2]A!$E17</f>
        <v>23.84</v>
      </c>
      <c r="E19" s="155" t="n">
        <f aca="false">D19-$B$8</f>
        <v>5.04</v>
      </c>
      <c r="F19" s="156" t="n">
        <f aca="false">'PLLU Short-Term Model'!$C142</f>
        <v>0.0260460386244691</v>
      </c>
      <c r="G19" s="157" t="n">
        <f aca="false">$B$4+$B$5*$C19+$B$6*$C34+$B$7*$E19%</f>
        <v>0.028279741567775</v>
      </c>
      <c r="H19" s="158" t="n">
        <f aca="false">EXP(-IF($B19&gt;=$H$6,$B19-$H$6,0)*$H$5)</f>
        <v>1</v>
      </c>
      <c r="I19" s="159" t="n">
        <f aca="false">H19*F19+(1-H19)*G19</f>
        <v>0.0260460386244691</v>
      </c>
      <c r="J19" s="168" t="n">
        <f aca="false">'DZCV Short-Term Model'!$C120</f>
        <v>0.00885608922271172</v>
      </c>
      <c r="K19" s="161" t="n">
        <f aca="false">$D$4+$D$5*$C19+$D$6*$G19</f>
        <v>0.0225051020098444</v>
      </c>
      <c r="L19" s="162" t="n">
        <f aca="false">EXP(-IF($B19&gt;=$H$6,$B19-$H$6,0)*$H$5)</f>
        <v>1</v>
      </c>
      <c r="M19" s="163" t="n">
        <f aca="false">L19*J19+(1-L19)*K19</f>
        <v>0.00885608922271172</v>
      </c>
      <c r="N19" s="164"/>
      <c r="O19" s="164"/>
      <c r="P19" s="164"/>
    </row>
    <row r="20" customFormat="false" ht="12.75" hidden="false" customHeight="false" outlineLevel="0" collapsed="false">
      <c r="A20" s="165" t="n">
        <f aca="false">DATE(YEAR(A19),MONTH(A19)+1,1)</f>
        <v>36831</v>
      </c>
      <c r="B20" s="166" t="n">
        <v>10</v>
      </c>
      <c r="C20" s="153" t="n">
        <f aca="false">(Forecasts!C80/Forecasts!C79)^12-1</f>
        <v>0.0203819592705146</v>
      </c>
      <c r="D20" s="167" t="n">
        <f aca="false">[2]A!$E18</f>
        <v>23.51</v>
      </c>
      <c r="E20" s="155" t="n">
        <f aca="false">D20-$B$8</f>
        <v>4.71</v>
      </c>
      <c r="F20" s="156" t="n">
        <f aca="false">'PLLU Short-Term Model'!$C143</f>
        <v>0.0263326692883005</v>
      </c>
      <c r="G20" s="157" t="n">
        <f aca="false">$B$4+$B$5*$C20+$B$6*$C35+$B$7*$E20%</f>
        <v>0.0283081086362826</v>
      </c>
      <c r="H20" s="158" t="n">
        <f aca="false">EXP(-IF($B20&gt;=$H$6,$B20-$H$6,0)*$H$5)</f>
        <v>0.860707976425058</v>
      </c>
      <c r="I20" s="159" t="n">
        <f aca="false">H20*F20+(1-H20)*G20</f>
        <v>0.0266078322325305</v>
      </c>
      <c r="J20" s="168" t="n">
        <f aca="false">'DZCV Short-Term Model'!$C121</f>
        <v>0.00931077329534309</v>
      </c>
      <c r="K20" s="161" t="n">
        <f aca="false">$D$4+$D$5*$C20+$D$6*$G20</f>
        <v>0.0224950664445077</v>
      </c>
      <c r="L20" s="162" t="n">
        <f aca="false">EXP(-IF($B20&gt;=$H$6,$B20-$H$6,0)*$H$5)</f>
        <v>0.860707976425058</v>
      </c>
      <c r="M20" s="163" t="n">
        <f aca="false">L20*J20+(1-L20)*K20</f>
        <v>0.0111472401674955</v>
      </c>
      <c r="N20" s="164"/>
      <c r="O20" s="164"/>
      <c r="P20" s="164"/>
    </row>
    <row r="21" customFormat="false" ht="12.75" hidden="false" customHeight="false" outlineLevel="0" collapsed="false">
      <c r="A21" s="165" t="n">
        <f aca="false">DATE(YEAR(A20),MONTH(A20)+1,1)</f>
        <v>36861</v>
      </c>
      <c r="B21" s="152" t="n">
        <v>11</v>
      </c>
      <c r="C21" s="153" t="n">
        <f aca="false">(Forecasts!C81/Forecasts!C80)^12-1</f>
        <v>0.0200673775373856</v>
      </c>
      <c r="D21" s="167" t="n">
        <f aca="false">[2]A!$E19</f>
        <v>23.18</v>
      </c>
      <c r="E21" s="155" t="n">
        <f aca="false">D21-$B$8</f>
        <v>4.38</v>
      </c>
      <c r="F21" s="156" t="n">
        <f aca="false">'PLLU Short-Term Model'!$C144</f>
        <v>0.0266033733192961</v>
      </c>
      <c r="G21" s="157" t="n">
        <f aca="false">$B$4+$B$5*$C21+$B$6*$C36+$B$7*$E21%</f>
        <v>0.0283332158929088</v>
      </c>
      <c r="H21" s="158" t="n">
        <f aca="false">EXP(-IF($B21&gt;=$H$6,$B21-$H$6,0)*$H$5)</f>
        <v>0.740818220681718</v>
      </c>
      <c r="I21" s="159" t="n">
        <f aca="false">H21*F21+(1-H21)*G21</f>
        <v>0.0270517169954655</v>
      </c>
      <c r="J21" s="168" t="n">
        <f aca="false">'DZCV Short-Term Model'!$C122</f>
        <v>0.00975557831072318</v>
      </c>
      <c r="K21" s="161" t="n">
        <f aca="false">$D$4+$D$5*$C21+$D$6*$G21</f>
        <v>0.022482243740012</v>
      </c>
      <c r="L21" s="162" t="n">
        <f aca="false">EXP(-IF($B21&gt;=$H$6,$B21-$H$6,0)*$H$5)</f>
        <v>0.740818220681718</v>
      </c>
      <c r="M21" s="163" t="n">
        <f aca="false">L21*J21+(1-L21)*K21</f>
        <v>0.0130540981014747</v>
      </c>
      <c r="N21" s="164"/>
      <c r="O21" s="164"/>
      <c r="P21" s="164"/>
    </row>
    <row r="22" customFormat="false" ht="12.75" hidden="false" customHeight="false" outlineLevel="0" collapsed="false">
      <c r="A22" s="165" t="n">
        <f aca="false">DATE(YEAR(A21),MONTH(A21)+1,1)</f>
        <v>36892</v>
      </c>
      <c r="B22" s="166" t="n">
        <v>12</v>
      </c>
      <c r="C22" s="153" t="n">
        <f aca="false">(Forecasts!C82/Forecasts!C81)^12-1</f>
        <v>0.0197527958042589</v>
      </c>
      <c r="D22" s="167" t="n">
        <f aca="false">[2]A!$E20</f>
        <v>22.76</v>
      </c>
      <c r="E22" s="155" t="n">
        <f aca="false">D22-$B$8</f>
        <v>3.96</v>
      </c>
      <c r="F22" s="156" t="n">
        <f aca="false">'PLLU Short-Term Model'!$C145</f>
        <v>0.0268590356808094</v>
      </c>
      <c r="G22" s="157" t="n">
        <f aca="false">$B$4+$B$5*$C22+$B$6*$C37+$B$7*$E22%</f>
        <v>0.0282719750298219</v>
      </c>
      <c r="H22" s="158" t="n">
        <f aca="false">EXP(-IF($B22&gt;=$H$6,$B22-$H$6,0)*$H$5)</f>
        <v>0.637628151621773</v>
      </c>
      <c r="I22" s="159" t="n">
        <f aca="false">H22*F22+(1-H22)*G22</f>
        <v>0.0273710451243574</v>
      </c>
      <c r="J22" s="168" t="n">
        <f aca="false">'DZCV Short-Term Model'!$C123</f>
        <v>0.0101907189140926</v>
      </c>
      <c r="K22" s="161" t="n">
        <f aca="false">$D$4+$D$5*$C22+$D$6*$G22</f>
        <v>0.0223955933931619</v>
      </c>
      <c r="L22" s="162" t="n">
        <f aca="false">EXP(-IF($B22&gt;=$H$6,$B22-$H$6,0)*$H$5)</f>
        <v>0.637628151621773</v>
      </c>
      <c r="M22" s="163" t="n">
        <f aca="false">L22*J22+(1-L22)*K22</f>
        <v>0.0146134218382972</v>
      </c>
      <c r="N22" s="164"/>
      <c r="O22" s="164"/>
      <c r="P22" s="164"/>
    </row>
    <row r="23" customFormat="false" ht="12.75" hidden="false" customHeight="false" outlineLevel="0" collapsed="false">
      <c r="A23" s="165" t="n">
        <f aca="false">DATE(YEAR(A22),MONTH(A22)+1,1)</f>
        <v>36923</v>
      </c>
      <c r="B23" s="152" t="n">
        <v>13</v>
      </c>
      <c r="C23" s="153" t="n">
        <f aca="false">(Forecasts!C83/Forecasts!C82)^12-1</f>
        <v>0.0194382140711304</v>
      </c>
      <c r="D23" s="167" t="n">
        <f aca="false">[2]A!$E21</f>
        <v>22.39</v>
      </c>
      <c r="E23" s="155" t="n">
        <f aca="false">D23-$B$8</f>
        <v>3.59</v>
      </c>
      <c r="F23" s="156" t="n">
        <f aca="false">'PLLU Short-Term Model'!$C146</f>
        <v>0.0271004921632052</v>
      </c>
      <c r="G23" s="157" t="n">
        <f aca="false">$B$4+$B$5*$C23+$B$6*$C38+$B$7*$E23%</f>
        <v>0.0282619655143732</v>
      </c>
      <c r="H23" s="158" t="n">
        <f aca="false">EXP(-IF($B23&gt;=$H$6,$B23-$H$6,0)*$H$5)</f>
        <v>0.548811636094026</v>
      </c>
      <c r="I23" s="159" t="n">
        <f aca="false">H23*F23+(1-H23)*G23</f>
        <v>0.0276245354242391</v>
      </c>
      <c r="J23" s="168" t="n">
        <f aca="false">'DZCV Short-Term Model'!$C124</f>
        <v>0.0106164050870304</v>
      </c>
      <c r="K23" s="161" t="n">
        <f aca="false">$D$4+$D$5*$C23+$D$6*$G23</f>
        <v>0.0223527458485423</v>
      </c>
      <c r="L23" s="162" t="n">
        <f aca="false">EXP(-IF($B23&gt;=$H$6,$B23-$H$6,0)*$H$5)</f>
        <v>0.548811636094026</v>
      </c>
      <c r="M23" s="163" t="n">
        <f aca="false">L23*J23+(1-L23)*K23</f>
        <v>0.01591170547346</v>
      </c>
      <c r="N23" s="164"/>
      <c r="O23" s="164"/>
      <c r="P23" s="164"/>
    </row>
    <row r="24" customFormat="false" ht="12.75" hidden="false" customHeight="false" outlineLevel="0" collapsed="false">
      <c r="A24" s="165" t="n">
        <f aca="false">DATE(YEAR(A23),MONTH(A23)+1,1)</f>
        <v>36951</v>
      </c>
      <c r="B24" s="166" t="n">
        <v>14</v>
      </c>
      <c r="C24" s="153" t="n">
        <f aca="false">(Forecasts!C84/Forecasts!C83)^12-1</f>
        <v>0.0199185830478805</v>
      </c>
      <c r="D24" s="167" t="n">
        <f aca="false">[2]A!$E22</f>
        <v>22.03</v>
      </c>
      <c r="E24" s="155" t="n">
        <f aca="false">D24-$B$8</f>
        <v>3.23</v>
      </c>
      <c r="F24" s="156" t="n">
        <f aca="false">'PLLU Short-Term Model'!$C147</f>
        <v>0.0273285321161567</v>
      </c>
      <c r="G24" s="157" t="n">
        <f aca="false">$B$4+$B$5*$C24+$B$6*$C39+$B$7*$E24%</f>
        <v>0.0285485294786229</v>
      </c>
      <c r="H24" s="158" t="n">
        <f aca="false">EXP(-IF($B24&gt;=$H$6,$B24-$H$6,0)*$H$5)</f>
        <v>0.472366552741015</v>
      </c>
      <c r="I24" s="159" t="n">
        <f aca="false">H24*F24+(1-H24)*G24</f>
        <v>0.0279722435301616</v>
      </c>
      <c r="J24" s="168" t="n">
        <f aca="false">'DZCV Short-Term Model'!$C125</f>
        <v>0.011032842248783</v>
      </c>
      <c r="K24" s="161" t="n">
        <f aca="false">$D$4+$D$5*$C24+$D$6*$G24</f>
        <v>0.0226501182564416</v>
      </c>
      <c r="L24" s="162" t="n">
        <f aca="false">EXP(-IF($B24&gt;=$H$6,$B24-$H$6,0)*$H$5)</f>
        <v>0.472366552741015</v>
      </c>
      <c r="M24" s="163" t="n">
        <f aca="false">L24*J24+(1-L24)*K24</f>
        <v>0.017162505636463</v>
      </c>
      <c r="N24" s="164"/>
      <c r="O24" s="164"/>
      <c r="P24" s="164"/>
    </row>
    <row r="25" customFormat="false" ht="12.75" hidden="false" customHeight="false" outlineLevel="0" collapsed="false">
      <c r="A25" s="165" t="n">
        <f aca="false">DATE(YEAR(A24),MONTH(A24)+1,1)</f>
        <v>36982</v>
      </c>
      <c r="B25" s="152" t="n">
        <v>15</v>
      </c>
      <c r="C25" s="153" t="n">
        <f aca="false">(Forecasts!C85/Forecasts!C84)^12-1</f>
        <v>0.0204148045742298</v>
      </c>
      <c r="D25" s="167" t="n">
        <f aca="false">[2]A!$E23</f>
        <v>21.68</v>
      </c>
      <c r="E25" s="155" t="n">
        <f aca="false">D25-$B$8</f>
        <v>2.88</v>
      </c>
      <c r="F25" s="156" t="n">
        <f aca="false">'PLLU Short-Term Model'!$C148</f>
        <v>0.0275439010291225</v>
      </c>
      <c r="G25" s="157" t="n">
        <f aca="false">$B$4+$B$5*$C25+$B$6*$C40+$B$7*$E25%</f>
        <v>0.0288450382737588</v>
      </c>
      <c r="H25" s="158" t="n">
        <f aca="false">EXP(-IF($B25&gt;=$H$6,$B25-$H$6,0)*$H$5)</f>
        <v>0.406569659740599</v>
      </c>
      <c r="I25" s="159" t="n">
        <f aca="false">H25*F25+(1-H25)*G25</f>
        <v>0.0283160353469312</v>
      </c>
      <c r="J25" s="168" t="n">
        <f aca="false">'DZCV Short-Term Model'!$C126</f>
        <v>0.011440231355391</v>
      </c>
      <c r="K25" s="161" t="n">
        <f aca="false">$D$4+$D$5*$C25+$D$6*$G25</f>
        <v>0.0229577214226549</v>
      </c>
      <c r="L25" s="162" t="n">
        <f aca="false">EXP(-IF($B25&gt;=$H$6,$B25-$H$6,0)*$H$5)</f>
        <v>0.406569659740599</v>
      </c>
      <c r="M25" s="163" t="n">
        <f aca="false">L25*J25+(1-L25)*K25</f>
        <v>0.0182750594049417</v>
      </c>
      <c r="N25" s="164"/>
      <c r="O25" s="164"/>
      <c r="P25" s="164"/>
    </row>
    <row r="26" customFormat="false" ht="12.75" hidden="false" customHeight="false" outlineLevel="0" collapsed="false">
      <c r="A26" s="165" t="n">
        <f aca="false">DATE(YEAR(A25),MONTH(A25)+1,1)</f>
        <v>37012</v>
      </c>
      <c r="B26" s="166" t="n">
        <v>16</v>
      </c>
      <c r="C26" s="153" t="n">
        <f aca="false">(Forecasts!C86/Forecasts!C85)^12-1</f>
        <v>0.0210297911606143</v>
      </c>
      <c r="D26" s="167" t="n">
        <f aca="false">[2]A!$E24</f>
        <v>21.43</v>
      </c>
      <c r="E26" s="155" t="n">
        <f aca="false">D26-$B$8</f>
        <v>2.63</v>
      </c>
      <c r="F26" s="156" t="n">
        <f aca="false">'PLLU Short-Term Model'!$C149</f>
        <v>0.0277473029684393</v>
      </c>
      <c r="G26" s="157" t="n">
        <f aca="false">$B$4+$B$5*$C26+$B$6*$C41+$B$7*$E26%</f>
        <v>0.0292207317794185</v>
      </c>
      <c r="H26" s="158" t="n">
        <f aca="false">EXP(-IF($B26&gt;=$H$6,$B26-$H$6,0)*$H$5)</f>
        <v>0.349937749111155</v>
      </c>
      <c r="I26" s="159" t="n">
        <f aca="false">H26*F26+(1-H26)*G26</f>
        <v>0.0287051234178289</v>
      </c>
      <c r="J26" s="168" t="n">
        <f aca="false">'DZCV Short-Term Model'!$C127</f>
        <v>0.011838768996663</v>
      </c>
      <c r="K26" s="161" t="n">
        <f aca="false">$D$4+$D$5*$C26+$D$6*$G26</f>
        <v>0.0233459729079098</v>
      </c>
      <c r="L26" s="162" t="n">
        <f aca="false">EXP(-IF($B26&gt;=$H$6,$B26-$H$6,0)*$H$5)</f>
        <v>0.349937749111155</v>
      </c>
      <c r="M26" s="163" t="n">
        <f aca="false">L26*J26+(1-L26)*K26</f>
        <v>0.019319167872645</v>
      </c>
      <c r="N26" s="164"/>
      <c r="O26" s="164"/>
      <c r="P26" s="164"/>
    </row>
    <row r="27" customFormat="false" ht="12.75" hidden="false" customHeight="false" outlineLevel="0" collapsed="false">
      <c r="A27" s="165" t="n">
        <f aca="false">DATE(YEAR(A26),MONTH(A26)+1,1)</f>
        <v>37043</v>
      </c>
      <c r="B27" s="152" t="n">
        <v>17</v>
      </c>
      <c r="C27" s="153" t="n">
        <f aca="false">(Forecasts!C87/Forecasts!C86)^12-1</f>
        <v>0.0216856763903983</v>
      </c>
      <c r="D27" s="167" t="n">
        <f aca="false">[2]A!$E25</f>
        <v>21.18</v>
      </c>
      <c r="E27" s="155" t="n">
        <f aca="false">D27-$B$8</f>
        <v>2.38</v>
      </c>
      <c r="F27" s="156" t="n">
        <f aca="false">'PLLU Short-Term Model'!$C150</f>
        <v>0.027939402878998</v>
      </c>
      <c r="G27" s="157" t="n">
        <f aca="false">$B$4+$B$5*$C27+$B$6*$C42+$B$7*$E27%</f>
        <v>0.0296070576238657</v>
      </c>
      <c r="H27" s="158" t="n">
        <f aca="false">EXP(-IF($B27&gt;=$H$6,$B27-$H$6,0)*$H$5)</f>
        <v>0.301194211912202</v>
      </c>
      <c r="I27" s="159" t="n">
        <f aca="false">H27*F27+(1-H27)*G27</f>
        <v>0.0291047696672437</v>
      </c>
      <c r="J27" s="168" t="n">
        <f aca="false">'DZCV Short-Term Model'!$C128</f>
        <v>0.0122286474910418</v>
      </c>
      <c r="K27" s="161" t="n">
        <f aca="false">$D$4+$D$5*$C27+$D$6*$G27</f>
        <v>0.0237477729949586</v>
      </c>
      <c r="L27" s="162" t="n">
        <f aca="false">EXP(-IF($B27&gt;=$H$6,$B27-$H$6,0)*$H$5)</f>
        <v>0.301194211912202</v>
      </c>
      <c r="M27" s="163" t="n">
        <f aca="false">L27*J27+(1-L27)*K27</f>
        <v>0.0202782790668887</v>
      </c>
      <c r="N27" s="164"/>
      <c r="O27" s="164"/>
      <c r="P27" s="164"/>
    </row>
    <row r="28" customFormat="false" ht="12.75" hidden="false" customHeight="false" outlineLevel="0" collapsed="false">
      <c r="A28" s="165" t="n">
        <f aca="false">DATE(YEAR(A27),MONTH(A27)+1,1)</f>
        <v>37073</v>
      </c>
      <c r="B28" s="166" t="n">
        <v>18</v>
      </c>
      <c r="C28" s="153" t="n">
        <f aca="false">(Forecasts!C88/Forecasts!C87)^12-1</f>
        <v>0.0224196642431087</v>
      </c>
      <c r="D28" s="167" t="n">
        <f aca="false">[2]A!$E26</f>
        <v>21.0116666666667</v>
      </c>
      <c r="E28" s="155" t="n">
        <f aca="false">D28-$B$8</f>
        <v>2.21166666666667</v>
      </c>
      <c r="F28" s="156" t="n">
        <f aca="false">'PLLU Short-Term Model'!$C151</f>
        <v>0.0281208287580265</v>
      </c>
      <c r="G28" s="157" t="n">
        <f aca="false">$B$4+$B$5*$C28+$B$6*$C43+$B$7*$E28%</f>
        <v>0.030053081217615</v>
      </c>
      <c r="H28" s="158" t="n">
        <f aca="false">EXP(-IF($B28&gt;=$H$6,$B28-$H$6,0)*$H$5)</f>
        <v>0.259240260645892</v>
      </c>
      <c r="I28" s="159" t="n">
        <f aca="false">H28*F28+(1-H28)*G28</f>
        <v>0.0295521635863576</v>
      </c>
      <c r="J28" s="168" t="n">
        <f aca="false">'DZCV Short-Term Model'!$C129</f>
        <v>0.0126100549784097</v>
      </c>
      <c r="K28" s="161" t="n">
        <f aca="false">$D$4+$D$5*$C28+$D$6*$G28</f>
        <v>0.0242091278435597</v>
      </c>
      <c r="L28" s="162" t="n">
        <f aca="false">EXP(-IF($B28&gt;=$H$6,$B28-$H$6,0)*$H$5)</f>
        <v>0.259240260645892</v>
      </c>
      <c r="M28" s="163" t="n">
        <f aca="false">L28*J28+(1-L28)*K28</f>
        <v>0.0212021811707475</v>
      </c>
      <c r="N28" s="164"/>
      <c r="O28" s="164"/>
      <c r="P28" s="164"/>
    </row>
    <row r="29" customFormat="false" ht="12.75" hidden="false" customHeight="false" outlineLevel="0" collapsed="false">
      <c r="A29" s="165" t="n">
        <f aca="false">DATE(YEAR(A28),MONTH(A28)+1,1)</f>
        <v>37104</v>
      </c>
      <c r="B29" s="152" t="n">
        <v>19</v>
      </c>
      <c r="C29" s="153" t="n">
        <f aca="false">(Forecasts!C89/Forecasts!C88)^12-1</f>
        <v>0.0231772163718338</v>
      </c>
      <c r="D29" s="167" t="n">
        <f aca="false">[2]A!$E27</f>
        <v>20.8433333333333</v>
      </c>
      <c r="E29" s="155" t="n">
        <f aca="false">D29-$B$8</f>
        <v>2.04333333333333</v>
      </c>
      <c r="F29" s="156" t="n">
        <f aca="false">'PLLU Short-Term Model'!$C152</f>
        <v>0.0282921737080867</v>
      </c>
      <c r="G29" s="157" t="n">
        <f aca="false">$B$4+$B$5*$C29+$B$6*$C44+$B$7*$E29%</f>
        <v>0.0304843944752725</v>
      </c>
      <c r="H29" s="158" t="n">
        <f aca="false">EXP(-IF($B29&gt;=$H$6,$B29-$H$6,0)*$H$5)</f>
        <v>0.22313016014843</v>
      </c>
      <c r="I29" s="159" t="n">
        <f aca="false">H29*F29+(1-H29)*G29</f>
        <v>0.0299952439044096</v>
      </c>
      <c r="J29" s="168" t="n">
        <f aca="false">'DZCV Short-Term Model'!$C130</f>
        <v>0.0129831755108773</v>
      </c>
      <c r="K29" s="161" t="n">
        <f aca="false">$D$4+$D$5*$C29+$D$6*$G29</f>
        <v>0.0246604738608879</v>
      </c>
      <c r="L29" s="162" t="n">
        <f aca="false">EXP(-IF($B29&gt;=$H$6,$B29-$H$6,0)*$H$5)</f>
        <v>0.22313016014843</v>
      </c>
      <c r="M29" s="163" t="n">
        <f aca="false">L29*J29+(1-L29)*K29</f>
        <v>0.022054916409949</v>
      </c>
      <c r="N29" s="164"/>
      <c r="O29" s="164"/>
      <c r="P29" s="164"/>
    </row>
    <row r="30" customFormat="false" ht="12.75" hidden="false" customHeight="false" outlineLevel="0" collapsed="false">
      <c r="A30" s="165" t="n">
        <f aca="false">DATE(YEAR(A29),MONTH(A29)+1,1)</f>
        <v>37135</v>
      </c>
      <c r="B30" s="166" t="n">
        <v>20</v>
      </c>
      <c r="C30" s="153" t="n">
        <f aca="false">(Forecasts!C90/Forecasts!C89)^12-1</f>
        <v>0.0240006648315159</v>
      </c>
      <c r="D30" s="167" t="n">
        <f aca="false">[2]A!$E28</f>
        <v>20.675</v>
      </c>
      <c r="E30" s="155" t="n">
        <f aca="false">D30-$B$8</f>
        <v>1.875</v>
      </c>
      <c r="F30" s="156" t="n">
        <f aca="false">'PLLU Short-Term Model'!$C153</f>
        <v>0.0284539978759969</v>
      </c>
      <c r="G30" s="157" t="n">
        <f aca="false">$B$4+$B$5*$C30+$B$6*$C45+$B$7*$E30%</f>
        <v>0.0309321060730657</v>
      </c>
      <c r="H30" s="158" t="n">
        <f aca="false">EXP(-IF($B30&gt;=$H$6,$B30-$H$6,0)*$H$5)</f>
        <v>0.192049908620754</v>
      </c>
      <c r="I30" s="159" t="n">
        <f aca="false">H30*F30+(1-H30)*G30</f>
        <v>0.0304561856202663</v>
      </c>
      <c r="J30" s="168" t="n">
        <f aca="false">'DZCV Short-Term Model'!$C131</f>
        <v>0.0133481891415998</v>
      </c>
      <c r="K30" s="161" t="n">
        <f aca="false">$D$4+$D$5*$C30+$D$6*$G30</f>
        <v>0.0251330231591064</v>
      </c>
      <c r="L30" s="162" t="n">
        <f aca="false">EXP(-IF($B30&gt;=$H$6,$B30-$H$6,0)*$H$5)</f>
        <v>0.192049908620754</v>
      </c>
      <c r="M30" s="163" t="n">
        <f aca="false">L30*J30+(1-L30)*K30</f>
        <v>0.0228697468629335</v>
      </c>
      <c r="N30" s="164"/>
      <c r="O30" s="164"/>
      <c r="P30" s="164"/>
    </row>
    <row r="31" customFormat="false" ht="12.75" hidden="false" customHeight="false" outlineLevel="0" collapsed="false">
      <c r="A31" s="165" t="n">
        <f aca="false">DATE(YEAR(A30),MONTH(A30)+1,1)</f>
        <v>37165</v>
      </c>
      <c r="B31" s="152" t="n">
        <v>21</v>
      </c>
      <c r="C31" s="153" t="n">
        <f aca="false">(Forecasts!C91/Forecasts!C90)^12-1</f>
        <v>0.024856732233332</v>
      </c>
      <c r="D31" s="167" t="n">
        <f aca="false">[2]A!$E29</f>
        <v>20.51</v>
      </c>
      <c r="E31" s="155" t="n">
        <f aca="false">D31-$B$8</f>
        <v>1.71</v>
      </c>
      <c r="F31" s="156" t="n">
        <f aca="false">'PLLU Short-Term Model'!$C154</f>
        <v>0.0286068302840171</v>
      </c>
      <c r="G31" s="157" t="n">
        <f aca="false">$B$4+$B$5*$C31+$B$6*$C46+$B$7*$E31%</f>
        <v>0.0313705390467418</v>
      </c>
      <c r="H31" s="158" t="n">
        <f aca="false">EXP(-IF($B31&gt;=$H$6,$B31-$H$6,0)*$H$5)</f>
        <v>0.165298888221587</v>
      </c>
      <c r="I31" s="159" t="n">
        <f aca="false">H31*F31+(1-H31)*G31</f>
        <v>0.0309137010608951</v>
      </c>
      <c r="J31" s="168" t="n">
        <f aca="false">'DZCV Short-Term Model'!$C132</f>
        <v>0.0137052720116636</v>
      </c>
      <c r="K31" s="161" t="n">
        <f aca="false">$D$4+$D$5*$C31+$D$6*$G31</f>
        <v>0.0256011946983974</v>
      </c>
      <c r="L31" s="162" t="n">
        <f aca="false">EXP(-IF($B31&gt;=$H$6,$B31-$H$6,0)*$H$5)</f>
        <v>0.165298888221587</v>
      </c>
      <c r="M31" s="163" t="n">
        <f aca="false">L31*J31+(1-L31)*K31</f>
        <v>0.0236348119039103</v>
      </c>
      <c r="N31" s="164"/>
      <c r="O31" s="164"/>
      <c r="P31" s="164"/>
    </row>
    <row r="32" customFormat="false" ht="12.75" hidden="false" customHeight="false" outlineLevel="0" collapsed="false">
      <c r="A32" s="165" t="n">
        <f aca="false">DATE(YEAR(A31),MONTH(A31)+1,1)</f>
        <v>37196</v>
      </c>
      <c r="B32" s="166" t="n">
        <v>22</v>
      </c>
      <c r="C32" s="153" t="n">
        <f aca="false">(Forecasts!C92/Forecasts!C91)^12-1</f>
        <v>0.0257078467288667</v>
      </c>
      <c r="D32" s="167" t="n">
        <f aca="false">[2]A!$E30</f>
        <v>20.345</v>
      </c>
      <c r="E32" s="155" t="n">
        <f aca="false">D32-$B$8</f>
        <v>1.545</v>
      </c>
      <c r="F32" s="156" t="n">
        <f aca="false">'PLLU Short-Term Model'!$C155</f>
        <v>0.0287511705592857</v>
      </c>
      <c r="G32" s="157" t="n">
        <f aca="false">$B$4+$B$5*$C32+$B$6*$C47+$B$7*$E32%</f>
        <v>0.0317958763028052</v>
      </c>
      <c r="H32" s="158" t="n">
        <f aca="false">EXP(-IF($B32&gt;=$H$6,$B32-$H$6,0)*$H$5)</f>
        <v>0.142274071586514</v>
      </c>
      <c r="I32" s="159" t="n">
        <f aca="false">H32*F32+(1-H32)*G32</f>
        <v>0.0313626936198918</v>
      </c>
      <c r="J32" s="168" t="n">
        <f aca="false">'DZCV Short-Term Model'!$C133</f>
        <v>0.0140545964350845</v>
      </c>
      <c r="K32" s="161" t="n">
        <f aca="false">$D$4+$D$5*$C32+$D$6*$G32</f>
        <v>0.0260576295323449</v>
      </c>
      <c r="L32" s="162" t="n">
        <f aca="false">EXP(-IF($B32&gt;=$H$6,$B32-$H$6,0)*$H$5)</f>
        <v>0.142274071586514</v>
      </c>
      <c r="M32" s="163" t="n">
        <f aca="false">L32*J32+(1-L32)*K32</f>
        <v>0.02434990914221</v>
      </c>
      <c r="N32" s="164"/>
      <c r="O32" s="164"/>
      <c r="P32" s="164"/>
    </row>
    <row r="33" customFormat="false" ht="12.75" hidden="false" customHeight="false" outlineLevel="0" collapsed="false">
      <c r="A33" s="165" t="n">
        <f aca="false">DATE(YEAR(A32),MONTH(A32)+1,1)</f>
        <v>37226</v>
      </c>
      <c r="B33" s="152" t="n">
        <v>23</v>
      </c>
      <c r="C33" s="153" t="n">
        <f aca="false">(Forecasts!C93/Forecasts!C92)^12-1</f>
        <v>0.02660216696921</v>
      </c>
      <c r="D33" s="167" t="n">
        <f aca="false">[2]A!$E31</f>
        <v>20.18</v>
      </c>
      <c r="E33" s="155" t="n">
        <f aca="false">D33-$B$8</f>
        <v>1.38</v>
      </c>
      <c r="F33" s="169" t="n">
        <f aca="false">'PLLU Short-Term Model'!$C156</f>
        <v>0.028887490567159</v>
      </c>
      <c r="G33" s="157" t="n">
        <f aca="false">$B$4+$B$5*$C33+$B$6*$C48+$B$7*$E33%</f>
        <v>0.0322200769066704</v>
      </c>
      <c r="H33" s="158" t="n">
        <f aca="false">EXP(-IF($B33&gt;=$H$6,$B33-$H$6,0)*$H$5)</f>
        <v>0.122456428252982</v>
      </c>
      <c r="I33" s="159" t="n">
        <f aca="false">H33*F33+(1-H33)*G33</f>
        <v>0.0318119802866892</v>
      </c>
      <c r="J33" s="168" t="n">
        <f aca="false">'DZCV Short-Term Model'!$C134</f>
        <v>0.0143963309819605</v>
      </c>
      <c r="K33" s="161" t="n">
        <f aca="false">$D$4+$D$5*$C33+$D$6*$G33</f>
        <v>0.0265178019548471</v>
      </c>
      <c r="L33" s="162" t="n">
        <f aca="false">EXP(-IF($B33&gt;=$H$6,$B33-$H$6,0)*$H$5)</f>
        <v>0.122456428252982</v>
      </c>
      <c r="M33" s="163" t="n">
        <f aca="false">L33*J33+(1-L33)*K33</f>
        <v>0.0250334499143352</v>
      </c>
      <c r="N33" s="164"/>
      <c r="O33" s="164"/>
      <c r="P33" s="164"/>
    </row>
    <row r="34" customFormat="false" ht="12.75" hidden="false" customHeight="false" outlineLevel="0" collapsed="false">
      <c r="A34" s="165" t="n">
        <f aca="false">DATE(YEAR(A33),MONTH(A33)+1,1)</f>
        <v>37257</v>
      </c>
      <c r="B34" s="166" t="n">
        <v>24</v>
      </c>
      <c r="C34" s="153" t="n">
        <f aca="false">(Forecasts!C94/Forecasts!C93)^12-1</f>
        <v>0.0274740379333833</v>
      </c>
      <c r="D34" s="167" t="n">
        <f aca="false">[2]A!$E32</f>
        <v>20.0383333333333</v>
      </c>
      <c r="E34" s="170" t="n">
        <f aca="false">D34-$B$8</f>
        <v>1.23833333333333</v>
      </c>
      <c r="F34" s="169" t="n">
        <f aca="false">'PLLU Short-Term Model'!$C157</f>
        <v>0.0290162359537948</v>
      </c>
      <c r="G34" s="171" t="n">
        <f aca="false">$B$4+$B$5*$C34+$B$6*$C49+$B$7*$E34%</f>
        <v>0.0326168768944013</v>
      </c>
      <c r="H34" s="158" t="n">
        <f aca="false">EXP(-IF($B34&gt;=$H$6,$B34-$H$6,0)*$H$5)</f>
        <v>0.105399224561864</v>
      </c>
      <c r="I34" s="159" t="n">
        <f aca="false">H34*F34+(1-H34)*G34</f>
        <v>0.0322373721313357</v>
      </c>
      <c r="J34" s="168" t="n">
        <f aca="false">'DZCV Short-Term Model'!$C135</f>
        <v>0.0147306405598162</v>
      </c>
      <c r="K34" s="161" t="n">
        <f aca="false">$D$4+$D$5*$C34+$D$6*$G34</f>
        <v>0.0269520998794519</v>
      </c>
      <c r="L34" s="162" t="n">
        <f aca="false">EXP(-IF($B34&gt;=$H$6,$B34-$H$6,0)*$H$5)</f>
        <v>0.105399224561864</v>
      </c>
      <c r="M34" s="163" t="n">
        <f aca="false">L34*J34+(1-L34)*K34</f>
        <v>0.0256639675441479</v>
      </c>
      <c r="N34" s="164"/>
      <c r="O34" s="164"/>
      <c r="P34" s="164"/>
    </row>
    <row r="35" customFormat="false" ht="12.75" hidden="false" customHeight="false" outlineLevel="0" collapsed="false">
      <c r="A35" s="165" t="n">
        <f aca="false">DATE(YEAR(A34),MONTH(A34)+1,1)</f>
        <v>37288</v>
      </c>
      <c r="B35" s="152" t="n">
        <v>25</v>
      </c>
      <c r="C35" s="153" t="n">
        <f aca="false">(Forecasts!C95/Forecasts!C94)^12-1</f>
        <v>0.0283736825986793</v>
      </c>
      <c r="D35" s="167" t="n">
        <f aca="false">[2]A!$E33</f>
        <v>19.8966666666667</v>
      </c>
      <c r="E35" s="170" t="n">
        <f aca="false">D35-$B$8</f>
        <v>1.09666666666666</v>
      </c>
      <c r="F35" s="169" t="n">
        <f aca="false">'PLLU Short-Term Model'!$C158</f>
        <v>0.0291378276030222</v>
      </c>
      <c r="G35" s="171" t="n">
        <f aca="false">$B$4+$B$5*$C35+$B$6*$C50+$B$7*$E35%</f>
        <v>0.0330219111714269</v>
      </c>
      <c r="H35" s="158" t="n">
        <f aca="false">EXP(-IF($B35&gt;=$H$6,$B35-$H$6,0)*$H$5)</f>
        <v>0.0907179532894125</v>
      </c>
      <c r="I35" s="159" t="n">
        <f aca="false">H35*F35+(1-H35)*G35</f>
        <v>0.0326695550596962</v>
      </c>
      <c r="J35" s="168" t="n">
        <f aca="false">'DZCV Short-Term Model'!$C136</f>
        <v>0.0150576864931809</v>
      </c>
      <c r="K35" s="161" t="n">
        <f aca="false">$D$4+$D$5*$C35+$D$6*$G35</f>
        <v>0.027396465454826</v>
      </c>
      <c r="L35" s="162" t="n">
        <f aca="false">EXP(-IF($B35&gt;=$H$6,$B35-$H$6,0)*$H$5)</f>
        <v>0.0907179532894125</v>
      </c>
      <c r="M35" s="163" t="n">
        <f aca="false">L35*J35+(1-L35)*K35</f>
        <v>0.0262771166813351</v>
      </c>
      <c r="N35" s="164"/>
      <c r="O35" s="164"/>
      <c r="P35" s="164"/>
    </row>
    <row r="36" customFormat="false" ht="12.75" hidden="false" customHeight="false" outlineLevel="0" collapsed="false">
      <c r="A36" s="165" t="n">
        <f aca="false">DATE(YEAR(A35),MONTH(A35)+1,1)</f>
        <v>37316</v>
      </c>
      <c r="B36" s="166" t="n">
        <v>26</v>
      </c>
      <c r="C36" s="153" t="n">
        <f aca="false">(Forecasts!C96/Forecasts!C95)^12-1</f>
        <v>0.0292645169615973</v>
      </c>
      <c r="D36" s="167" t="n">
        <f aca="false">[2]A!$E34</f>
        <v>19.755</v>
      </c>
      <c r="E36" s="170" t="n">
        <f aca="false">D36-$B$8</f>
        <v>0.954999999999998</v>
      </c>
      <c r="F36" s="169" t="n">
        <f aca="false">'PLLU Short-Term Model'!$C159</f>
        <v>0.0292526630122603</v>
      </c>
      <c r="G36" s="171" t="n">
        <f aca="false">$B$4+$B$5*$C36+$B$6*$C51+$B$7*$E36%</f>
        <v>0.0334025528649191</v>
      </c>
      <c r="H36" s="158" t="n">
        <f aca="false">EXP(-IF($B36&gt;=$H$6,$B36-$H$6,0)*$H$5)</f>
        <v>0.0780816660011532</v>
      </c>
      <c r="I36" s="159" t="n">
        <f aca="false">H36*F36+(1-H36)*G36</f>
        <v>0.0330785225515022</v>
      </c>
      <c r="J36" s="168" t="n">
        <f aca="false">'DZCV Short-Term Model'!$C137</f>
        <v>0.0153776266014376</v>
      </c>
      <c r="K36" s="161" t="n">
        <f aca="false">$D$4+$D$5*$C36+$D$6*$G36</f>
        <v>0.0278190150483199</v>
      </c>
      <c r="L36" s="162" t="n">
        <f aca="false">EXP(-IF($B36&gt;=$H$6,$B36-$H$6,0)*$H$5)</f>
        <v>0.0780816660011532</v>
      </c>
      <c r="M36" s="163" t="n">
        <f aca="false">L36*J36+(1-L36)*K36</f>
        <v>0.0268475707110199</v>
      </c>
      <c r="N36" s="164"/>
      <c r="O36" s="164"/>
      <c r="P36" s="164"/>
    </row>
    <row r="37" customFormat="false" ht="12.75" hidden="false" customHeight="false" outlineLevel="0" collapsed="false">
      <c r="A37" s="165" t="n">
        <f aca="false">DATE(YEAR(A36),MONTH(A36)+1,1)</f>
        <v>37347</v>
      </c>
      <c r="B37" s="152" t="n">
        <v>27</v>
      </c>
      <c r="C37" s="153" t="n">
        <f aca="false">(Forecasts!C97/Forecasts!C96)^12-1</f>
        <v>0.0300557618117747</v>
      </c>
      <c r="D37" s="167" t="n">
        <f aca="false">[2]A!$E35</f>
        <v>19.6166666666667</v>
      </c>
      <c r="E37" s="170" t="n">
        <f aca="false">D37-$B$8</f>
        <v>0.816666666666663</v>
      </c>
      <c r="F37" s="169" t="n">
        <f aca="false">'PLLU Short-Term Model'!$C160</f>
        <v>0.029361117591984</v>
      </c>
      <c r="G37" s="171" t="n">
        <f aca="false">$B$4+$B$5*$C37+$B$6*$C52+$B$7*$E37%</f>
        <v>0.0337328573456761</v>
      </c>
      <c r="H37" s="158" t="n">
        <f aca="false">EXP(-IF($B37&gt;=$H$6,$B37-$H$6,0)*$H$5)</f>
        <v>0.0672055127397498</v>
      </c>
      <c r="I37" s="159" t="n">
        <f aca="false">H37*F37+(1-H37)*G37</f>
        <v>0.0334390523339645</v>
      </c>
      <c r="J37" s="168" t="n">
        <f aca="false">'DZCV Short-Term Model'!$C138</f>
        <v>0.0156906152749802</v>
      </c>
      <c r="K37" s="161" t="n">
        <f aca="false">$D$4+$D$5*$C37+$D$6*$G37</f>
        <v>0.0281876710680365</v>
      </c>
      <c r="L37" s="162" t="n">
        <f aca="false">EXP(-IF($B37&gt;=$H$6,$B37-$H$6,0)*$H$5)</f>
        <v>0.0672055127397498</v>
      </c>
      <c r="M37" s="163" t="n">
        <f aca="false">L37*J37+(1-L37)*K37</f>
        <v>0.0273478000257269</v>
      </c>
      <c r="N37" s="164"/>
      <c r="O37" s="164"/>
      <c r="P37" s="164"/>
    </row>
    <row r="38" customFormat="false" ht="12.75" hidden="false" customHeight="false" outlineLevel="0" collapsed="false">
      <c r="A38" s="165" t="n">
        <f aca="false">DATE(YEAR(A37),MONTH(A37)+1,1)</f>
        <v>37377</v>
      </c>
      <c r="B38" s="166" t="n">
        <v>28</v>
      </c>
      <c r="C38" s="153" t="n">
        <f aca="false">(Forecasts!C98/Forecasts!C97)^12-1</f>
        <v>0.0309111454393545</v>
      </c>
      <c r="D38" s="167" t="n">
        <f aca="false">[2]A!$E36</f>
        <v>19.4783333333333</v>
      </c>
      <c r="E38" s="170" t="n">
        <f aca="false">D38-$B$8</f>
        <v>0.678333333333335</v>
      </c>
      <c r="F38" s="169" t="n">
        <f aca="false">'PLLU Short-Term Model'!$C161</f>
        <v>0.0294635458929854</v>
      </c>
      <c r="G38" s="171" t="n">
        <f aca="false">$B$4+$B$5*$C38+$B$6*$C53+$B$7*$E38%</f>
        <v>0.034069179929683</v>
      </c>
      <c r="H38" s="158" t="n">
        <f aca="false">EXP(-IF($B38&gt;=$H$6,$B38-$H$6,0)*$H$5)</f>
        <v>0.0578443208748385</v>
      </c>
      <c r="I38" s="159" t="n">
        <f aca="false">H38*F38+(1-H38)*G38</f>
        <v>0.0338027701566322</v>
      </c>
      <c r="J38" s="168" t="n">
        <f aca="false">'DZCV Short-Term Model'!$C139</f>
        <v>0.0159968035497161</v>
      </c>
      <c r="K38" s="161" t="n">
        <f aca="false">$D$4+$D$5*$C38+$D$6*$G38</f>
        <v>0.0285684636927686</v>
      </c>
      <c r="L38" s="162" t="n">
        <f aca="false">EXP(-IF($B38&gt;=$H$6,$B38-$H$6,0)*$H$5)</f>
        <v>0.0578443208748385</v>
      </c>
      <c r="M38" s="163" t="n">
        <f aca="false">L38*J38+(1-L38)*K38</f>
        <v>0.0278412645495245</v>
      </c>
      <c r="N38" s="164"/>
      <c r="O38" s="164"/>
      <c r="P38" s="164"/>
    </row>
    <row r="39" customFormat="false" ht="12.75" hidden="false" customHeight="false" outlineLevel="0" collapsed="false">
      <c r="A39" s="165" t="n">
        <f aca="false">DATE(YEAR(A38),MONTH(A38)+1,1)</f>
        <v>37408</v>
      </c>
      <c r="B39" s="152" t="n">
        <v>29</v>
      </c>
      <c r="C39" s="153" t="n">
        <f aca="false">(Forecasts!C99/Forecasts!C98)^12-1</f>
        <v>0.0317131446132477</v>
      </c>
      <c r="D39" s="167" t="n">
        <f aca="false">[2]A!$E37</f>
        <v>19.34</v>
      </c>
      <c r="E39" s="170" t="n">
        <f aca="false">D39-$B$8</f>
        <v>0.539999999999999</v>
      </c>
      <c r="F39" s="169" t="n">
        <f aca="false">'PLLU Short-Term Model'!$C162</f>
        <v>0.0295602827654417</v>
      </c>
      <c r="G39" s="171" t="n">
        <f aca="false">$B$4+$B$5*$C39+$B$6*$C54+$B$7*$E39%</f>
        <v>0.0343712832282798</v>
      </c>
      <c r="H39" s="158" t="n">
        <f aca="false">EXP(-IF($B39&gt;=$H$6,$B39-$H$6,0)*$H$5)</f>
        <v>0.0497870683678639</v>
      </c>
      <c r="I39" s="159" t="n">
        <f aca="false">H39*F39+(1-H39)*G39</f>
        <v>0.0341317576193186</v>
      </c>
      <c r="J39" s="168" t="n">
        <f aca="false">'DZCV Short-Term Model'!$C140</f>
        <v>0.0162963391799504</v>
      </c>
      <c r="K39" s="161" t="n">
        <f aca="false">$D$4+$D$5*$C39+$D$6*$G39</f>
        <v>0.0289141799230232</v>
      </c>
      <c r="L39" s="162" t="n">
        <f aca="false">EXP(-IF($B39&gt;=$H$6,$B39-$H$6,0)*$H$5)</f>
        <v>0.0497870683678639</v>
      </c>
      <c r="M39" s="163" t="n">
        <f aca="false">L39*J39+(1-L39)*K39</f>
        <v>0.028285974623293</v>
      </c>
      <c r="N39" s="164"/>
      <c r="O39" s="164"/>
      <c r="P39" s="164"/>
    </row>
    <row r="40" customFormat="false" ht="12.75" hidden="false" customHeight="false" outlineLevel="0" collapsed="false">
      <c r="A40" s="165" t="n">
        <f aca="false">DATE(YEAR(A39),MONTH(A39)+1,1)</f>
        <v>37438</v>
      </c>
      <c r="B40" s="166" t="n">
        <v>30</v>
      </c>
      <c r="C40" s="153" t="n">
        <f aca="false">(Forecasts!C100/Forecasts!C99)^12-1</f>
        <v>0.0325104045546891</v>
      </c>
      <c r="D40" s="167" t="n">
        <f aca="false">[2]A!$E38</f>
        <v>19.2716666666667</v>
      </c>
      <c r="E40" s="170" t="n">
        <f aca="false">D40-$B$8</f>
        <v>0.471666666666664</v>
      </c>
      <c r="F40" s="169" t="n">
        <f aca="false">'PLLU Short-Term Model'!$C163</f>
        <v>0.0296516444535799</v>
      </c>
      <c r="G40" s="171" t="n">
        <f aca="false">$B$4+$B$5*$C40+$B$6*$C55+$B$7*$E40%</f>
        <v>0.0346944116795445</v>
      </c>
      <c r="H40" s="158" t="n">
        <f aca="false">EXP(-IF($B40&gt;=$H$6,$B40-$H$6,0)*$H$5)</f>
        <v>0.0428521268670402</v>
      </c>
      <c r="I40" s="159" t="n">
        <f aca="false">H40*F40+(1-H40)*G40</f>
        <v>0.0344783183786165</v>
      </c>
      <c r="J40" s="168" t="n">
        <f aca="false">'DZCV Short-Term Model'!$C141</f>
        <v>0.0165893667096858</v>
      </c>
      <c r="K40" s="161" t="n">
        <f aca="false">$D$4+$D$5*$C40+$D$6*$G40</f>
        <v>0.0292773560824717</v>
      </c>
      <c r="L40" s="162" t="n">
        <f aca="false">EXP(-IF($B40&gt;=$H$6,$B40-$H$6,0)*$H$5)</f>
        <v>0.0428521268670402</v>
      </c>
      <c r="M40" s="163" t="n">
        <f aca="false">L40*J40+(1-L40)*K40</f>
        <v>0.0287336487521814</v>
      </c>
      <c r="N40" s="164"/>
      <c r="O40" s="164"/>
      <c r="P40" s="164"/>
    </row>
    <row r="41" customFormat="false" ht="12.75" hidden="false" customHeight="false" outlineLevel="0" collapsed="false">
      <c r="A41" s="165" t="n">
        <f aca="false">DATE(YEAR(A40),MONTH(A40)+1,1)</f>
        <v>37469</v>
      </c>
      <c r="B41" s="152" t="n">
        <v>31</v>
      </c>
      <c r="C41" s="153" t="n">
        <f aca="false">(Forecasts!C101/Forecasts!C100)^12-1</f>
        <v>0.0332475227989684</v>
      </c>
      <c r="D41" s="167" t="n">
        <f aca="false">[2]A!$E39</f>
        <v>19.2033333333333</v>
      </c>
      <c r="E41" s="170" t="n">
        <f aca="false">D41-$B$8</f>
        <v>0.403333333333332</v>
      </c>
      <c r="F41" s="169" t="n">
        <f aca="false">'PLLU Short-Term Model'!$C164</f>
        <v>0.0297379296295168</v>
      </c>
      <c r="G41" s="171" t="n">
        <f aca="false">$B$4+$B$5*$C41+$B$6*$C56+$B$7*$E41%</f>
        <v>0.034978170581655</v>
      </c>
      <c r="H41" s="158" t="n">
        <f aca="false">EXP(-IF($B41&gt;=$H$6,$B41-$H$6,0)*$H$5)</f>
        <v>0.03688316740124</v>
      </c>
      <c r="I41" s="159" t="n">
        <f aca="false">H41*F41+(1-H41)*G41</f>
        <v>0.0347848938973945</v>
      </c>
      <c r="J41" s="168" t="n">
        <f aca="false">'DZCV Short-Term Model'!$C142</f>
        <v>0.0168760275423745</v>
      </c>
      <c r="K41" s="161" t="n">
        <f aca="false">$D$4+$D$5*$C41+$D$6*$G41</f>
        <v>0.0296003158324026</v>
      </c>
      <c r="L41" s="162" t="n">
        <f aca="false">EXP(-IF($B41&gt;=$H$6,$B41-$H$6,0)*$H$5)</f>
        <v>0.03688316740124</v>
      </c>
      <c r="M41" s="163" t="n">
        <f aca="false">L41*J41+(1-L41)*K41</f>
        <v>0.0291310037773399</v>
      </c>
      <c r="N41" s="164"/>
      <c r="O41" s="164"/>
      <c r="P41" s="164"/>
    </row>
    <row r="42" customFormat="false" ht="12.75" hidden="false" customHeight="false" outlineLevel="0" collapsed="false">
      <c r="A42" s="165" t="n">
        <f aca="false">DATE(YEAR(A41),MONTH(A41)+1,1)</f>
        <v>37500</v>
      </c>
      <c r="B42" s="166" t="n">
        <v>32</v>
      </c>
      <c r="C42" s="153" t="n">
        <f aca="false">(Forecasts!C102/Forecasts!C101)^12-1</f>
        <v>0.0339701571762703</v>
      </c>
      <c r="D42" s="167" t="n">
        <f aca="false">[2]A!$E40</f>
        <v>19.135</v>
      </c>
      <c r="E42" s="170" t="n">
        <f aca="false">D42-$B$8</f>
        <v>0.335000000000001</v>
      </c>
      <c r="F42" s="169" t="n">
        <f aca="false">'PLLU Short-Term Model'!$C165</f>
        <v>0.0298194203696527</v>
      </c>
      <c r="G42" s="171" t="n">
        <f aca="false">$B$4+$B$5*$C42+$B$6*$C57+$B$7*$E42%</f>
        <v>0.0352432765033471</v>
      </c>
      <c r="H42" s="158" t="n">
        <f aca="false">EXP(-IF($B42&gt;=$H$6,$B42-$H$6,0)*$H$5)</f>
        <v>0.031745636378068</v>
      </c>
      <c r="I42" s="159" t="n">
        <f aca="false">H42*F42+(1-H42)*G42</f>
        <v>0.0350710927387599</v>
      </c>
      <c r="J42" s="168" t="n">
        <f aca="false">'DZCV Short-Term Model'!$C143</f>
        <v>0.017156460009153</v>
      </c>
      <c r="K42" s="161" t="n">
        <f aca="false">$D$4+$D$5*$C42+$D$6*$G42</f>
        <v>0.0299057485425753</v>
      </c>
      <c r="L42" s="162" t="n">
        <f aca="false">EXP(-IF($B42&gt;=$H$6,$B42-$H$6,0)*$H$5)</f>
        <v>0.031745636378068</v>
      </c>
      <c r="M42" s="163" t="n">
        <f aca="false">L42*J42+(1-L42)*K42</f>
        <v>0.0295010142647142</v>
      </c>
      <c r="N42" s="164"/>
      <c r="O42" s="164"/>
      <c r="P42" s="164"/>
    </row>
    <row r="43" customFormat="false" ht="12.75" hidden="false" customHeight="false" outlineLevel="0" collapsed="false">
      <c r="A43" s="165" t="n">
        <f aca="false">DATE(YEAR(A42),MONTH(A42)+1,1)</f>
        <v>37530</v>
      </c>
      <c r="B43" s="152" t="n">
        <v>33</v>
      </c>
      <c r="C43" s="153" t="n">
        <f aca="false">(Forecasts!C103/Forecasts!C102)^12-1</f>
        <v>0.0346502049510618</v>
      </c>
      <c r="D43" s="167" t="n">
        <f aca="false">[2]A!$E41</f>
        <v>19.0666666666667</v>
      </c>
      <c r="E43" s="170" t="n">
        <f aca="false">D43-$B$8</f>
        <v>0.266666666666666</v>
      </c>
      <c r="F43" s="169" t="n">
        <f aca="false">'PLLU Short-Term Model'!$C166</f>
        <v>0.0298963830768129</v>
      </c>
      <c r="G43" s="171" t="n">
        <f aca="false">$B$4+$B$5*$C43+$B$6*$C58+$B$7*$E43%</f>
        <v>0.0354780949446865</v>
      </c>
      <c r="H43" s="158" t="n">
        <f aca="false">EXP(-IF($B43&gt;=$H$6,$B43-$H$6,0)*$H$5)</f>
        <v>0.0273237224472926</v>
      </c>
      <c r="I43" s="159" t="n">
        <f aca="false">H43*F43+(1-H43)*G43</f>
        <v>0.035325581798828</v>
      </c>
      <c r="J43" s="168" t="n">
        <f aca="false">'DZCV Short-Term Model'!$C144</f>
        <v>0.0174307994355962</v>
      </c>
      <c r="K43" s="161" t="n">
        <f aca="false">$D$4+$D$5*$C43+$D$6*$G43</f>
        <v>0.0301806435173727</v>
      </c>
      <c r="L43" s="162" t="n">
        <f aca="false">EXP(-IF($B43&gt;=$H$6,$B43-$H$6,0)*$H$5)</f>
        <v>0.0273237224472926</v>
      </c>
      <c r="M43" s="163" t="n">
        <f aca="false">L43*J43+(1-L43)*K43</f>
        <v>0.029832270316436</v>
      </c>
      <c r="N43" s="164"/>
      <c r="O43" s="164"/>
      <c r="P43" s="164"/>
    </row>
    <row r="44" customFormat="false" ht="12.75" hidden="false" customHeight="false" outlineLevel="0" collapsed="false">
      <c r="A44" s="165" t="n">
        <f aca="false">DATE(YEAR(A43),MONTH(A43)+1,1)</f>
        <v>37561</v>
      </c>
      <c r="B44" s="166" t="n">
        <v>34</v>
      </c>
      <c r="C44" s="153" t="n">
        <f aca="false">(Forecasts!C104/Forecasts!C103)^12-1</f>
        <v>0.0352655933528436</v>
      </c>
      <c r="D44" s="167" t="n">
        <f aca="false">[2]A!$E42</f>
        <v>18.9983333333333</v>
      </c>
      <c r="E44" s="170" t="n">
        <f aca="false">D44-$B$8</f>
        <v>0.198333333333334</v>
      </c>
      <c r="F44" s="169" t="n">
        <f aca="false">'PLLU Short-Term Model'!$C167</f>
        <v>0.0299690693511498</v>
      </c>
      <c r="G44" s="171" t="n">
        <f aca="false">$B$4+$B$5*$C44+$B$6*$C59+$B$7*$E44%</f>
        <v>0.0356751294137372</v>
      </c>
      <c r="H44" s="158" t="n">
        <f aca="false">EXP(-IF($B44&gt;=$H$6,$B44-$H$6,0)*$H$5)</f>
        <v>0.0235177458560091</v>
      </c>
      <c r="I44" s="159" t="n">
        <f aca="false">H44*F44+(1-H44)*G44</f>
        <v>0.0355409357433462</v>
      </c>
      <c r="J44" s="168" t="n">
        <f aca="false">'DZCV Short-Term Model'!$C145</f>
        <v>0.0176991782070191</v>
      </c>
      <c r="K44" s="161" t="n">
        <f aca="false">$D$4+$D$5*$C44+$D$6*$G44</f>
        <v>0.0304161853242053</v>
      </c>
      <c r="L44" s="162" t="n">
        <f aca="false">EXP(-IF($B44&gt;=$H$6,$B44-$H$6,0)*$H$5)</f>
        <v>0.0235177458560091</v>
      </c>
      <c r="M44" s="163" t="n">
        <f aca="false">L44*J44+(1-L44)*K44</f>
        <v>0.0301171099827742</v>
      </c>
      <c r="N44" s="164"/>
      <c r="O44" s="164"/>
      <c r="P44" s="164"/>
    </row>
    <row r="45" customFormat="false" ht="12.75" hidden="false" customHeight="false" outlineLevel="0" collapsed="false">
      <c r="A45" s="165" t="n">
        <f aca="false">DATE(YEAR(A44),MONTH(A44)+1,1)</f>
        <v>37591</v>
      </c>
      <c r="B45" s="152" t="n">
        <v>35</v>
      </c>
      <c r="C45" s="153" t="n">
        <f aca="false">(Forecasts!C105/Forecasts!C104)^12-1</f>
        <v>0.0358556651998461</v>
      </c>
      <c r="D45" s="167" t="n">
        <f aca="false">[2]A!$E43</f>
        <v>18.93</v>
      </c>
      <c r="E45" s="170" t="n">
        <f aca="false">D45-$B$8</f>
        <v>0.129999999999999</v>
      </c>
      <c r="F45" s="169" t="n">
        <f aca="false">'PLLU Short-Term Model'!$C168</f>
        <v>0.0300377168126532</v>
      </c>
      <c r="G45" s="171" t="n">
        <f aca="false">$B$4+$B$5*$C45+$B$6*$C60+$B$7*$E45%</f>
        <v>0.0358500608878974</v>
      </c>
      <c r="H45" s="158" t="n">
        <f aca="false">EXP(-IF($B45&gt;=$H$6,$B45-$H$6,0)*$H$5)</f>
        <v>0.0202419114458044</v>
      </c>
      <c r="I45" s="159" t="n">
        <f aca="false">H45*F45+(1-H45)*G45</f>
        <v>0.0357324079338338</v>
      </c>
      <c r="J45" s="168" t="n">
        <f aca="false">'DZCV Short-Term Model'!$C146</f>
        <v>0.0179617258323618</v>
      </c>
      <c r="K45" s="161" t="n">
        <f aca="false">$D$4+$D$5*$C45+$D$6*$G45</f>
        <v>0.0306300695659355</v>
      </c>
      <c r="L45" s="162" t="n">
        <f aca="false">EXP(-IF($B45&gt;=$H$6,$B45-$H$6,0)*$H$5)</f>
        <v>0.0202419114458044</v>
      </c>
      <c r="M45" s="163" t="n">
        <f aca="false">L45*J45+(1-L45)*K45</f>
        <v>0.0303736380739155</v>
      </c>
      <c r="N45" s="164"/>
      <c r="O45" s="164"/>
      <c r="P45" s="164"/>
    </row>
    <row r="46" customFormat="false" ht="12.75" hidden="false" customHeight="false" outlineLevel="0" collapsed="false">
      <c r="A46" s="165" t="n">
        <f aca="false">DATE(YEAR(A45),MONTH(A45)+1,1)</f>
        <v>37622</v>
      </c>
      <c r="B46" s="166" t="n">
        <v>36</v>
      </c>
      <c r="C46" s="153" t="n">
        <f aca="false">(Forecasts!C106/Forecasts!C105)^12-1</f>
        <v>0.0363812344419161</v>
      </c>
      <c r="D46" s="167" t="n">
        <f aca="false">[2]A!$E44</f>
        <v>19.0591393939394</v>
      </c>
      <c r="E46" s="170" t="n">
        <f aca="false">D46-$B$8</f>
        <v>0.2591393939394</v>
      </c>
      <c r="F46" s="169" t="n">
        <f aca="false">'PLLU Short-Term Model'!$C169</f>
        <v>0.0301025498779581</v>
      </c>
      <c r="G46" s="171" t="n">
        <f aca="false">$B$4+$B$5*$C46+$B$6*$C61+$B$7*$E46%</f>
        <v>0.0360991595226971</v>
      </c>
      <c r="H46" s="158" t="n">
        <f aca="false">EXP(-IF($B46&gt;=$H$6,$B46-$H$6,0)*$H$5)</f>
        <v>0.0174223746394935</v>
      </c>
      <c r="I46" s="159" t="n">
        <f aca="false">H46*F46+(1-H46)*G46</f>
        <v>0.0359946843428996</v>
      </c>
      <c r="J46" s="168" t="n">
        <f aca="false">'DZCV Short-Term Model'!$C147</f>
        <v>0.0182185690066843</v>
      </c>
      <c r="K46" s="161" t="n">
        <f aca="false">$D$4+$D$5*$C46+$D$6*$G46</f>
        <v>0.0309003359460748</v>
      </c>
      <c r="L46" s="162" t="n">
        <f aca="false">EXP(-IF($B46&gt;=$H$6,$B46-$H$6,0)*$H$5)</f>
        <v>0.0174223746394935</v>
      </c>
      <c r="M46" s="163" t="n">
        <f aca="false">L46*J46+(1-L46)*K46</f>
        <v>0.030679389451366</v>
      </c>
      <c r="N46" s="164"/>
      <c r="O46" s="164"/>
      <c r="P46" s="164"/>
    </row>
    <row r="47" customFormat="false" ht="12.75" hidden="false" customHeight="false" outlineLevel="0" collapsed="false">
      <c r="A47" s="165" t="n">
        <f aca="false">DATE(YEAR(A46),MONTH(A46)+1,1)</f>
        <v>37653</v>
      </c>
      <c r="B47" s="152" t="n">
        <v>37</v>
      </c>
      <c r="C47" s="153" t="n">
        <f aca="false">(Forecasts!C107/Forecasts!C106)^12-1</f>
        <v>0.0368766438697792</v>
      </c>
      <c r="D47" s="167" t="n">
        <f aca="false">[2]A!$E45</f>
        <v>18.8432550964187</v>
      </c>
      <c r="E47" s="170" t="n">
        <f aca="false">D47-$B$8</f>
        <v>0.0432550964187293</v>
      </c>
      <c r="F47" s="169" t="n">
        <f aca="false">'PLLU Short-Term Model'!$C170</f>
        <v>0.0301637804939894</v>
      </c>
      <c r="G47" s="171" t="n">
        <f aca="false">$B$4+$B$5*$C47+$B$6*$C62+$B$7*$E47%</f>
        <v>0.0361343934144842</v>
      </c>
      <c r="H47" s="158" t="n">
        <f aca="false">EXP(-IF($B47&gt;=$H$6,$B47-$H$6,0)*$H$5)</f>
        <v>0.0149955768204777</v>
      </c>
      <c r="I47" s="159" t="n">
        <f aca="false">H47*F47+(1-H47)*G47</f>
        <v>0.0360448606297696</v>
      </c>
      <c r="J47" s="168" t="n">
        <f aca="false">'DZCV Short-Term Model'!$C148</f>
        <v>0.0184698316723054</v>
      </c>
      <c r="K47" s="161" t="n">
        <f aca="false">$D$4+$D$5*$C47+$D$6*$G47</f>
        <v>0.0309844605511899</v>
      </c>
      <c r="L47" s="162" t="n">
        <f aca="false">EXP(-IF($B47&gt;=$H$6,$B47-$H$6,0)*$H$5)</f>
        <v>0.0149955768204777</v>
      </c>
      <c r="M47" s="163" t="n">
        <f aca="false">L47*J47+(1-L47)*K47</f>
        <v>0.0307967964724568</v>
      </c>
      <c r="N47" s="164"/>
      <c r="O47" s="164"/>
      <c r="P47" s="164"/>
    </row>
    <row r="48" customFormat="false" ht="12.75" hidden="false" customHeight="false" outlineLevel="0" collapsed="false">
      <c r="A48" s="165" t="n">
        <f aca="false">DATE(YEAR(A47),MONTH(A47)+1,1)</f>
        <v>37681</v>
      </c>
      <c r="B48" s="166" t="n">
        <v>38</v>
      </c>
      <c r="C48" s="153" t="n">
        <f aca="false">(Forecasts!C108/Forecasts!C107)^12-1</f>
        <v>0.037323323301917</v>
      </c>
      <c r="D48" s="167" t="n">
        <f aca="false">[2]A!$E46</f>
        <v>18.9706054460691</v>
      </c>
      <c r="E48" s="170" t="n">
        <f aca="false">D48-$B$8</f>
        <v>0.170605446069093</v>
      </c>
      <c r="F48" s="169" t="n">
        <f aca="false">'PLLU Short-Term Model'!$C171</f>
        <v>0.0302216088308409</v>
      </c>
      <c r="G48" s="171" t="n">
        <f aca="false">$B$4+$B$5*$C48+$B$6*$C63+$B$7*$E48%</f>
        <v>0.0363310567436354</v>
      </c>
      <c r="H48" s="158" t="n">
        <f aca="false">EXP(-IF($B48&gt;=$H$6,$B48-$H$6,0)*$H$5)</f>
        <v>0.0129068125804799</v>
      </c>
      <c r="I48" s="159" t="n">
        <f aca="false">H48*F48+(1-H48)*G48</f>
        <v>0.0362522032444548</v>
      </c>
      <c r="J48" s="168" t="n">
        <f aca="false">'DZCV Short-Term Model'!$C149</f>
        <v>0.0187156350786117</v>
      </c>
      <c r="K48" s="161" t="n">
        <f aca="false">$D$4+$D$5*$C48+$D$6*$G48</f>
        <v>0.0312012957557172</v>
      </c>
      <c r="L48" s="162" t="n">
        <f aca="false">EXP(-IF($B48&gt;=$H$6,$B48-$H$6,0)*$H$5)</f>
        <v>0.0129068125804799</v>
      </c>
      <c r="M48" s="163" t="n">
        <f aca="false">L48*J48+(1-L48)*K48</f>
        <v>0.0310401456734144</v>
      </c>
      <c r="N48" s="164"/>
      <c r="O48" s="164"/>
      <c r="P48" s="164"/>
    </row>
    <row r="49" customFormat="false" ht="12.75" hidden="false" customHeight="false" outlineLevel="0" collapsed="false">
      <c r="A49" s="165" t="n">
        <f aca="false">DATE(YEAR(A48),MONTH(A48)+1,1)</f>
        <v>37712</v>
      </c>
      <c r="B49" s="152" t="n">
        <v>39</v>
      </c>
      <c r="C49" s="153" t="n">
        <f aca="false">(Forecasts!C109/Forecasts!C108)^12-1</f>
        <v>0.0376849857543651</v>
      </c>
      <c r="D49" s="167" t="n">
        <f aca="false">[2]A!$E47</f>
        <v>18.7698945539309</v>
      </c>
      <c r="E49" s="170" t="n">
        <f aca="false">D49-$B$8</f>
        <v>-0.0301054460690864</v>
      </c>
      <c r="F49" s="169" t="n">
        <f aca="false">'PLLU Short-Term Model'!$C172</f>
        <v>0.0302762239361552</v>
      </c>
      <c r="G49" s="171" t="n">
        <f aca="false">$B$4+$B$5*$C49+$B$6*$C64+$B$7*$E49%</f>
        <v>0.0363032463232105</v>
      </c>
      <c r="H49" s="158" t="n">
        <f aca="false">EXP(-IF($B49&gt;=$H$6,$B49-$H$6,0)*$H$5)</f>
        <v>0.0111089965382423</v>
      </c>
      <c r="I49" s="159" t="n">
        <f aca="false">H49*F49+(1-H49)*G49</f>
        <v>0.0362362921523768</v>
      </c>
      <c r="J49" s="168" t="n">
        <f aca="false">'DZCV Short-Term Model'!$C150</f>
        <v>0.0189560978405682</v>
      </c>
      <c r="K49" s="161" t="n">
        <f aca="false">$D$4+$D$5*$C49+$D$6*$G49</f>
        <v>0.0312169390535708</v>
      </c>
      <c r="L49" s="162" t="n">
        <f aca="false">EXP(-IF($B49&gt;=$H$6,$B49-$H$6,0)*$H$5)</f>
        <v>0.0111089965382423</v>
      </c>
      <c r="M49" s="163" t="n">
        <f aca="false">L49*J49+(1-L49)*K49</f>
        <v>0.0310807334109796</v>
      </c>
      <c r="N49" s="164"/>
      <c r="O49" s="164"/>
      <c r="P49" s="164"/>
    </row>
    <row r="50" customFormat="false" ht="12.75" hidden="false" customHeight="false" outlineLevel="0" collapsed="false">
      <c r="A50" s="165" t="n">
        <f aca="false">DATE(YEAR(A49),MONTH(A49)+1,1)</f>
        <v>37742</v>
      </c>
      <c r="B50" s="166" t="n">
        <v>40</v>
      </c>
      <c r="C50" s="153" t="n">
        <f aca="false">(Forecasts!C110/Forecasts!C109)^12-1</f>
        <v>0.0380395529964233</v>
      </c>
      <c r="D50" s="167" t="n">
        <f aca="false">[2]A!$E48</f>
        <v>18.8546261630931</v>
      </c>
      <c r="E50" s="170" t="n">
        <f aca="false">D50-$B$8</f>
        <v>0.0546261630931184</v>
      </c>
      <c r="F50" s="169" t="n">
        <f aca="false">'PLLU Short-Term Model'!$C173</f>
        <v>0.0303278043531427</v>
      </c>
      <c r="G50" s="171" t="n">
        <f aca="false">$B$4+$B$5*$C50+$B$6*$C65+$B$7*$E50%</f>
        <v>0.0364233091260952</v>
      </c>
      <c r="H50" s="158" t="n">
        <f aca="false">EXP(-IF($B50&gt;=$H$6,$B50-$H$6,0)*$H$5)</f>
        <v>0.00956160193054351</v>
      </c>
      <c r="I50" s="159" t="n">
        <f aca="false">H50*F50+(1-H50)*G50</f>
        <v>0.0363650263358905</v>
      </c>
      <c r="J50" s="168" t="n">
        <f aca="false">'DZCV Short-Term Model'!$C151</f>
        <v>0.0191913359959568</v>
      </c>
      <c r="K50" s="161" t="n">
        <f aca="false">$D$4+$D$5*$C50+$D$6*$G50</f>
        <v>0.0313582405794215</v>
      </c>
      <c r="L50" s="162" t="n">
        <f aca="false">EXP(-IF($B50&gt;=$H$6,$B50-$H$6,0)*$H$5)</f>
        <v>0.00956160193054351</v>
      </c>
      <c r="M50" s="163" t="n">
        <f aca="false">L50*J50+(1-L50)*K50</f>
        <v>0.0312419054810675</v>
      </c>
      <c r="N50" s="164"/>
      <c r="O50" s="164"/>
      <c r="P50" s="164"/>
    </row>
    <row r="51" customFormat="false" ht="12.75" hidden="false" customHeight="false" outlineLevel="0" collapsed="false">
      <c r="A51" s="165" t="n">
        <f aca="false">DATE(YEAR(A50),MONTH(A50)+1,1)</f>
        <v>37773</v>
      </c>
      <c r="B51" s="152" t="n">
        <v>41</v>
      </c>
      <c r="C51" s="153" t="n">
        <f aca="false">(Forecasts!C111/Forecasts!C110)^12-1</f>
        <v>0.038337504683607</v>
      </c>
      <c r="D51" s="167" t="n">
        <f aca="false">[2]A!$E49</f>
        <v>18.4620059752002</v>
      </c>
      <c r="E51" s="170" t="n">
        <f aca="false">D51-$B$8</f>
        <v>-0.337994024799823</v>
      </c>
      <c r="F51" s="169" t="n">
        <f aca="false">'PLLU Short-Term Model'!$C174</f>
        <v>0.0303765187042604</v>
      </c>
      <c r="G51" s="171" t="n">
        <f aca="false">$B$4+$B$5*$C51+$B$6*$C66+$B$7*$E51%</f>
        <v>0.0362486708037211</v>
      </c>
      <c r="H51" s="158" t="n">
        <f aca="false">EXP(-IF($B51&gt;=$H$6,$B51-$H$6,0)*$H$5)</f>
        <v>0.00822974704902003</v>
      </c>
      <c r="I51" s="159" t="n">
        <f aca="false">H51*F51+(1-H51)*G51</f>
        <v>0.0362003444773091</v>
      </c>
      <c r="J51" s="172" t="n">
        <f aca="false">'DZCV Short-Term Model'!$C152</f>
        <v>0.0194214630613718</v>
      </c>
      <c r="K51" s="161" t="n">
        <f aca="false">$D$4+$D$5*$C51+$D$6*$G51</f>
        <v>0.0312414015476947</v>
      </c>
      <c r="L51" s="162" t="n">
        <f aca="false">EXP(-IF($B51&gt;=$H$6,$B51-$H$6,0)*$H$5)</f>
        <v>0.00822974704902003</v>
      </c>
      <c r="M51" s="163" t="n">
        <f aca="false">L51*J51+(1-L51)*K51</f>
        <v>0.0311441264438173</v>
      </c>
      <c r="N51" s="164"/>
      <c r="O51" s="164"/>
      <c r="P51" s="164"/>
    </row>
    <row r="52" customFormat="false" ht="12.75" hidden="false" customHeight="false" outlineLevel="0" collapsed="false">
      <c r="A52" s="165" t="n">
        <f aca="false">DATE(YEAR(A51),MONTH(A51)+1,1)</f>
        <v>37803</v>
      </c>
      <c r="B52" s="166" t="n">
        <v>42</v>
      </c>
      <c r="C52" s="153" t="n">
        <f aca="false">(Forecasts!C112/Forecasts!C111)^12-1</f>
        <v>0.0385996967854203</v>
      </c>
      <c r="D52" s="167" t="n">
        <f aca="false">[2]A!$E50</f>
        <v>18.6898839095554</v>
      </c>
      <c r="E52" s="170" t="n">
        <f aca="false">D52-$B$8</f>
        <v>-0.110116090444592</v>
      </c>
      <c r="F52" s="173" t="n">
        <f aca="false">F51</f>
        <v>0.0303765187042604</v>
      </c>
      <c r="G52" s="171" t="n">
        <f aca="false">$B$4+$B$5*$C52+$B$6*$C67+$B$7*$E52%</f>
        <v>0.03639400894522</v>
      </c>
      <c r="H52" s="158" t="n">
        <f aca="false">EXP(-IF($B52&gt;=$H$6,$B52-$H$6,0)*$H$5)</f>
        <v>0.00708340892905212</v>
      </c>
      <c r="I52" s="156" t="n">
        <f aca="false">H52*F52+(1-H52)*G52</f>
        <v>0.0363513846011167</v>
      </c>
      <c r="J52" s="174" t="n">
        <f aca="false">J51</f>
        <v>0.0194214630613718</v>
      </c>
      <c r="K52" s="163" t="n">
        <f aca="false">$D$4+$D$5*$C52+$D$6*$G52</f>
        <v>0.0313942445977739</v>
      </c>
      <c r="L52" s="162" t="n">
        <f aca="false">EXP(-IF($B52&gt;=$H$6,$B52-$H$6,0)*$H$5)</f>
        <v>0.00708340892905212</v>
      </c>
      <c r="M52" s="163" t="n">
        <f aca="false">L52*J52+(1-L52)*K52</f>
        <v>0.0313094364901334</v>
      </c>
      <c r="N52" s="164"/>
      <c r="O52" s="164"/>
      <c r="P52" s="164"/>
    </row>
    <row r="53" customFormat="false" ht="12.75" hidden="false" customHeight="false" outlineLevel="0" collapsed="false">
      <c r="A53" s="165" t="n">
        <f aca="false">DATE(YEAR(A52),MONTH(A52)+1,1)</f>
        <v>37834</v>
      </c>
      <c r="B53" s="152" t="n">
        <v>43</v>
      </c>
      <c r="C53" s="153" t="n">
        <f aca="false">(Forecasts!C113/Forecasts!C112)^12-1</f>
        <v>0.0388103749447624</v>
      </c>
      <c r="D53" s="167" t="n">
        <f aca="false">[2]A!$E51</f>
        <v>18.3967873549496</v>
      </c>
      <c r="E53" s="170" t="n">
        <f aca="false">D53-$B$8</f>
        <v>-0.403212645050374</v>
      </c>
      <c r="F53" s="174" t="n">
        <f aca="false">F52</f>
        <v>0.0303765187042604</v>
      </c>
      <c r="G53" s="171" t="n">
        <f aca="false">$B$4+$B$5*$C53+$B$6*$C68+$B$7*$E53%</f>
        <v>0.0362289751742012</v>
      </c>
      <c r="H53" s="158" t="n">
        <f aca="false">EXP(-IF($B53&gt;=$H$6,$B53-$H$6,0)*$H$5)</f>
        <v>0.00609674656551564</v>
      </c>
      <c r="I53" s="156" t="n">
        <f aca="false">H53*F53+(1-H53)*G53</f>
        <v>0.0361932942303183</v>
      </c>
      <c r="J53" s="174" t="n">
        <f aca="false">J52</f>
        <v>0.0194214630613718</v>
      </c>
      <c r="K53" s="163" t="n">
        <f aca="false">$D$4+$D$5*$C53+$D$6*$G53</f>
        <v>0.0312761046429211</v>
      </c>
      <c r="L53" s="162" t="n">
        <f aca="false">EXP(-IF($B53&gt;=$H$6,$B53-$H$6,0)*$H$5)</f>
        <v>0.00609674656551564</v>
      </c>
      <c r="M53" s="163" t="n">
        <f aca="false">L53*J53+(1-L53)*K53</f>
        <v>0.0312038298975734</v>
      </c>
      <c r="N53" s="164"/>
      <c r="O53" s="164"/>
      <c r="P53" s="164"/>
    </row>
    <row r="54" customFormat="false" ht="12.75" hidden="false" customHeight="false" outlineLevel="0" collapsed="false">
      <c r="A54" s="165" t="n">
        <f aca="false">DATE(YEAR(A53),MONTH(A53)+1,1)</f>
        <v>37865</v>
      </c>
      <c r="B54" s="166" t="n">
        <v>44</v>
      </c>
      <c r="C54" s="153" t="n">
        <f aca="false">(Forecasts!C114/Forecasts!C113)^12-1</f>
        <v>0.0389849829310809</v>
      </c>
      <c r="D54" s="167" t="n">
        <f aca="false">[2]A!$E52</f>
        <v>18.5778154379175</v>
      </c>
      <c r="E54" s="170" t="n">
        <f aca="false">D54-$B$8</f>
        <v>-0.222184562082454</v>
      </c>
      <c r="F54" s="174" t="n">
        <f aca="false">F53</f>
        <v>0.0303765187042604</v>
      </c>
      <c r="G54" s="171" t="n">
        <f aca="false">$B$4+$B$5*$C54+$B$6*$C69+$B$7*$E54%</f>
        <v>0.0363017727385763</v>
      </c>
      <c r="H54" s="158" t="n">
        <f aca="false">EXP(-IF($B54&gt;=$H$6,$B54-$H$6,0)*$H$5)</f>
        <v>0.00524751839918139</v>
      </c>
      <c r="I54" s="156" t="n">
        <f aca="false">H54*F54+(1-H54)*G54</f>
        <v>0.0362706798590114</v>
      </c>
      <c r="J54" s="174" t="n">
        <f aca="false">J53</f>
        <v>0.0194214630613718</v>
      </c>
      <c r="K54" s="163" t="n">
        <f aca="false">$D$4+$D$5*$C54+$D$6*$G54</f>
        <v>0.0313573788309705</v>
      </c>
      <c r="L54" s="162" t="n">
        <f aca="false">EXP(-IF($B54&gt;=$H$6,$B54-$H$6,0)*$H$5)</f>
        <v>0.00524751839918139</v>
      </c>
      <c r="M54" s="163" t="n">
        <f aca="false">L54*J54+(1-L54)*K54</f>
        <v>0.0312947448933585</v>
      </c>
      <c r="N54" s="164"/>
      <c r="O54" s="164"/>
      <c r="P54" s="164"/>
    </row>
    <row r="55" customFormat="false" ht="12.75" hidden="false" customHeight="false" outlineLevel="0" collapsed="false">
      <c r="A55" s="165" t="n">
        <f aca="false">DATE(YEAR(A54),MONTH(A54)+1,1)</f>
        <v>37895</v>
      </c>
      <c r="B55" s="152" t="n">
        <v>45</v>
      </c>
      <c r="C55" s="153" t="n">
        <f aca="false">(Forecasts!C115/Forecasts!C114)^12-1</f>
        <v>0.0391173698162011</v>
      </c>
      <c r="D55" s="167" t="n">
        <f aca="false">[2]A!$E53</f>
        <v>18.3319799049235</v>
      </c>
      <c r="E55" s="170" t="n">
        <f aca="false">D55-$B$8</f>
        <v>-0.468020095076547</v>
      </c>
      <c r="F55" s="174" t="n">
        <f aca="false">F54</f>
        <v>0.0303765187042604</v>
      </c>
      <c r="G55" s="171" t="n">
        <f aca="false">$B$4+$B$5*$C55+$B$6*$C70+$B$7*$E55%</f>
        <v>0.0361211432111018</v>
      </c>
      <c r="H55" s="158" t="n">
        <f aca="false">EXP(-IF($B55&gt;=$H$6,$B55-$H$6,0)*$H$5)</f>
        <v>0.00451658094261267</v>
      </c>
      <c r="I55" s="156" t="n">
        <f aca="false">H55*F55+(1-H55)*G55</f>
        <v>0.0360951971495318</v>
      </c>
      <c r="J55" s="174" t="n">
        <f aca="false">J54</f>
        <v>0.0194214630613718</v>
      </c>
      <c r="K55" s="163" t="n">
        <f aca="false">$D$4+$D$5*$C55+$D$6*$G55</f>
        <v>0.031217370755458</v>
      </c>
      <c r="L55" s="162" t="n">
        <f aca="false">EXP(-IF($B55&gt;=$H$6,$B55-$H$6,0)*$H$5)</f>
        <v>0.00451658094261267</v>
      </c>
      <c r="M55" s="163" t="n">
        <f aca="false">L55*J55+(1-L55)*K55</f>
        <v>0.031164093583566</v>
      </c>
      <c r="N55" s="164"/>
      <c r="O55" s="164"/>
      <c r="P55" s="164"/>
    </row>
    <row r="56" customFormat="false" ht="12.75" hidden="false" customHeight="false" outlineLevel="0" collapsed="false">
      <c r="A56" s="165" t="n">
        <f aca="false">DATE(YEAR(A55),MONTH(A55)+1,1)</f>
        <v>37926</v>
      </c>
      <c r="B56" s="166" t="n">
        <v>46</v>
      </c>
      <c r="C56" s="153" t="n">
        <f aca="false">(Forecasts!C116/Forecasts!C115)^12-1</f>
        <v>0.0392069076592569</v>
      </c>
      <c r="D56" s="167" t="n">
        <f aca="false">[2]A!$E54</f>
        <v>18.4487973014527</v>
      </c>
      <c r="E56" s="170" t="n">
        <f aca="false">D56-$B$8</f>
        <v>-0.351202698547311</v>
      </c>
      <c r="F56" s="174" t="n">
        <f aca="false">F55</f>
        <v>0.0303765187042604</v>
      </c>
      <c r="G56" s="171" t="n">
        <f aca="false">$B$4+$B$5*$C56+$B$6*$C71+$B$7*$E56%</f>
        <v>0.0361151551100191</v>
      </c>
      <c r="H56" s="158" t="n">
        <f aca="false">EXP(-IF($B56&gt;=$H$6,$B56-$H$6,0)*$H$5)</f>
        <v>0.00388745724347613</v>
      </c>
      <c r="I56" s="156" t="n">
        <f aca="false">H56*F56+(1-H56)*G56</f>
        <v>0.0360928464063558</v>
      </c>
      <c r="J56" s="174" t="n">
        <f aca="false">J55</f>
        <v>0.0194214630613718</v>
      </c>
      <c r="K56" s="163" t="n">
        <f aca="false">$D$4+$D$5*$C56+$D$6*$G56</f>
        <v>0.0312220105539253</v>
      </c>
      <c r="L56" s="162" t="n">
        <f aca="false">EXP(-IF($B56&gt;=$H$6,$B56-$H$6,0)*$H$5)</f>
        <v>0.00388745724347613</v>
      </c>
      <c r="M56" s="163" t="n">
        <f aca="false">L56*J56+(1-L56)*K56</f>
        <v>0.0311761364300984</v>
      </c>
      <c r="N56" s="164"/>
      <c r="O56" s="164"/>
      <c r="P56" s="164"/>
    </row>
    <row r="57" customFormat="false" ht="12.75" hidden="false" customHeight="false" outlineLevel="0" collapsed="false">
      <c r="A57" s="165" t="n">
        <f aca="false">DATE(YEAR(A56),MONTH(A56)+1,1)</f>
        <v>37956</v>
      </c>
      <c r="B57" s="152" t="n">
        <v>47</v>
      </c>
      <c r="C57" s="153" t="n">
        <f aca="false">(Forecasts!C117/Forecasts!C116)^12-1</f>
        <v>0.0392613379660147</v>
      </c>
      <c r="D57" s="167" t="n">
        <f aca="false">[2]A!$E55</f>
        <v>18.3772738706774</v>
      </c>
      <c r="E57" s="170" t="n">
        <f aca="false">D57-$B$8</f>
        <v>-0.422726129322577</v>
      </c>
      <c r="F57" s="174" t="n">
        <f aca="false">F56</f>
        <v>0.0303765187042604</v>
      </c>
      <c r="G57" s="171" t="n">
        <f aca="false">$B$4+$B$5*$C57+$B$6*$C72+$B$7*$E57%</f>
        <v>0.0359874912383448</v>
      </c>
      <c r="H57" s="158" t="n">
        <f aca="false">EXP(-IF($B57&gt;=$H$6,$B57-$H$6,0)*$H$5)</f>
        <v>0.00334596545747127</v>
      </c>
      <c r="I57" s="156" t="n">
        <f aca="false">H57*F57+(1-H57)*G57</f>
        <v>0.0359687171180629</v>
      </c>
      <c r="J57" s="174" t="n">
        <f aca="false">J56</f>
        <v>0.0194214630613718</v>
      </c>
      <c r="K57" s="163" t="n">
        <f aca="false">$D$4+$D$5*$C57+$D$6*$G57</f>
        <v>0.0311187908470804</v>
      </c>
      <c r="L57" s="162" t="n">
        <f aca="false">EXP(-IF($B57&gt;=$H$6,$B57-$H$6,0)*$H$5)</f>
        <v>0.00334596545747127</v>
      </c>
      <c r="M57" s="163" t="n">
        <f aca="false">L57*J57+(1-L57)*K57</f>
        <v>0.0310796519923647</v>
      </c>
      <c r="N57" s="164"/>
      <c r="O57" s="164"/>
      <c r="P57" s="164"/>
    </row>
    <row r="58" customFormat="false" ht="12.75" hidden="false" customHeight="false" outlineLevel="0" collapsed="false">
      <c r="A58" s="165" t="n">
        <f aca="false">DATE(YEAR(A57),MONTH(A57)+1,1)</f>
        <v>37987</v>
      </c>
      <c r="B58" s="166" t="n">
        <v>48</v>
      </c>
      <c r="C58" s="153" t="n">
        <f aca="false">(Forecasts!C118/Forecasts!C117)^12-1</f>
        <v>0.0392789138977154</v>
      </c>
      <c r="D58" s="167" t="n">
        <f aca="false">[2]A!$E56</f>
        <v>18.3655261293226</v>
      </c>
      <c r="E58" s="170" t="n">
        <f aca="false">D58-$B$8</f>
        <v>-0.434473870677426</v>
      </c>
      <c r="F58" s="174" t="n">
        <f aca="false">F57</f>
        <v>0.0303765187042604</v>
      </c>
      <c r="G58" s="171" t="n">
        <f aca="false">$B$4+$B$5*$C58+$B$6*$C73+$B$7*$E58%</f>
        <v>0.0358855868422319</v>
      </c>
      <c r="H58" s="158" t="n">
        <f aca="false">EXP(-IF($B58&gt;=$H$6,$B58-$H$6,0)*$H$5)</f>
        <v>0.00287989915808824</v>
      </c>
      <c r="I58" s="156" t="n">
        <f aca="false">H58*F58+(1-H58)*G58</f>
        <v>0.0358697212815395</v>
      </c>
      <c r="J58" s="174" t="n">
        <f aca="false">J57</f>
        <v>0.0194214630613718</v>
      </c>
      <c r="K58" s="163" t="n">
        <f aca="false">$D$4+$D$5*$C58+$D$6*$G58</f>
        <v>0.0310335783649593</v>
      </c>
      <c r="L58" s="162" t="n">
        <f aca="false">EXP(-IF($B58&gt;=$H$6,$B58-$H$6,0)*$H$5)</f>
        <v>0.00287989915808824</v>
      </c>
      <c r="M58" s="163" t="n">
        <f aca="false">L58*J58+(1-L58)*K58</f>
        <v>0.0310001366438728</v>
      </c>
      <c r="N58" s="164"/>
      <c r="O58" s="164"/>
      <c r="P58" s="164"/>
    </row>
    <row r="59" customFormat="false" ht="12.75" hidden="false" customHeight="false" outlineLevel="0" collapsed="false">
      <c r="A59" s="165" t="n">
        <f aca="false">DATE(YEAR(A58),MONTH(A58)+1,1)</f>
        <v>38018</v>
      </c>
      <c r="B59" s="152" t="n">
        <v>49</v>
      </c>
      <c r="C59" s="153" t="n">
        <f aca="false">(Forecasts!C119/Forecasts!C118)^12-1</f>
        <v>0.0392627002147081</v>
      </c>
      <c r="D59" s="167" t="n">
        <f aca="false">[2]A!$E57</f>
        <v>18.3514060033423</v>
      </c>
      <c r="E59" s="170" t="n">
        <f aca="false">D59-$B$8</f>
        <v>-0.448593996657699</v>
      </c>
      <c r="F59" s="174" t="n">
        <f aca="false">F58</f>
        <v>0.0303765187042604</v>
      </c>
      <c r="G59" s="171" t="n">
        <f aca="false">$B$4+$B$5*$C59+$B$6*$C74+$B$7*$E59%</f>
        <v>0.0357549907078431</v>
      </c>
      <c r="H59" s="158" t="n">
        <f aca="false">EXP(-IF($B59&gt;=$H$6,$B59-$H$6,0)*$H$5)</f>
        <v>0.00247875217666636</v>
      </c>
      <c r="I59" s="156" t="n">
        <f aca="false">H59*F59+(1-H59)*G59</f>
        <v>0.0357416588086571</v>
      </c>
      <c r="J59" s="174" t="n">
        <f aca="false">J58</f>
        <v>0.0194214630613718</v>
      </c>
      <c r="K59" s="163" t="n">
        <f aca="false">$D$4+$D$5*$C59+$D$6*$G59</f>
        <v>0.030920151378609</v>
      </c>
      <c r="L59" s="162" t="n">
        <f aca="false">EXP(-IF($B59&gt;=$H$6,$B59-$H$6,0)*$H$5)</f>
        <v>0.00247875217666636</v>
      </c>
      <c r="M59" s="163" t="n">
        <f aca="false">L59*J59+(1-L59)*K59</f>
        <v>0.0308916489799139</v>
      </c>
      <c r="N59" s="164"/>
      <c r="O59" s="164"/>
      <c r="P59" s="164"/>
    </row>
    <row r="60" customFormat="false" ht="12.75" hidden="false" customHeight="false" outlineLevel="0" collapsed="false">
      <c r="A60" s="165" t="n">
        <f aca="false">DATE(YEAR(A59),MONTH(A59)+1,1)</f>
        <v>38047</v>
      </c>
      <c r="B60" s="166" t="n">
        <v>50</v>
      </c>
      <c r="C60" s="153" t="n">
        <f aca="false">(Forecasts!C120/Forecasts!C119)^12-1</f>
        <v>0.0392135021479936</v>
      </c>
      <c r="D60" s="167" t="n">
        <f aca="false">[2]A!$E58</f>
        <v>18.3791399419377</v>
      </c>
      <c r="E60" s="170" t="n">
        <f aca="false">D60-$B$8</f>
        <v>-0.420860058062274</v>
      </c>
      <c r="F60" s="174" t="n">
        <f aca="false">F59</f>
        <v>0.0303765187042604</v>
      </c>
      <c r="G60" s="171" t="n">
        <f aca="false">$B$4+$B$5*$C60+$B$6*$C75+$B$7*$E60%</f>
        <v>0.0356354887133935</v>
      </c>
      <c r="H60" s="158" t="n">
        <f aca="false">EXP(-IF($B60&gt;=$H$6,$B60-$H$6,0)*$H$5)</f>
        <v>0.00213348177003771</v>
      </c>
      <c r="I60" s="156" t="n">
        <f aca="false">H60*F60+(1-H60)*G60</f>
        <v>0.0356242687967498</v>
      </c>
      <c r="J60" s="174" t="n">
        <f aca="false">J59</f>
        <v>0.0194214630613718</v>
      </c>
      <c r="K60" s="163" t="n">
        <f aca="false">$D$4+$D$5*$C60+$D$6*$G60</f>
        <v>0.0308126145840827</v>
      </c>
      <c r="L60" s="162" t="n">
        <f aca="false">EXP(-IF($B60&gt;=$H$6,$B60-$H$6,0)*$H$5)</f>
        <v>0.00213348177003771</v>
      </c>
      <c r="M60" s="163" t="n">
        <f aca="false">L60*J60+(1-L60)*K60</f>
        <v>0.0307883117699693</v>
      </c>
      <c r="N60" s="164"/>
      <c r="O60" s="164"/>
      <c r="P60" s="164"/>
    </row>
    <row r="61" customFormat="false" ht="12.75" hidden="false" customHeight="false" outlineLevel="0" collapsed="false">
      <c r="A61" s="165" t="n">
        <f aca="false">DATE(YEAR(A60),MONTH(A60)+1,1)</f>
        <v>38078</v>
      </c>
      <c r="B61" s="152" t="n">
        <v>51</v>
      </c>
      <c r="C61" s="153" t="n">
        <f aca="false">(Forecasts!C121/Forecasts!C120)^12-1</f>
        <v>0.0391393788898411</v>
      </c>
      <c r="D61" s="167" t="n">
        <f aca="false">[2]A!$E59</f>
        <v>18.3321933913956</v>
      </c>
      <c r="E61" s="170" t="n">
        <f aca="false">D61-$B$8</f>
        <v>-0.467806608604381</v>
      </c>
      <c r="F61" s="174" t="n">
        <f aca="false">F60</f>
        <v>0.0303765187042604</v>
      </c>
      <c r="G61" s="171" t="n">
        <f aca="false">$B$4+$B$5*$C61+$B$6*$C76+$B$7*$E61%</f>
        <v>0.0354588689679953</v>
      </c>
      <c r="H61" s="158" t="n">
        <f aca="false">EXP(-IF($B61&gt;=$H$6,$B61-$H$6,0)*$H$5)</f>
        <v>0.00183630477702891</v>
      </c>
      <c r="I61" s="156" t="n">
        <f aca="false">H61*F61+(1-H61)*G61</f>
        <v>0.0354495362239275</v>
      </c>
      <c r="J61" s="174" t="n">
        <f aca="false">J60</f>
        <v>0.0194214630613718</v>
      </c>
      <c r="K61" s="163" t="n">
        <f aca="false">$D$4+$D$5*$C61+$D$6*$G61</f>
        <v>0.0306535252666287</v>
      </c>
      <c r="L61" s="162" t="n">
        <f aca="false">EXP(-IF($B61&gt;=$H$6,$B61-$H$6,0)*$H$5)</f>
        <v>0.00183630477702891</v>
      </c>
      <c r="M61" s="163" t="n">
        <f aca="false">L61*J61+(1-L61)*K61</f>
        <v>0.0306328997771453</v>
      </c>
      <c r="N61" s="164"/>
      <c r="O61" s="164"/>
      <c r="P61" s="164"/>
    </row>
    <row r="62" customFormat="false" ht="12.75" hidden="false" customHeight="false" outlineLevel="0" collapsed="false">
      <c r="A62" s="165" t="n">
        <f aca="false">DATE(YEAR(A61),MONTH(A61)+1,1)</f>
        <v>38108</v>
      </c>
      <c r="B62" s="166" t="n">
        <v>52</v>
      </c>
      <c r="C62" s="153" t="n">
        <f aca="false">(Forecasts!C122/Forecasts!C121)^12-1</f>
        <v>0.0390319874550547</v>
      </c>
      <c r="D62" s="167" t="n">
        <f aca="false">[2]A!$E60</f>
        <v>18.3478255963623</v>
      </c>
      <c r="E62" s="170" t="n">
        <f aca="false">D62-$B$8</f>
        <v>-0.452174403637653</v>
      </c>
      <c r="F62" s="174" t="n">
        <f aca="false">F61</f>
        <v>0.0303765187042604</v>
      </c>
      <c r="G62" s="171" t="n">
        <f aca="false">$B$4+$B$5*$C62+$B$6*$C77+$B$7*$E62%</f>
        <v>0.0353056108212004</v>
      </c>
      <c r="H62" s="158" t="n">
        <f aca="false">EXP(-IF($B62&gt;=$H$6,$B62-$H$6,0)*$H$5)</f>
        <v>0.00158052216873622</v>
      </c>
      <c r="I62" s="156" t="n">
        <f aca="false">H62*F62+(1-H62)*G62</f>
        <v>0.0352978202818378</v>
      </c>
      <c r="J62" s="174" t="n">
        <f aca="false">J61</f>
        <v>0.0194214630613718</v>
      </c>
      <c r="K62" s="163" t="n">
        <f aca="false">$D$4+$D$5*$C62+$D$6*$G62</f>
        <v>0.0305107838847273</v>
      </c>
      <c r="L62" s="162" t="n">
        <f aca="false">EXP(-IF($B62&gt;=$H$6,$B62-$H$6,0)*$H$5)</f>
        <v>0.00158052216873622</v>
      </c>
      <c r="M62" s="163" t="n">
        <f aca="false">L62*J62+(1-L62)*K62</f>
        <v>0.0304932569673298</v>
      </c>
      <c r="N62" s="164"/>
      <c r="O62" s="164"/>
      <c r="P62" s="164"/>
    </row>
    <row r="63" customFormat="false" ht="12.75" hidden="false" customHeight="false" outlineLevel="0" collapsed="false">
      <c r="A63" s="165" t="n">
        <f aca="false">DATE(YEAR(A62),MONTH(A62)+1,1)</f>
        <v>38139</v>
      </c>
      <c r="B63" s="152" t="n">
        <v>53</v>
      </c>
      <c r="C63" s="153" t="n">
        <f aca="false">(Forecasts!C123/Forecasts!C122)^12-1</f>
        <v>0.0389021738844537</v>
      </c>
      <c r="D63" s="167" t="n">
        <f aca="false">[2]A!$E61</f>
        <v>18.0942008919203</v>
      </c>
      <c r="E63" s="170" t="n">
        <f aca="false">D63-$B$8</f>
        <v>-0.705799108079738</v>
      </c>
      <c r="F63" s="174" t="n">
        <f aca="false">F62</f>
        <v>0.0303765187042604</v>
      </c>
      <c r="G63" s="171" t="n">
        <f aca="false">$B$4+$B$5*$C63+$B$6*$C78+$B$7*$E63%</f>
        <v>0.03498983689705</v>
      </c>
      <c r="H63" s="158" t="n">
        <f aca="false">EXP(-IF($B63&gt;=$H$6,$B63-$H$6,0)*$H$5)</f>
        <v>0.00136036803754789</v>
      </c>
      <c r="I63" s="156" t="n">
        <f aca="false">H63*F63+(1-H63)*G63</f>
        <v>0.0349835610864335</v>
      </c>
      <c r="J63" s="174" t="n">
        <f aca="false">J62</f>
        <v>0.0194214630613718</v>
      </c>
      <c r="K63" s="163" t="n">
        <f aca="false">$D$4+$D$5*$C63+$D$6*$G63</f>
        <v>0.0302266475003832</v>
      </c>
      <c r="L63" s="162" t="n">
        <f aca="false">EXP(-IF($B63&gt;=$H$6,$B63-$H$6,0)*$H$5)</f>
        <v>0.00136036803754789</v>
      </c>
      <c r="M63" s="163" t="n">
        <f aca="false">L63*J63+(1-L63)*K63</f>
        <v>0.0302119484728326</v>
      </c>
      <c r="N63" s="164"/>
      <c r="O63" s="164"/>
      <c r="P63" s="164"/>
    </row>
    <row r="64" customFormat="false" ht="12.75" hidden="false" customHeight="false" outlineLevel="0" collapsed="false">
      <c r="A64" s="165" t="n">
        <f aca="false">DATE(YEAR(A63),MONTH(A63)+1,1)</f>
        <v>38169</v>
      </c>
      <c r="B64" s="166" t="n">
        <v>54</v>
      </c>
      <c r="C64" s="153" t="n">
        <f aca="false">(Forecasts!C124/Forecasts!C123)^12-1</f>
        <v>0.0387431753745724</v>
      </c>
      <c r="D64" s="167" t="n">
        <f aca="false">[2]A!$E62</f>
        <v>18.2896052497695</v>
      </c>
      <c r="E64" s="170" t="n">
        <f aca="false">D64-$B$8</f>
        <v>-0.510394750230546</v>
      </c>
      <c r="F64" s="174" t="n">
        <f aca="false">F63</f>
        <v>0.0303765187042604</v>
      </c>
      <c r="G64" s="171" t="n">
        <f aca="false">$B$4+$B$5*$C64+$B$6*$C79+$B$7*$E64%</f>
        <v>0.0349082926176072</v>
      </c>
      <c r="H64" s="158" t="n">
        <f aca="false">EXP(-IF($B64&gt;=$H$6,$B64-$H$6,0)*$H$5)</f>
        <v>0.00117087962079117</v>
      </c>
      <c r="I64" s="156" t="n">
        <f aca="false">H64*F64+(1-H64)*G64</f>
        <v>0.034902986455886</v>
      </c>
      <c r="J64" s="174" t="n">
        <f aca="false">J63</f>
        <v>0.0194214630613718</v>
      </c>
      <c r="K64" s="163" t="n">
        <f aca="false">$D$4+$D$5*$C64+$D$6*$G64</f>
        <v>0.0301395963038826</v>
      </c>
      <c r="L64" s="162" t="n">
        <f aca="false">EXP(-IF($B64&gt;=$H$6,$B64-$H$6,0)*$H$5)</f>
        <v>0.00117087962079117</v>
      </c>
      <c r="M64" s="163" t="n">
        <f aca="false">L64*J64+(1-L64)*K64</f>
        <v>0.030127046660096</v>
      </c>
      <c r="N64" s="164"/>
      <c r="O64" s="164"/>
      <c r="P64" s="164"/>
    </row>
    <row r="65" customFormat="false" ht="12.75" hidden="false" customHeight="false" outlineLevel="0" collapsed="false">
      <c r="A65" s="165" t="n">
        <f aca="false">DATE(YEAR(A64),MONTH(A64)+1,1)</f>
        <v>38200</v>
      </c>
      <c r="B65" s="152" t="n">
        <v>55</v>
      </c>
      <c r="C65" s="153" t="n">
        <f aca="false">(Forecasts!C125/Forecasts!C124)^12-1</f>
        <v>0.0385670257156554</v>
      </c>
      <c r="D65" s="167" t="n">
        <f aca="false">[2]A!$E63</f>
        <v>18.0938289585255</v>
      </c>
      <c r="E65" s="170" t="n">
        <f aca="false">D65-$B$8</f>
        <v>-0.706171041474541</v>
      </c>
      <c r="F65" s="174" t="n">
        <f aca="false">F64</f>
        <v>0.0303765187042604</v>
      </c>
      <c r="G65" s="171" t="n">
        <f aca="false">$B$4+$B$5*$C65+$B$6*$C80+$B$7*$E65%</f>
        <v>0.0346080472017343</v>
      </c>
      <c r="H65" s="158" t="n">
        <f aca="false">EXP(-IF($B65&gt;=$H$6,$B65-$H$6,0)*$H$5)</f>
        <v>0.00100778542904851</v>
      </c>
      <c r="I65" s="156" t="n">
        <f aca="false">H65*F65+(1-H65)*G65</f>
        <v>0.034603782728972</v>
      </c>
      <c r="J65" s="174" t="n">
        <f aca="false">J64</f>
        <v>0.0194214630613718</v>
      </c>
      <c r="K65" s="163" t="n">
        <f aca="false">$D$4+$D$5*$C65+$D$6*$G65</f>
        <v>0.0298636861604893</v>
      </c>
      <c r="L65" s="162" t="n">
        <f aca="false">EXP(-IF($B65&gt;=$H$6,$B65-$H$6,0)*$H$5)</f>
        <v>0.00100778542904851</v>
      </c>
      <c r="M65" s="163" t="n">
        <f aca="false">L65*J65+(1-L65)*K65</f>
        <v>0.0298531626402031</v>
      </c>
      <c r="N65" s="164"/>
      <c r="O65" s="164"/>
      <c r="P65" s="164"/>
    </row>
    <row r="66" customFormat="false" ht="12.75" hidden="false" customHeight="false" outlineLevel="0" collapsed="false">
      <c r="A66" s="165" t="n">
        <f aca="false">DATE(YEAR(A65),MONTH(A65)+1,1)</f>
        <v>38231</v>
      </c>
      <c r="B66" s="166" t="n">
        <v>56</v>
      </c>
      <c r="C66" s="153" t="n">
        <f aca="false">(Forecasts!C126/Forecasts!C125)^12-1</f>
        <v>0.0383637923947855</v>
      </c>
      <c r="D66" s="167" t="n">
        <f aca="false">[2]A!$E64</f>
        <v>18.2757980901177</v>
      </c>
      <c r="E66" s="170" t="n">
        <f aca="false">D66-$B$8</f>
        <v>-0.524201909882315</v>
      </c>
      <c r="F66" s="174" t="n">
        <f aca="false">F65</f>
        <v>0.0303765187042604</v>
      </c>
      <c r="G66" s="171" t="n">
        <f aca="false">$B$4+$B$5*$C66+$B$6*$C81+$B$7*$E66%</f>
        <v>0.034500192109722</v>
      </c>
      <c r="H66" s="158" t="n">
        <f aca="false">EXP(-IF($B66&gt;=$H$6,$B66-$H$6,0)*$H$5)</f>
        <v>0.000867408957307003</v>
      </c>
      <c r="I66" s="156" t="n">
        <f aca="false">H66*F66+(1-H66)*G66</f>
        <v>0.0344966151984731</v>
      </c>
      <c r="J66" s="174" t="n">
        <f aca="false">J65</f>
        <v>0.0194214630613718</v>
      </c>
      <c r="K66" s="163" t="n">
        <f aca="false">$D$4+$D$5*$C66+$D$6*$G66</f>
        <v>0.0297493176248439</v>
      </c>
      <c r="L66" s="162" t="n">
        <f aca="false">EXP(-IF($B66&gt;=$H$6,$B66-$H$6,0)*$H$5)</f>
        <v>0.000867408957307003</v>
      </c>
      <c r="M66" s="163" t="n">
        <f aca="false">L66*J66+(1-L66)*K66</f>
        <v>0.0297403591512858</v>
      </c>
      <c r="N66" s="164"/>
      <c r="O66" s="164"/>
      <c r="P66" s="164"/>
    </row>
    <row r="67" customFormat="false" ht="12.75" hidden="false" customHeight="false" outlineLevel="0" collapsed="false">
      <c r="A67" s="165" t="n">
        <f aca="false">DATE(YEAR(A66),MONTH(A66)+1,1)</f>
        <v>38261</v>
      </c>
      <c r="B67" s="152" t="n">
        <v>57</v>
      </c>
      <c r="C67" s="153" t="n">
        <f aca="false">(Forecasts!C127/Forecasts!C126)^12-1</f>
        <v>0.0381407874374735</v>
      </c>
      <c r="D67" s="167" t="n">
        <f aca="false">[2]A!$E65</f>
        <v>18.1008238137908</v>
      </c>
      <c r="E67" s="170" t="n">
        <f aca="false">D67-$B$8</f>
        <v>-0.699176186209169</v>
      </c>
      <c r="F67" s="174" t="n">
        <f aca="false">F66</f>
        <v>0.0303765187042604</v>
      </c>
      <c r="G67" s="171" t="n">
        <f aca="false">$B$4+$B$5*$C67+$B$6*$C82+$B$7*$E67%</f>
        <v>0.0341920738265779</v>
      </c>
      <c r="H67" s="158" t="n">
        <f aca="false">EXP(-IF($B67&gt;=$H$6,$B67-$H$6,0)*$H$5)</f>
        <v>0.00074658580837668</v>
      </c>
      <c r="I67" s="156" t="n">
        <f aca="false">H67*F67+(1-H67)*G67</f>
        <v>0.0341892251872725</v>
      </c>
      <c r="J67" s="174" t="n">
        <f aca="false">J66</f>
        <v>0.0194214630613718</v>
      </c>
      <c r="K67" s="163" t="n">
        <f aca="false">$D$4+$D$5*$C67+$D$6*$G67</f>
        <v>0.0294615689524087</v>
      </c>
      <c r="L67" s="162" t="n">
        <f aca="false">EXP(-IF($B67&gt;=$H$6,$B67-$H$6,0)*$H$5)</f>
        <v>0.00074658580837668</v>
      </c>
      <c r="M67" s="163" t="n">
        <f aca="false">L67*J67+(1-L67)*K67</f>
        <v>0.0294540731518358</v>
      </c>
      <c r="N67" s="164"/>
      <c r="O67" s="164"/>
      <c r="P67" s="164"/>
    </row>
    <row r="68" customFormat="false" ht="12.75" hidden="false" customHeight="false" outlineLevel="0" collapsed="false">
      <c r="A68" s="165" t="n">
        <f aca="false">DATE(YEAR(A67),MONTH(A67)+1,1)</f>
        <v>38292</v>
      </c>
      <c r="B68" s="166" t="n">
        <v>58</v>
      </c>
      <c r="C68" s="153" t="n">
        <f aca="false">(Forecasts!C128/Forecasts!C127)^12-1</f>
        <v>0.0379077987177752</v>
      </c>
      <c r="D68" s="167" t="n">
        <f aca="false">[2]A!$E66</f>
        <v>18.2210801551743</v>
      </c>
      <c r="E68" s="170" t="n">
        <f aca="false">D68-$B$8</f>
        <v>-0.578919844825684</v>
      </c>
      <c r="F68" s="174" t="n">
        <f aca="false">F67</f>
        <v>0.0303765187042604</v>
      </c>
      <c r="G68" s="171" t="n">
        <f aca="false">$B$4+$B$5*$C68+$B$6*$C83+$B$7*$E68%</f>
        <v>0.034038171673251</v>
      </c>
      <c r="H68" s="158" t="n">
        <f aca="false">EXP(-IF($B68&gt;=$H$6,$B68-$H$6,0)*$H$5)</f>
        <v>0.000642592360355558</v>
      </c>
      <c r="I68" s="156" t="n">
        <f aca="false">H68*F68+(1-H68)*G68</f>
        <v>0.0340358187230269</v>
      </c>
      <c r="J68" s="174" t="n">
        <f aca="false">J67</f>
        <v>0.0194214630613718</v>
      </c>
      <c r="K68" s="163" t="n">
        <f aca="false">$D$4+$D$5*$C68+$D$6*$G68</f>
        <v>0.0293045868408671</v>
      </c>
      <c r="L68" s="162" t="n">
        <f aca="false">EXP(-IF($B68&gt;=$H$6,$B68-$H$6,0)*$H$5)</f>
        <v>0.000642592360355558</v>
      </c>
      <c r="M68" s="163" t="n">
        <f aca="false">L68*J68+(1-L68)*K68</f>
        <v>0.02929823602103</v>
      </c>
      <c r="N68" s="164"/>
      <c r="O68" s="164"/>
      <c r="P68" s="164"/>
    </row>
    <row r="69" customFormat="false" ht="12.75" hidden="false" customHeight="false" outlineLevel="0" collapsed="false">
      <c r="A69" s="165" t="n">
        <f aca="false">DATE(YEAR(A68),MONTH(A68)+1,1)</f>
        <v>38322</v>
      </c>
      <c r="B69" s="152" t="n">
        <v>59</v>
      </c>
      <c r="C69" s="153" t="n">
        <f aca="false">(Forecasts!C129/Forecasts!C128)^12-1</f>
        <v>0.0376509349234297</v>
      </c>
      <c r="D69" s="167" t="n">
        <f aca="false">[2]A!$E67</f>
        <v>18.2272059195385</v>
      </c>
      <c r="E69" s="170" t="n">
        <f aca="false">D69-$B$8</f>
        <v>-0.572794080461492</v>
      </c>
      <c r="F69" s="174" t="n">
        <f aca="false">F68</f>
        <v>0.0303765187042604</v>
      </c>
      <c r="G69" s="171" t="n">
        <f aca="false">$B$4+$B$5*$C69+$B$6*$C84+$B$7*$E69%</f>
        <v>0.0338123128269938</v>
      </c>
      <c r="H69" s="158" t="n">
        <f aca="false">EXP(-IF($B69&gt;=$H$6,$B69-$H$6,0)*$H$5)</f>
        <v>0.000553084370147834</v>
      </c>
      <c r="I69" s="156" t="n">
        <f aca="false">H69*F69+(1-H69)*G69</f>
        <v>0.0338104125429654</v>
      </c>
      <c r="J69" s="174" t="n">
        <f aca="false">J68</f>
        <v>0.0194214630613718</v>
      </c>
      <c r="K69" s="163" t="n">
        <f aca="false">$D$4+$D$5*$C69+$D$6*$G69</f>
        <v>0.0290834793737335</v>
      </c>
      <c r="L69" s="162" t="n">
        <f aca="false">EXP(-IF($B69&gt;=$H$6,$B69-$H$6,0)*$H$5)</f>
        <v>0.000553084370147834</v>
      </c>
      <c r="M69" s="163" t="n">
        <f aca="false">L69*J69+(1-L69)*K69</f>
        <v>0.029078135463527</v>
      </c>
      <c r="N69" s="164"/>
      <c r="O69" s="164"/>
      <c r="P69" s="164"/>
    </row>
    <row r="70" customFormat="false" ht="12.75" hidden="false" customHeight="false" outlineLevel="0" collapsed="false">
      <c r="A70" s="165" t="n">
        <f aca="false">DATE(YEAR(A69),MONTH(A69)+1,1)</f>
        <v>38353</v>
      </c>
      <c r="B70" s="166" t="n">
        <v>60</v>
      </c>
      <c r="C70" s="153" t="n">
        <f aca="false">(Forecasts!C130/Forecasts!C129)^12-1</f>
        <v>0.0373882774736738</v>
      </c>
      <c r="D70" s="167" t="n">
        <f aca="false">[2]A!$E68</f>
        <v>18.2036172892735</v>
      </c>
      <c r="E70" s="170" t="n">
        <f aca="false">D70-$B$8</f>
        <v>-0.596382710726537</v>
      </c>
      <c r="F70" s="174" t="n">
        <f aca="false">F69</f>
        <v>0.0303765187042604</v>
      </c>
      <c r="G70" s="171" t="n">
        <f aca="false">$B$4+$B$5*$C70+$B$6*$C85+$B$7*$E70%</f>
        <v>0.0335806351087777</v>
      </c>
      <c r="H70" s="158" t="n">
        <f aca="false">EXP(-IF($B70&gt;=$H$6,$B70-$H$6,0)*$H$5)</f>
        <v>0.00047604412902227</v>
      </c>
      <c r="I70" s="156" t="n">
        <f aca="false">H70*F70+(1-H70)*G70</f>
        <v>0.0335791098079746</v>
      </c>
      <c r="J70" s="174" t="n">
        <f aca="false">J69</f>
        <v>0.0194214630613718</v>
      </c>
      <c r="K70" s="163" t="n">
        <f aca="false">$D$4+$D$5*$C70+$D$6*$G70</f>
        <v>0.0288567652626354</v>
      </c>
      <c r="L70" s="162" t="n">
        <f aca="false">EXP(-IF($B70&gt;=$H$6,$B70-$H$6,0)*$H$5)</f>
        <v>0.00047604412902227</v>
      </c>
      <c r="M70" s="163" t="n">
        <f aca="false">L70*J70+(1-L70)*K70</f>
        <v>0.0288522736424169</v>
      </c>
      <c r="N70" s="164"/>
      <c r="O70" s="164"/>
      <c r="P70" s="164"/>
    </row>
    <row r="71" customFormat="false" ht="12.75" hidden="false" customHeight="false" outlineLevel="0" collapsed="false">
      <c r="A71" s="165" t="n">
        <f aca="false">DATE(YEAR(A70),MONTH(A70)+1,1)</f>
        <v>38384</v>
      </c>
      <c r="B71" s="152" t="n">
        <v>61</v>
      </c>
      <c r="C71" s="153" t="n">
        <f aca="false">(Forecasts!C131/Forecasts!C130)^12-1</f>
        <v>0.0371038262147314</v>
      </c>
      <c r="D71" s="167" t="n">
        <f aca="false">[2]A!$E69</f>
        <v>18.2162584954307</v>
      </c>
      <c r="E71" s="170" t="n">
        <f aca="false">D71-$B$8</f>
        <v>-0.583741504569332</v>
      </c>
      <c r="F71" s="174" t="n">
        <f aca="false">F70</f>
        <v>0.0303765187042604</v>
      </c>
      <c r="G71" s="171" t="n">
        <f aca="false">$B$4+$B$5*$C71+$B$6*$C86+$B$7*$E71%</f>
        <v>0.0333484934875522</v>
      </c>
      <c r="H71" s="158" t="n">
        <f aca="false">EXP(-IF($B71&gt;=$H$6,$B71-$H$6,0)*$H$5)</f>
        <v>0.000409734978979787</v>
      </c>
      <c r="I71" s="156" t="n">
        <f aca="false">H71*F71+(1-H71)*G71</f>
        <v>0.0333472757655268</v>
      </c>
      <c r="J71" s="174" t="n">
        <f aca="false">J70</f>
        <v>0.0194214630613718</v>
      </c>
      <c r="K71" s="163" t="n">
        <f aca="false">$D$4+$D$5*$C71+$D$6*$G71</f>
        <v>0.0286272789892629</v>
      </c>
      <c r="L71" s="162" t="n">
        <f aca="false">EXP(-IF($B71&gt;=$H$6,$B71-$H$6,0)*$H$5)</f>
        <v>0.000409734978979787</v>
      </c>
      <c r="M71" s="163" t="n">
        <f aca="false">L71*J71+(1-L71)*K71</f>
        <v>0.0286235070444671</v>
      </c>
      <c r="N71" s="164"/>
      <c r="O71" s="164"/>
      <c r="P71" s="164"/>
    </row>
    <row r="72" customFormat="false" ht="12.75" hidden="false" customHeight="false" outlineLevel="0" collapsed="false">
      <c r="A72" s="165" t="n">
        <f aca="false">DATE(YEAR(A71),MONTH(A71)+1,1)</f>
        <v>38412</v>
      </c>
      <c r="B72" s="166" t="n">
        <v>62</v>
      </c>
      <c r="C72" s="153" t="n">
        <f aca="false">(Forecasts!C132/Forecasts!C131)^12-1</f>
        <v>0.0368075877425957</v>
      </c>
      <c r="D72" s="167" t="n">
        <f aca="false">[2]A!$E70</f>
        <v>18.2085528829418</v>
      </c>
      <c r="E72" s="170" t="n">
        <f aca="false">D72-$B$8</f>
        <v>-0.591447117058173</v>
      </c>
      <c r="F72" s="174" t="n">
        <f aca="false">F71</f>
        <v>0.0303765187042604</v>
      </c>
      <c r="G72" s="171" t="n">
        <f aca="false">$B$4+$B$5*$C72+$B$6*$C87+$B$7*$E72%</f>
        <v>0.0331054192910017</v>
      </c>
      <c r="H72" s="158" t="n">
        <f aca="false">EXP(-IF($B72&gt;=$H$6,$B72-$H$6,0)*$H$5)</f>
        <v>0.000352662164628256</v>
      </c>
      <c r="I72" s="156" t="n">
        <f aca="false">H72*F72+(1-H72)*G72</f>
        <v>0.0331044569110137</v>
      </c>
      <c r="J72" s="174" t="n">
        <f aca="false">J71</f>
        <v>0.0194214630613718</v>
      </c>
      <c r="K72" s="163" t="n">
        <f aca="false">$D$4+$D$5*$C72+$D$6*$G72</f>
        <v>0.0283871605577494</v>
      </c>
      <c r="L72" s="162" t="n">
        <f aca="false">EXP(-IF($B72&gt;=$H$6,$B72-$H$6,0)*$H$5)</f>
        <v>0.000352662164628256</v>
      </c>
      <c r="M72" s="163" t="n">
        <f aca="false">L72*J72+(1-L72)*K72</f>
        <v>0.0283839986954629</v>
      </c>
      <c r="N72" s="164"/>
      <c r="O72" s="164"/>
      <c r="P72" s="164"/>
    </row>
    <row r="73" customFormat="false" ht="12.75" hidden="false" customHeight="false" outlineLevel="0" collapsed="false">
      <c r="A73" s="165" t="n">
        <f aca="false">DATE(YEAR(A72),MONTH(A72)+1,1)</f>
        <v>38443</v>
      </c>
      <c r="B73" s="152" t="n">
        <v>63</v>
      </c>
      <c r="C73" s="153" t="n">
        <f aca="false">(Forecasts!C133/Forecasts!C132)^12-1</f>
        <v>0.0365310598299939</v>
      </c>
      <c r="D73" s="167" t="n">
        <f aca="false">[2]A!$E71</f>
        <v>18.2094471170582</v>
      </c>
      <c r="E73" s="170" t="n">
        <f aca="false">D73-$B$8</f>
        <v>-0.590552882941818</v>
      </c>
      <c r="F73" s="174" t="n">
        <f aca="false">F72</f>
        <v>0.0303765187042604</v>
      </c>
      <c r="G73" s="171" t="n">
        <f aca="false">$B$4+$B$5*$C73+$B$6*$C88+$B$7*$E73%</f>
        <v>0.0328716257730814</v>
      </c>
      <c r="H73" s="158" t="n">
        <f aca="false">EXP(-IF($B73&gt;=$H$6,$B73-$H$6,0)*$H$5)</f>
        <v>0.000303539138078867</v>
      </c>
      <c r="I73" s="156" t="n">
        <f aca="false">H73*F73+(1-H73)*G73</f>
        <v>0.0328708684104323</v>
      </c>
      <c r="J73" s="174" t="n">
        <f aca="false">J72</f>
        <v>0.0194214630613718</v>
      </c>
      <c r="K73" s="163" t="n">
        <f aca="false">$D$4+$D$5*$C73+$D$6*$G73</f>
        <v>0.028157125557454</v>
      </c>
      <c r="L73" s="162" t="n">
        <f aca="false">EXP(-IF($B73&gt;=$H$6,$B73-$H$6,0)*$H$5)</f>
        <v>0.000303539138078867</v>
      </c>
      <c r="M73" s="163" t="n">
        <f aca="false">L73*J73+(1-L73)*K73</f>
        <v>0.0281544739419893</v>
      </c>
      <c r="N73" s="164"/>
      <c r="O73" s="164"/>
      <c r="P73" s="164"/>
    </row>
    <row r="74" customFormat="false" ht="12.75" hidden="false" customHeight="false" outlineLevel="0" collapsed="false">
      <c r="A74" s="165" t="n">
        <f aca="false">DATE(YEAR(A73),MONTH(A73)+1,1)</f>
        <v>38473</v>
      </c>
      <c r="B74" s="166" t="n">
        <v>64</v>
      </c>
      <c r="C74" s="153" t="n">
        <f aca="false">(Forecasts!C134/Forecasts!C133)^12-1</f>
        <v>0.0362162206001457</v>
      </c>
      <c r="D74" s="167" t="n">
        <f aca="false">[2]A!$E72</f>
        <v>18.2022201663655</v>
      </c>
      <c r="E74" s="170" t="n">
        <f aca="false">D74-$B$8</f>
        <v>-0.597779833634498</v>
      </c>
      <c r="F74" s="174" t="n">
        <f aca="false">F73</f>
        <v>0.0303765187042604</v>
      </c>
      <c r="G74" s="171" t="n">
        <f aca="false">$B$4+$B$5*$C74+$B$6*$C89+$B$7*$E74%</f>
        <v>0.0326235239370091</v>
      </c>
      <c r="H74" s="158" t="n">
        <f aca="false">EXP(-IF($B74&gt;=$H$6,$B74-$H$6,0)*$H$5)</f>
        <v>0.000261258557301668</v>
      </c>
      <c r="I74" s="156" t="n">
        <f aca="false">H74*F74+(1-H74)*G74</f>
        <v>0.0326229368876638</v>
      </c>
      <c r="J74" s="174" t="n">
        <f aca="false">J73</f>
        <v>0.0194214630613718</v>
      </c>
      <c r="K74" s="163" t="n">
        <f aca="false">$D$4+$D$5*$C74+$D$6*$G74</f>
        <v>0.0279106810115587</v>
      </c>
      <c r="L74" s="162" t="n">
        <f aca="false">EXP(-IF($B74&gt;=$H$6,$B74-$H$6,0)*$H$5)</f>
        <v>0.000261258557301668</v>
      </c>
      <c r="M74" s="163" t="n">
        <f aca="false">L74*J74+(1-L74)*K74</f>
        <v>0.0279084631307244</v>
      </c>
      <c r="N74" s="164"/>
      <c r="O74" s="164"/>
      <c r="P74" s="164"/>
    </row>
    <row r="75" customFormat="false" ht="12.75" hidden="false" customHeight="false" outlineLevel="0" collapsed="false">
      <c r="A75" s="165" t="n">
        <f aca="false">DATE(YEAR(A74),MONTH(A74)+1,1)</f>
        <v>38504</v>
      </c>
      <c r="B75" s="152" t="n">
        <v>65</v>
      </c>
      <c r="C75" s="153" t="n">
        <f aca="false">(Forecasts!C135/Forecasts!C134)^12-1</f>
        <v>0.0359040065012493</v>
      </c>
      <c r="D75" s="167" t="n">
        <f aca="false">[2]A!$E73</f>
        <v>17.973133182092</v>
      </c>
      <c r="E75" s="170" t="n">
        <f aca="false">D75-$B$8</f>
        <v>-0.826866817908034</v>
      </c>
      <c r="F75" s="174" t="n">
        <f aca="false">F74</f>
        <v>0.0303765187042604</v>
      </c>
      <c r="G75" s="171" t="n">
        <f aca="false">$B$4+$B$5*$C75+$B$6*$C90+$B$7*$E75%</f>
        <v>0.0322516416530531</v>
      </c>
      <c r="H75" s="158" t="n">
        <f aca="false">EXP(-IF($B75&gt;=$H$6,$B75-$H$6,0)*$H$5)</f>
        <v>0.000224867324178848</v>
      </c>
      <c r="I75" s="156" t="n">
        <f aca="false">H75*F75+(1-H75)*G75</f>
        <v>0.0322512199991731</v>
      </c>
      <c r="J75" s="174" t="n">
        <f aca="false">J74</f>
        <v>0.0194214630613718</v>
      </c>
      <c r="K75" s="163" t="n">
        <f aca="false">$D$4+$D$5*$C75+$D$6*$G75</f>
        <v>0.0275586903219966</v>
      </c>
      <c r="L75" s="162" t="n">
        <f aca="false">EXP(-IF($B75&gt;=$H$6,$B75-$H$6,0)*$H$5)</f>
        <v>0.000224867324178848</v>
      </c>
      <c r="M75" s="163" t="n">
        <f aca="false">L75*J75+(1-L75)*K75</f>
        <v>0.0275568605254762</v>
      </c>
      <c r="N75" s="164"/>
      <c r="O75" s="164"/>
      <c r="P75" s="164"/>
    </row>
    <row r="76" customFormat="false" ht="12.75" hidden="false" customHeight="false" outlineLevel="0" collapsed="false">
      <c r="A76" s="165" t="n">
        <f aca="false">DATE(YEAR(A75),MONTH(A75)+1,1)</f>
        <v>38534</v>
      </c>
      <c r="B76" s="166" t="n">
        <v>66</v>
      </c>
      <c r="C76" s="153" t="n">
        <f aca="false">(Forecasts!C136/Forecasts!C135)^12-1</f>
        <v>0.0355747715048644</v>
      </c>
      <c r="D76" s="167" t="n">
        <f aca="false">[2]A!$E74</f>
        <v>18.1671112371456</v>
      </c>
      <c r="E76" s="170" t="n">
        <f aca="false">D76-$B$8</f>
        <v>-0.632888762854417</v>
      </c>
      <c r="F76" s="174" t="n">
        <f aca="false">F75</f>
        <v>0.0303765187042604</v>
      </c>
      <c r="G76" s="171" t="n">
        <f aca="false">$B$4+$B$5*$C76+$B$6*$C91+$B$7*$E76%</f>
        <v>0.0321071949888772</v>
      </c>
      <c r="H76" s="158" t="n">
        <f aca="false">EXP(-IF($B76&gt;=$H$6,$B76-$H$6,0)*$H$5)</f>
        <v>0.000193545099558094</v>
      </c>
      <c r="I76" s="156" t="n">
        <f aca="false">H76*F76+(1-H76)*G76</f>
        <v>0.0321068600249634</v>
      </c>
      <c r="J76" s="174" t="n">
        <f aca="false">J75</f>
        <v>0.0194214630613718</v>
      </c>
      <c r="K76" s="163" t="n">
        <f aca="false">$D$4+$D$5*$C76+$D$6*$G76</f>
        <v>0.0273993018095202</v>
      </c>
      <c r="L76" s="162" t="n">
        <f aca="false">EXP(-IF($B76&gt;=$H$6,$B76-$H$6,0)*$H$5)</f>
        <v>0.000193545099558094</v>
      </c>
      <c r="M76" s="163" t="n">
        <f aca="false">L76*J76+(1-L76)*K76</f>
        <v>0.0273977577379255</v>
      </c>
      <c r="N76" s="164"/>
      <c r="O76" s="164"/>
      <c r="P76" s="164"/>
    </row>
    <row r="77" customFormat="false" ht="12.75" hidden="false" customHeight="false" outlineLevel="0" collapsed="false">
      <c r="A77" s="165" t="n">
        <f aca="false">DATE(YEAR(A76),MONTH(A76)+1,1)</f>
        <v>38565</v>
      </c>
      <c r="B77" s="152" t="n">
        <v>67</v>
      </c>
      <c r="C77" s="153" t="n">
        <f aca="false">(Forecasts!C137/Forecasts!C136)^12-1</f>
        <v>0.035250809860202</v>
      </c>
      <c r="D77" s="167" t="n">
        <f aca="false">[2]A!$E75</f>
        <v>17.9990739690453</v>
      </c>
      <c r="E77" s="170" t="n">
        <f aca="false">D77-$B$8</f>
        <v>-0.800926030954656</v>
      </c>
      <c r="F77" s="174" t="n">
        <f aca="false">F76</f>
        <v>0.0303765187042604</v>
      </c>
      <c r="G77" s="171" t="n">
        <f aca="false">$B$4+$B$5*$C77+$B$6*$C92+$B$7*$E77%</f>
        <v>0.0317711028441949</v>
      </c>
      <c r="H77" s="158" t="n">
        <f aca="false">EXP(-IF($B77&gt;=$H$6,$B77-$H$6,0)*$H$5)</f>
        <v>0.000166585810987634</v>
      </c>
      <c r="I77" s="156" t="n">
        <f aca="false">H77*F77+(1-H77)*G77</f>
        <v>0.0317708705262649</v>
      </c>
      <c r="J77" s="174" t="n">
        <f aca="false">J76</f>
        <v>0.0194214630613718</v>
      </c>
      <c r="K77" s="163" t="n">
        <f aca="false">$D$4+$D$5*$C77+$D$6*$G77</f>
        <v>0.0270766312065486</v>
      </c>
      <c r="L77" s="162" t="n">
        <f aca="false">EXP(-IF($B77&gt;=$H$6,$B77-$H$6,0)*$H$5)</f>
        <v>0.000166585810987634</v>
      </c>
      <c r="M77" s="163" t="n">
        <f aca="false">L77*J77+(1-L77)*K77</f>
        <v>0.0270753559641549</v>
      </c>
      <c r="N77" s="164"/>
      <c r="O77" s="164"/>
      <c r="P77" s="164"/>
    </row>
    <row r="78" customFormat="false" ht="12.75" hidden="false" customHeight="false" outlineLevel="0" collapsed="false">
      <c r="A78" s="165" t="n">
        <f aca="false">DATE(YEAR(A77),MONTH(A77)+1,1)</f>
        <v>38596</v>
      </c>
      <c r="B78" s="166" t="n">
        <v>68</v>
      </c>
      <c r="C78" s="153" t="n">
        <f aca="false">(Forecasts!C138/Forecasts!C137)^12-1</f>
        <v>0.0349115578856012</v>
      </c>
      <c r="D78" s="167" t="n">
        <f aca="false">[2]A!$E76</f>
        <v>18.1844327554133</v>
      </c>
      <c r="E78" s="170" t="n">
        <f aca="false">D78-$B$8</f>
        <v>-0.615567244586678</v>
      </c>
      <c r="F78" s="174" t="n">
        <f aca="false">F77</f>
        <v>0.0303765187042604</v>
      </c>
      <c r="G78" s="171" t="n">
        <f aca="false">$B$4+$B$5*$C78+$B$6*$C93+$B$7*$E78%</f>
        <v>0.0316211067801438</v>
      </c>
      <c r="H78" s="158" t="n">
        <f aca="false">EXP(-IF($B78&gt;=$H$6,$B78-$H$6,0)*$H$5)</f>
        <v>0.000143381736276293</v>
      </c>
      <c r="I78" s="156" t="n">
        <f aca="false">H78*F78+(1-H78)*G78</f>
        <v>0.0316209283289445</v>
      </c>
      <c r="J78" s="174" t="n">
        <f aca="false">J77</f>
        <v>0.0194214630613718</v>
      </c>
      <c r="K78" s="163" t="n">
        <f aca="false">$D$4+$D$5*$C78+$D$6*$G78</f>
        <v>0.0269114061065535</v>
      </c>
      <c r="L78" s="162" t="n">
        <f aca="false">EXP(-IF($B78&gt;=$H$6,$B78-$H$6,0)*$H$5)</f>
        <v>0.000143381736276293</v>
      </c>
      <c r="M78" s="163" t="n">
        <f aca="false">L78*J78+(1-L78)*K78</f>
        <v>0.026910332185515</v>
      </c>
      <c r="N78" s="164"/>
      <c r="O78" s="164"/>
      <c r="P78" s="164"/>
    </row>
    <row r="79" customFormat="false" ht="12.75" hidden="false" customHeight="false" outlineLevel="0" collapsed="false">
      <c r="A79" s="165" t="n">
        <f aca="false">DATE(YEAR(A78),MONTH(A78)+1,1)</f>
        <v>38626</v>
      </c>
      <c r="B79" s="152" t="n">
        <v>69</v>
      </c>
      <c r="C79" s="153" t="n">
        <f aca="false">(Forecasts!C139/Forecasts!C138)^12-1</f>
        <v>0.0345687247534492</v>
      </c>
      <c r="D79" s="167" t="n">
        <f aca="false">[2]A!$E77</f>
        <v>18.0223850599385</v>
      </c>
      <c r="E79" s="170" t="n">
        <f aca="false">D79-$B$8</f>
        <v>-0.777614940061532</v>
      </c>
      <c r="F79" s="174" t="n">
        <f aca="false">F78</f>
        <v>0.0303765187042604</v>
      </c>
      <c r="G79" s="171" t="n">
        <f aca="false">$B$4+$B$5*$C79+$B$6*$C94+$B$7*$E79%</f>
        <v>0.0312841301825546</v>
      </c>
      <c r="H79" s="158" t="n">
        <f aca="false">EXP(-IF($B79&gt;=$H$6,$B79-$H$6,0)*$H$5)</f>
        <v>0.00012340980408668</v>
      </c>
      <c r="I79" s="156" t="n">
        <f aca="false">H79*F79+(1-H79)*G79</f>
        <v>0.0312840181743998</v>
      </c>
      <c r="J79" s="174" t="n">
        <f aca="false">J78</f>
        <v>0.0194214630613718</v>
      </c>
      <c r="K79" s="163" t="n">
        <f aca="false">$D$4+$D$5*$C79+$D$6*$G79</f>
        <v>0.0265859223042101</v>
      </c>
      <c r="L79" s="162" t="n">
        <f aca="false">EXP(-IF($B79&gt;=$H$6,$B79-$H$6,0)*$H$5)</f>
        <v>0.00012340980408668</v>
      </c>
      <c r="M79" s="163" t="n">
        <f aca="false">L79*J79+(1-L79)*K79</f>
        <v>0.0265850381396986</v>
      </c>
      <c r="N79" s="164"/>
      <c r="O79" s="164"/>
      <c r="P79" s="164"/>
    </row>
    <row r="80" customFormat="false" ht="12.75" hidden="false" customHeight="false" outlineLevel="0" collapsed="false">
      <c r="A80" s="165" t="n">
        <f aca="false">DATE(YEAR(A79),MONTH(A79)+1,1)</f>
        <v>38657</v>
      </c>
      <c r="B80" s="166" t="n">
        <v>70</v>
      </c>
      <c r="C80" s="153" t="n">
        <f aca="false">(Forecasts!C140/Forecasts!C139)^12-1</f>
        <v>0.034234416810065</v>
      </c>
      <c r="D80" s="167" t="n">
        <f aca="false">[2]A!$E78</f>
        <v>18.1453457833846</v>
      </c>
      <c r="E80" s="170" t="n">
        <f aca="false">D80-$B$8</f>
        <v>-0.654654216615395</v>
      </c>
      <c r="F80" s="174" t="n">
        <f aca="false">F79</f>
        <v>0.0303765187042604</v>
      </c>
      <c r="G80" s="171" t="n">
        <f aca="false">$B$4+$B$5*$C80+$B$6*$C95+$B$7*$E80%</f>
        <v>0.0311052308643196</v>
      </c>
      <c r="H80" s="158" t="n">
        <f aca="false">EXP(-IF($B80&gt;=$H$6,$B80-$H$6,0)*$H$5)</f>
        <v>0.000106219802746459</v>
      </c>
      <c r="I80" s="156" t="n">
        <f aca="false">H80*F80+(1-H80)*G80</f>
        <v>0.0311051534606577</v>
      </c>
      <c r="J80" s="174" t="n">
        <f aca="false">J79</f>
        <v>0.0194214630613718</v>
      </c>
      <c r="K80" s="163" t="n">
        <f aca="false">$D$4+$D$5*$C80+$D$6*$G80</f>
        <v>0.0263965238212904</v>
      </c>
      <c r="L80" s="162" t="n">
        <f aca="false">EXP(-IF($B80&gt;=$H$6,$B80-$H$6,0)*$H$5)</f>
        <v>0.000106219802746459</v>
      </c>
      <c r="M80" s="163" t="n">
        <f aca="false">L80*J80+(1-L80)*K80</f>
        <v>0.0263957829317123</v>
      </c>
      <c r="N80" s="164"/>
      <c r="O80" s="164"/>
      <c r="P80" s="164"/>
    </row>
    <row r="81" customFormat="false" ht="12.75" hidden="false" customHeight="false" outlineLevel="0" collapsed="false">
      <c r="A81" s="165" t="n">
        <f aca="false">DATE(YEAR(A80),MONTH(A80)+1,1)</f>
        <v>38687</v>
      </c>
      <c r="B81" s="152" t="n">
        <v>71</v>
      </c>
      <c r="C81" s="153" t="n">
        <f aca="false">(Forecasts!C141/Forecasts!C140)^12-1</f>
        <v>0.0338871900913409</v>
      </c>
      <c r="D81" s="167" t="n">
        <f aca="false">[2]A!$E79</f>
        <v>18.169928075711</v>
      </c>
      <c r="E81" s="170" t="n">
        <f aca="false">D81-$B$8</f>
        <v>-0.630071924289041</v>
      </c>
      <c r="F81" s="174" t="n">
        <f aca="false">F80</f>
        <v>0.0303765187042604</v>
      </c>
      <c r="G81" s="171" t="n">
        <f aca="false">$B$4+$B$5*$C81+$B$6*$C96+$B$7*$E81%</f>
        <v>0.0308690576732521</v>
      </c>
      <c r="H81" s="158" t="n">
        <f aca="false">EXP(-IF($B81&gt;=$H$6,$B81-$H$6,0)*$H$5)</f>
        <v>9.14242314781734E-005</v>
      </c>
      <c r="I81" s="156" t="n">
        <f aca="false">H81*F81+(1-H81)*G81</f>
        <v>0.0308690126432554</v>
      </c>
      <c r="J81" s="174" t="n">
        <f aca="false">J80</f>
        <v>0.0194214630613718</v>
      </c>
      <c r="K81" s="163" t="n">
        <f aca="false">$D$4+$D$5*$C81+$D$6*$G81</f>
        <v>0.0261567480305867</v>
      </c>
      <c r="L81" s="162" t="n">
        <f aca="false">EXP(-IF($B81&gt;=$H$6,$B81-$H$6,0)*$H$5)</f>
        <v>9.14242314781734E-005</v>
      </c>
      <c r="M81" s="163" t="n">
        <f aca="false">L81*J81+(1-L81)*K81</f>
        <v>0.0261561322623346</v>
      </c>
      <c r="N81" s="164"/>
      <c r="O81" s="164"/>
      <c r="P81" s="164"/>
    </row>
    <row r="82" customFormat="false" ht="12.75" hidden="false" customHeight="false" outlineLevel="0" collapsed="false">
      <c r="A82" s="165" t="n">
        <f aca="false">DATE(YEAR(A81),MONTH(A81)+1,1)</f>
        <v>38718</v>
      </c>
      <c r="B82" s="166" t="n">
        <v>72</v>
      </c>
      <c r="C82" s="153" t="n">
        <f aca="false">(Forecasts!C142/Forecasts!C141)^12-1</f>
        <v>0.0335501968674075</v>
      </c>
      <c r="D82" s="167" t="n">
        <f aca="false">[2]A!$E80</f>
        <v>18.1443932702409</v>
      </c>
      <c r="E82" s="170" t="n">
        <f aca="false">D82-$B$8</f>
        <v>-0.655606729759136</v>
      </c>
      <c r="F82" s="174" t="n">
        <f aca="false">F81</f>
        <v>0.0303765187042604</v>
      </c>
      <c r="G82" s="171" t="n">
        <f aca="false">$B$4+$B$5*$C82+$B$6*$C97+$B$7*$E82%</f>
        <v>0.0306220209418136</v>
      </c>
      <c r="H82" s="158" t="n">
        <f aca="false">EXP(-IF($B82&gt;=$H$6,$B82-$H$6,0)*$H$5)</f>
        <v>7.86895652717947E-005</v>
      </c>
      <c r="I82" s="156" t="n">
        <f aca="false">H82*F82+(1-H82)*G82</f>
        <v>0.0306220016233493</v>
      </c>
      <c r="J82" s="174" t="n">
        <f aca="false">J81</f>
        <v>0.0194214630613718</v>
      </c>
      <c r="K82" s="163" t="n">
        <f aca="false">$D$4+$D$5*$C82+$D$6*$G82</f>
        <v>0.0259087993637981</v>
      </c>
      <c r="L82" s="162" t="n">
        <f aca="false">EXP(-IF($B82&gt;=$H$6,$B82-$H$6,0)*$H$5)</f>
        <v>7.86895652717947E-005</v>
      </c>
      <c r="M82" s="163" t="n">
        <f aca="false">L82*J82+(1-L82)*K82</f>
        <v>0.0259082888781247</v>
      </c>
      <c r="N82" s="164"/>
      <c r="O82" s="164"/>
      <c r="P82" s="164"/>
    </row>
    <row r="83" customFormat="false" ht="12.75" hidden="false" customHeight="false" outlineLevel="0" collapsed="false">
      <c r="A83" s="165" t="n">
        <f aca="false">DATE(YEAR(A82),MONTH(A82)+1,1)</f>
        <v>38749</v>
      </c>
      <c r="B83" s="152" t="n">
        <v>73</v>
      </c>
      <c r="C83" s="153" t="n">
        <f aca="false">(Forecasts!C143/Forecasts!C142)^12-1</f>
        <v>0.0332016980790677</v>
      </c>
      <c r="D83" s="167" t="n">
        <f aca="false">[2]A!$E81</f>
        <v>18.1656722747993</v>
      </c>
      <c r="E83" s="170" t="n">
        <f aca="false">D83-$B$8</f>
        <v>-0.63432772520073</v>
      </c>
      <c r="F83" s="174" t="n">
        <f aca="false">F82</f>
        <v>0.0303765187042604</v>
      </c>
      <c r="G83" s="171" t="n">
        <f aca="false">$B$4+$B$5*$C83+$B$6*$C98+$B$7*$E83%</f>
        <v>0.0303872918121879</v>
      </c>
      <c r="H83" s="158" t="n">
        <f aca="false">EXP(-IF($B83&gt;=$H$6,$B83-$H$6,0)*$H$5)</f>
        <v>6.77287364908539E-005</v>
      </c>
      <c r="I83" s="156" t="n">
        <f aca="false">H83*F83+(1-H83)*G83</f>
        <v>0.0303872910825389</v>
      </c>
      <c r="J83" s="174" t="n">
        <f aca="false">J82</f>
        <v>0.0194214630613718</v>
      </c>
      <c r="K83" s="163" t="n">
        <f aca="false">$D$4+$D$5*$C83+$D$6*$G83</f>
        <v>0.025670119590039</v>
      </c>
      <c r="L83" s="162" t="n">
        <f aca="false">EXP(-IF($B83&gt;=$H$6,$B83-$H$6,0)*$H$5)</f>
        <v>6.77287364908539E-005</v>
      </c>
      <c r="M83" s="163" t="n">
        <f aca="false">L83*J83+(1-L83)*K83</f>
        <v>0.0256696963764276</v>
      </c>
      <c r="N83" s="164"/>
      <c r="O83" s="164"/>
      <c r="P83" s="164"/>
    </row>
    <row r="84" customFormat="false" ht="12.75" hidden="false" customHeight="false" outlineLevel="0" collapsed="false">
      <c r="A84" s="165" t="n">
        <f aca="false">DATE(YEAR(A83),MONTH(A83)+1,1)</f>
        <v>38777</v>
      </c>
      <c r="B84" s="166" t="n">
        <v>74</v>
      </c>
      <c r="C84" s="153" t="n">
        <f aca="false">(Forecasts!C144/Forecasts!C143)^12-1</f>
        <v>0.0328536054491528</v>
      </c>
      <c r="D84" s="167" t="n">
        <f aca="false">[2]A!$E82</f>
        <v>18.1571064376673</v>
      </c>
      <c r="E84" s="170" t="n">
        <f aca="false">D84-$B$8</f>
        <v>-0.642893562332731</v>
      </c>
      <c r="F84" s="174" t="n">
        <f aca="false">F83</f>
        <v>0.0303765187042604</v>
      </c>
      <c r="G84" s="171" t="n">
        <f aca="false">$B$4+$B$5*$C84+$B$6*$C99+$B$7*$E84%</f>
        <v>0.0301418088313664</v>
      </c>
      <c r="H84" s="158" t="n">
        <f aca="false">EXP(-IF($B84&gt;=$H$6,$B84-$H$6,0)*$H$5)</f>
        <v>5.82946637308688E-005</v>
      </c>
      <c r="I84" s="156" t="n">
        <f aca="false">H84*F84+(1-H84)*G84</f>
        <v>0.0301418225136995</v>
      </c>
      <c r="J84" s="174" t="n">
        <f aca="false">J83</f>
        <v>0.0194214630613718</v>
      </c>
      <c r="K84" s="163" t="n">
        <f aca="false">$D$4+$D$5*$C84+$D$6*$G84</f>
        <v>0.025422289544776</v>
      </c>
      <c r="L84" s="162" t="n">
        <f aca="false">EXP(-IF($B84&gt;=$H$6,$B84-$H$6,0)*$H$5)</f>
        <v>5.82946637308688E-005</v>
      </c>
      <c r="M84" s="163" t="n">
        <f aca="false">L84*J84+(1-L84)*K84</f>
        <v>0.025421939728614</v>
      </c>
      <c r="N84" s="164"/>
      <c r="O84" s="164"/>
      <c r="P84" s="164"/>
    </row>
    <row r="85" customFormat="false" ht="12.75" hidden="false" customHeight="false" outlineLevel="0" collapsed="false">
      <c r="A85" s="165" t="n">
        <f aca="false">DATE(YEAR(A84),MONTH(A84)+1,1)</f>
        <v>38808</v>
      </c>
      <c r="B85" s="152" t="n">
        <v>75</v>
      </c>
      <c r="C85" s="153" t="n">
        <f aca="false">(Forecasts!C145/Forecasts!C144)^12-1</f>
        <v>0.0325400786688401</v>
      </c>
      <c r="D85" s="167" t="n">
        <f aca="false">[2]A!$E83</f>
        <v>18.1648935623327</v>
      </c>
      <c r="E85" s="170" t="n">
        <f aca="false">D85-$B$8</f>
        <v>-0.635106437667268</v>
      </c>
      <c r="F85" s="174" t="n">
        <f aca="false">F84</f>
        <v>0.0303765187042604</v>
      </c>
      <c r="G85" s="171" t="n">
        <f aca="false">$B$4+$B$5*$C85+$B$6*$C100+$B$7*$E85%</f>
        <v>0.0299173970845556</v>
      </c>
      <c r="H85" s="158" t="n">
        <f aca="false">EXP(-IF($B85&gt;=$H$6,$B85-$H$6,0)*$H$5)</f>
        <v>5.01746820561753E-005</v>
      </c>
      <c r="I85" s="156" t="n">
        <f aca="false">H85*F85+(1-H85)*G85</f>
        <v>0.0299174201208369</v>
      </c>
      <c r="J85" s="174" t="n">
        <f aca="false">J84</f>
        <v>0.0194214630613718</v>
      </c>
      <c r="K85" s="163" t="n">
        <f aca="false">$D$4+$D$5*$C85+$D$6*$G85</f>
        <v>0.0251962430821986</v>
      </c>
      <c r="L85" s="162" t="n">
        <f aca="false">EXP(-IF($B85&gt;=$H$6,$B85-$H$6,0)*$H$5)</f>
        <v>5.01746820561753E-005</v>
      </c>
      <c r="M85" s="163" t="n">
        <f aca="false">L85*J85+(1-L85)*K85</f>
        <v>0.0251959533344472</v>
      </c>
      <c r="N85" s="164"/>
      <c r="O85" s="164"/>
      <c r="P85" s="164"/>
    </row>
    <row r="86" customFormat="false" ht="12.75" hidden="false" customHeight="false" outlineLevel="0" collapsed="false">
      <c r="A86" s="165" t="n">
        <f aca="false">DATE(YEAR(A85),MONTH(A85)+1,1)</f>
        <v>38838</v>
      </c>
      <c r="B86" s="166" t="n">
        <v>76</v>
      </c>
      <c r="C86" s="153" t="n">
        <f aca="false">(Forecasts!C146/Forecasts!C145)^12-1</f>
        <v>0.0321944736894739</v>
      </c>
      <c r="D86" s="167" t="n">
        <f aca="false">[2]A!$E84</f>
        <v>18.1580049520517</v>
      </c>
      <c r="E86" s="170" t="n">
        <f aca="false">D86-$B$8</f>
        <v>-0.641995047948253</v>
      </c>
      <c r="F86" s="174" t="n">
        <f aca="false">F85</f>
        <v>0.0303765187042604</v>
      </c>
      <c r="G86" s="171" t="n">
        <f aca="false">$B$4+$B$5*$C86+$B$6*$C101+$B$7*$E86%</f>
        <v>0.0296778075673807</v>
      </c>
      <c r="H86" s="158" t="n">
        <f aca="false">EXP(-IF($B86&gt;=$H$6,$B86-$H$6,0)*$H$5)</f>
        <v>4.31857490603414E-005</v>
      </c>
      <c r="I86" s="156" t="n">
        <f aca="false">H86*F86+(1-H86)*G86</f>
        <v>0.0296778377417445</v>
      </c>
      <c r="J86" s="174" t="n">
        <f aca="false">J85</f>
        <v>0.0194214630613718</v>
      </c>
      <c r="K86" s="163" t="n">
        <f aca="false">$D$4+$D$5*$C86+$D$6*$G86</f>
        <v>0.0249537231022631</v>
      </c>
      <c r="L86" s="162" t="n">
        <f aca="false">EXP(-IF($B86&gt;=$H$6,$B86-$H$6,0)*$H$5)</f>
        <v>4.31857490603414E-005</v>
      </c>
      <c r="M86" s="163" t="n">
        <f aca="false">L86*J86+(1-L86)*K86</f>
        <v>0.0249534841874693</v>
      </c>
      <c r="N86" s="164"/>
      <c r="O86" s="164"/>
      <c r="P86" s="164"/>
    </row>
    <row r="87" customFormat="false" ht="12.75" hidden="false" customHeight="false" outlineLevel="0" collapsed="false">
      <c r="A87" s="165" t="n">
        <f aca="false">DATE(YEAR(A86),MONTH(A86)+1,1)</f>
        <v>38869</v>
      </c>
      <c r="B87" s="152" t="n">
        <v>77</v>
      </c>
      <c r="C87" s="153" t="n">
        <f aca="false">(Forecasts!C147/Forecasts!C146)^12-1</f>
        <v>0.0318620226973749</v>
      </c>
      <c r="D87" s="167" t="n">
        <f aca="false">[2]A!$E85</f>
        <v>17.9199950479483</v>
      </c>
      <c r="E87" s="170" t="n">
        <f aca="false">D87-$B$8</f>
        <v>-0.880004952051745</v>
      </c>
      <c r="F87" s="174" t="n">
        <f aca="false">F86</f>
        <v>0.0303765187042604</v>
      </c>
      <c r="G87" s="171" t="n">
        <f aca="false">$B$4+$B$5*$C87+$B$6*$C102+$B$7*$E87%</f>
        <v>0.0293149933233608</v>
      </c>
      <c r="H87" s="158" t="n">
        <f aca="false">EXP(-IF($B87&gt;=$H$6,$B87-$H$6,0)*$H$5)</f>
        <v>3.71703186841267E-005</v>
      </c>
      <c r="I87" s="156" t="n">
        <f aca="false">H87*F87+(1-H87)*G87</f>
        <v>0.0293150327805975</v>
      </c>
      <c r="J87" s="174" t="n">
        <f aca="false">J86</f>
        <v>0.0194214630613718</v>
      </c>
      <c r="K87" s="163" t="n">
        <f aca="false">$D$4+$D$5*$C87+$D$6*$G87</f>
        <v>0.0246072797654874</v>
      </c>
      <c r="L87" s="162" t="n">
        <f aca="false">EXP(-IF($B87&gt;=$H$6,$B87-$H$6,0)*$H$5)</f>
        <v>3.71703186841267E-005</v>
      </c>
      <c r="M87" s="163" t="n">
        <f aca="false">L87*J87+(1-L87)*K87</f>
        <v>0.0246070870070279</v>
      </c>
      <c r="N87" s="164"/>
      <c r="O87" s="164"/>
      <c r="P87" s="164"/>
    </row>
    <row r="88" customFormat="false" ht="12.75" hidden="false" customHeight="false" outlineLevel="0" collapsed="false">
      <c r="A88" s="165" t="n">
        <f aca="false">DATE(YEAR(A87),MONTH(A87)+1,1)</f>
        <v>38899</v>
      </c>
      <c r="B88" s="166" t="n">
        <v>78</v>
      </c>
      <c r="C88" s="153" t="n">
        <f aca="false">(Forecasts!C148/Forecasts!C147)^12-1</f>
        <v>0.0315210417977616</v>
      </c>
      <c r="D88" s="167" t="n">
        <f aca="false">[2]A!$E86</f>
        <v>18.130542270809</v>
      </c>
      <c r="E88" s="170" t="n">
        <f aca="false">D88-$B$8</f>
        <v>-0.669457729190963</v>
      </c>
      <c r="F88" s="174" t="n">
        <f aca="false">F87</f>
        <v>0.0303765187042604</v>
      </c>
      <c r="G88" s="171" t="n">
        <f aca="false">$B$4+$B$5*$C88+$B$6*$C103+$B$7*$E88%</f>
        <v>0.0291977067937627</v>
      </c>
      <c r="H88" s="158" t="n">
        <f aca="false">EXP(-IF($B88&gt;=$H$6,$B88-$H$6,0)*$H$5)</f>
        <v>3.19927897776892E-005</v>
      </c>
      <c r="I88" s="156" t="n">
        <f aca="false">H88*F88+(1-H88)*G88</f>
        <v>0.0291977445072443</v>
      </c>
      <c r="J88" s="174" t="n">
        <f aca="false">J87</f>
        <v>0.0194214630613718</v>
      </c>
      <c r="K88" s="163" t="n">
        <f aca="false">$D$4+$D$5*$C88+$D$6*$G88</f>
        <v>0.0244698328646231</v>
      </c>
      <c r="L88" s="162" t="n">
        <f aca="false">EXP(-IF($B88&gt;=$H$6,$B88-$H$6,0)*$H$5)</f>
        <v>3.19927897776892E-005</v>
      </c>
      <c r="M88" s="163" t="n">
        <f aca="false">L88*J88+(1-L88)*K88</f>
        <v>0.0244696713531893</v>
      </c>
      <c r="N88" s="164"/>
      <c r="O88" s="164"/>
      <c r="P88" s="164"/>
    </row>
    <row r="89" customFormat="false" ht="12.75" hidden="false" customHeight="false" outlineLevel="0" collapsed="false">
      <c r="A89" s="165" t="n">
        <f aca="false">DATE(YEAR(A88),MONTH(A88)+1,1)</f>
        <v>38930</v>
      </c>
      <c r="B89" s="152" t="n">
        <v>79</v>
      </c>
      <c r="C89" s="153" t="n">
        <f aca="false">(Forecasts!C149/Forecasts!C148)^12-1</f>
        <v>0.0311939475428409</v>
      </c>
      <c r="D89" s="167" t="n">
        <f aca="false">[2]A!$E87</f>
        <v>17.9627147743258</v>
      </c>
      <c r="E89" s="170" t="n">
        <f aca="false">D89-$B$8</f>
        <v>-0.837285225674194</v>
      </c>
      <c r="F89" s="174" t="n">
        <f aca="false">F88</f>
        <v>0.0303765187042604</v>
      </c>
      <c r="G89" s="171" t="n">
        <f aca="false">$B$4+$B$5*$C89+$B$6*$C104+$B$7*$E89%</f>
        <v>0.0288830264530087</v>
      </c>
      <c r="H89" s="158" t="n">
        <f aca="false">EXP(-IF($B89&gt;=$H$6,$B89-$H$6,0)*$H$5)</f>
        <v>2.75364493497472E-005</v>
      </c>
      <c r="I89" s="156" t="n">
        <f aca="false">H89*F89+(1-H89)*G89</f>
        <v>0.0288830675784824</v>
      </c>
      <c r="J89" s="174" t="n">
        <f aca="false">J88</f>
        <v>0.0194214630613718</v>
      </c>
      <c r="K89" s="163" t="n">
        <f aca="false">$D$4+$D$5*$C89+$D$6*$G89</f>
        <v>0.0241651278994921</v>
      </c>
      <c r="L89" s="162" t="n">
        <f aca="false">EXP(-IF($B89&gt;=$H$6,$B89-$H$6,0)*$H$5)</f>
        <v>2.75364493497472E-005</v>
      </c>
      <c r="M89" s="163" t="n">
        <f aca="false">L89*J89+(1-L89)*K89</f>
        <v>0.0241649972758055</v>
      </c>
      <c r="N89" s="164"/>
      <c r="O89" s="164"/>
      <c r="P89" s="164"/>
    </row>
    <row r="90" customFormat="false" ht="12.75" hidden="false" customHeight="false" outlineLevel="0" collapsed="false">
      <c r="A90" s="165" t="n">
        <f aca="false">DATE(YEAR(A89),MONTH(A89)+1,1)</f>
        <v>38961</v>
      </c>
      <c r="B90" s="166" t="n">
        <v>80</v>
      </c>
      <c r="C90" s="153" t="n">
        <f aca="false">(Forecasts!C150/Forecasts!C149)^12-1</f>
        <v>0.0308593293538217</v>
      </c>
      <c r="D90" s="167" t="n">
        <f aca="false">[2]A!$E88</f>
        <v>18.1549320233402</v>
      </c>
      <c r="E90" s="170" t="n">
        <f aca="false">D90-$B$8</f>
        <v>-0.645067976659821</v>
      </c>
      <c r="F90" s="174" t="n">
        <f aca="false">F89</f>
        <v>0.0303765187042604</v>
      </c>
      <c r="G90" s="171" t="n">
        <f aca="false">$B$4+$B$5*$C90+$B$6*$C105+$B$7*$E90%</f>
        <v>0.0287624188852127</v>
      </c>
      <c r="H90" s="158" t="n">
        <f aca="false">EXP(-IF($B90&gt;=$H$6,$B90-$H$6,0)*$H$5)</f>
        <v>2.3700841597752E-005</v>
      </c>
      <c r="I90" s="156" t="n">
        <f aca="false">H90*F90+(1-H90)*G90</f>
        <v>0.0287624571407368</v>
      </c>
      <c r="J90" s="174" t="n">
        <f aca="false">J89</f>
        <v>0.0194214630613718</v>
      </c>
      <c r="K90" s="163" t="n">
        <f aca="false">$D$4+$D$5*$C90+$D$6*$G90</f>
        <v>0.0240255350464234</v>
      </c>
      <c r="L90" s="162" t="n">
        <f aca="false">EXP(-IF($B90&gt;=$H$6,$B90-$H$6,0)*$H$5)</f>
        <v>2.3700841597752E-005</v>
      </c>
      <c r="M90" s="163" t="n">
        <f aca="false">L90*J90+(1-L90)*K90</f>
        <v>0.0240254259260426</v>
      </c>
      <c r="N90" s="164"/>
      <c r="O90" s="164"/>
      <c r="P90" s="164"/>
    </row>
    <row r="91" customFormat="false" ht="12.75" hidden="false" customHeight="false" outlineLevel="0" collapsed="false">
      <c r="A91" s="165" t="n">
        <f aca="false">DATE(YEAR(A90),MONTH(A90)+1,1)</f>
        <v>38991</v>
      </c>
      <c r="B91" s="152" t="n">
        <v>81</v>
      </c>
      <c r="C91" s="153" t="n">
        <f aca="false">(Forecasts!C151/Forecasts!C150)^12-1</f>
        <v>0.0305285085136355</v>
      </c>
      <c r="D91" s="167" t="n">
        <f aca="false">[2]A!$E89</f>
        <v>17.9929907512768</v>
      </c>
      <c r="E91" s="170" t="n">
        <f aca="false">D91-$B$8</f>
        <v>-0.807009248723215</v>
      </c>
      <c r="F91" s="174" t="n">
        <f aca="false">F90</f>
        <v>0.0303765187042604</v>
      </c>
      <c r="G91" s="171" t="n">
        <f aca="false">$B$4+$B$5*$C91+$B$6*$C106+$B$7*$E91%</f>
        <v>0.0284536608954863</v>
      </c>
      <c r="H91" s="158" t="n">
        <f aca="false">EXP(-IF($B91&gt;=$H$6,$B91-$H$6,0)*$H$5)</f>
        <v>2.0399503411172E-005</v>
      </c>
      <c r="I91" s="156" t="n">
        <f aca="false">H91*F91+(1-H91)*G91</f>
        <v>0.0284537001208307</v>
      </c>
      <c r="J91" s="174" t="n">
        <f aca="false">J90</f>
        <v>0.0194214630613718</v>
      </c>
      <c r="K91" s="163" t="n">
        <f aca="false">$D$4+$D$5*$C91+$D$6*$G91</f>
        <v>0.023725487493627</v>
      </c>
      <c r="L91" s="162" t="n">
        <f aca="false">EXP(-IF($B91&gt;=$H$6,$B91-$H$6,0)*$H$5)</f>
        <v>2.0399503411172E-005</v>
      </c>
      <c r="M91" s="163" t="n">
        <f aca="false">L91*J91+(1-L91)*K91</f>
        <v>0.0237253996936659</v>
      </c>
      <c r="N91" s="164"/>
      <c r="O91" s="164"/>
      <c r="P91" s="164"/>
    </row>
    <row r="92" customFormat="false" ht="12.75" hidden="false" customHeight="false" outlineLevel="0" collapsed="false">
      <c r="A92" s="165" t="n">
        <f aca="false">DATE(YEAR(A91),MONTH(A91)+1,1)</f>
        <v>39022</v>
      </c>
      <c r="B92" s="166" t="n">
        <v>82</v>
      </c>
      <c r="C92" s="153" t="n">
        <f aca="false">(Forecasts!C152/Forecasts!C151)^12-1</f>
        <v>0.0302122851510296</v>
      </c>
      <c r="D92" s="167" t="n">
        <f aca="false">[2]A!$E90</f>
        <v>18.1274084079302</v>
      </c>
      <c r="E92" s="170" t="n">
        <f aca="false">D92-$B$8</f>
        <v>-0.6725915920698</v>
      </c>
      <c r="F92" s="174" t="n">
        <f aca="false">F91</f>
        <v>0.0303765187042604</v>
      </c>
      <c r="G92" s="171" t="n">
        <f aca="false">$B$4+$B$5*$C92+$B$6*$C107+$B$7*$E92%</f>
        <v>0.0283127341567374</v>
      </c>
      <c r="H92" s="158" t="n">
        <f aca="false">EXP(-IF($B92&gt;=$H$6,$B92-$H$6,0)*$H$5)</f>
        <v>1.75580153011059E-005</v>
      </c>
      <c r="I92" s="156" t="n">
        <f aca="false">H92*F92+(1-H92)*G92</f>
        <v>0.0283127703926981</v>
      </c>
      <c r="J92" s="174" t="n">
        <f aca="false">J91</f>
        <v>0.0194214630613718</v>
      </c>
      <c r="K92" s="163" t="n">
        <f aca="false">$D$4+$D$5*$C92+$D$6*$G92</f>
        <v>0.0235705267854727</v>
      </c>
      <c r="L92" s="162" t="n">
        <f aca="false">EXP(-IF($B92&gt;=$H$6,$B92-$H$6,0)*$H$5)</f>
        <v>1.75580153011059E-005</v>
      </c>
      <c r="M92" s="163" t="n">
        <f aca="false">L92*J92+(1-L92)*K92</f>
        <v>0.0235704539361484</v>
      </c>
      <c r="N92" s="164"/>
      <c r="O92" s="164"/>
      <c r="P92" s="164"/>
    </row>
    <row r="93" customFormat="false" ht="12.75" hidden="false" customHeight="false" outlineLevel="0" collapsed="false">
      <c r="A93" s="165" t="n">
        <f aca="false">DATE(YEAR(A92),MONTH(A92)+1,1)</f>
        <v>39052</v>
      </c>
      <c r="B93" s="152" t="n">
        <v>83</v>
      </c>
      <c r="C93" s="153" t="n">
        <f aca="false">(Forecasts!C153/Forecasts!C152)^12-1</f>
        <v>0.0298898638686389</v>
      </c>
      <c r="D93" s="167" t="n">
        <f aca="false">[2]A!$E91</f>
        <v>18.1442596600582</v>
      </c>
      <c r="E93" s="170" t="n">
        <f aca="false">D93-$B$8</f>
        <v>-0.655740339941829</v>
      </c>
      <c r="F93" s="174" t="n">
        <f aca="false">F92</f>
        <v>0.0303765187042604</v>
      </c>
      <c r="G93" s="171" t="n">
        <f aca="false">$B$4+$B$5*$C93+$B$6*$C108+$B$7*$E93%</f>
        <v>0.0281068877158544</v>
      </c>
      <c r="H93" s="158" t="n">
        <f aca="false">EXP(-IF($B93&gt;=$H$6,$B93-$H$6,0)*$H$5)</f>
        <v>1.5112323819855E-005</v>
      </c>
      <c r="I93" s="156" t="n">
        <f aca="false">H93*F93+(1-H93)*G93</f>
        <v>0.0281069220152529</v>
      </c>
      <c r="J93" s="174" t="n">
        <f aca="false">J92</f>
        <v>0.0194214630613718</v>
      </c>
      <c r="K93" s="163" t="n">
        <f aca="false">$D$4+$D$5*$C93+$D$6*$G93</f>
        <v>0.0233593841587372</v>
      </c>
      <c r="L93" s="162" t="n">
        <f aca="false">EXP(-IF($B93&gt;=$H$6,$B93-$H$6,0)*$H$5)</f>
        <v>1.5112323819855E-005</v>
      </c>
      <c r="M93" s="163" t="n">
        <f aca="false">L93*J93+(1-L93)*K93</f>
        <v>0.0233593246475984</v>
      </c>
      <c r="N93" s="164"/>
      <c r="O93" s="164"/>
      <c r="P93" s="164"/>
    </row>
    <row r="94" customFormat="false" ht="12.75" hidden="false" customHeight="false" outlineLevel="0" collapsed="false">
      <c r="A94" s="165" t="n">
        <f aca="false">DATE(YEAR(A93),MONTH(A93)+1,1)</f>
        <v>39083</v>
      </c>
      <c r="B94" s="166" t="n">
        <v>84</v>
      </c>
      <c r="C94" s="153" t="n">
        <f aca="false">(Forecasts!C154/Forecasts!C153)^12-1</f>
        <v>0.0295822892459183</v>
      </c>
      <c r="D94" s="167" t="n">
        <f aca="false">[2]A!$E92</f>
        <v>18.1635502832849</v>
      </c>
      <c r="E94" s="170" t="n">
        <f aca="false">D94-$B$8</f>
        <v>-0.636449716715141</v>
      </c>
      <c r="F94" s="174" t="n">
        <f aca="false">F93</f>
        <v>0.0303765187042604</v>
      </c>
      <c r="G94" s="171" t="n">
        <f aca="false">$B$4+$B$5*$C94+$B$6*$C109+$B$7*$E94%</f>
        <v>0.0279158832295964</v>
      </c>
      <c r="H94" s="158" t="n">
        <f aca="false">EXP(-IF($B94&gt;=$H$6,$B94-$H$6,0)*$H$5)</f>
        <v>1.30072976540676E-005</v>
      </c>
      <c r="I94" s="156" t="n">
        <f aca="false">H94*F94+(1-H94)*G94</f>
        <v>0.0279159152358144</v>
      </c>
      <c r="J94" s="174" t="n">
        <f aca="false">J93</f>
        <v>0.0194214630613718</v>
      </c>
      <c r="K94" s="163" t="n">
        <f aca="false">$D$4+$D$5*$C94+$D$6*$G94</f>
        <v>0.02316254968911</v>
      </c>
      <c r="L94" s="162" t="n">
        <f aca="false">EXP(-IF($B94&gt;=$H$6,$B94-$H$6,0)*$H$5)</f>
        <v>1.30072976540676E-005</v>
      </c>
      <c r="M94" s="163" t="n">
        <f aca="false">L94*J94+(1-L94)*K94</f>
        <v>0.0231625010276827</v>
      </c>
      <c r="N94" s="164"/>
      <c r="O94" s="164"/>
      <c r="P94" s="164"/>
    </row>
    <row r="95" customFormat="false" ht="12.75" hidden="false" customHeight="false" outlineLevel="0" collapsed="false">
      <c r="A95" s="165" t="n">
        <f aca="false">DATE(YEAR(A94),MONTH(A94)+1,1)</f>
        <v>39114</v>
      </c>
      <c r="B95" s="152" t="n">
        <v>85</v>
      </c>
      <c r="C95" s="153" t="n">
        <f aca="false">(Forecasts!C155/Forecasts!C154)^12-1</f>
        <v>0.0292692802992505</v>
      </c>
      <c r="D95" s="167" t="n">
        <f aca="false">[2]A!$E93</f>
        <v>18.2396497167151</v>
      </c>
      <c r="E95" s="170" t="n">
        <f aca="false">D95-$B$8</f>
        <v>-0.560350283284858</v>
      </c>
      <c r="F95" s="174" t="n">
        <f aca="false">F94</f>
        <v>0.0303765187042604</v>
      </c>
      <c r="G95" s="171" t="n">
        <f aca="false">$B$4+$B$5*$C95+$B$6*$C110+$B$7*$E95%</f>
        <v>0.0277504590628957</v>
      </c>
      <c r="H95" s="158" t="n">
        <f aca="false">EXP(-IF($B95&gt;=$H$6,$B95-$H$6,0)*$H$5)</f>
        <v>1.11954848425909E-005</v>
      </c>
      <c r="I95" s="156" t="n">
        <f aca="false">H95*F95+(1-H95)*G95</f>
        <v>0.0277504884629066</v>
      </c>
      <c r="J95" s="174" t="n">
        <f aca="false">J94</f>
        <v>0.0194214630613718</v>
      </c>
      <c r="K95" s="163" t="n">
        <f aca="false">$D$4+$D$5*$C95+$D$6*$G95</f>
        <v>0.0229869940513941</v>
      </c>
      <c r="L95" s="162" t="n">
        <f aca="false">EXP(-IF($B95&gt;=$H$6,$B95-$H$6,0)*$H$5)</f>
        <v>1.11954848425909E-005</v>
      </c>
      <c r="M95" s="163" t="n">
        <f aca="false">L95*J95+(1-L95)*K95</f>
        <v>0.022986954133546</v>
      </c>
      <c r="N95" s="164"/>
      <c r="O95" s="164"/>
      <c r="P95" s="164"/>
    </row>
    <row r="96" customFormat="false" ht="12.75" hidden="false" customHeight="false" outlineLevel="0" collapsed="false">
      <c r="A96" s="165" t="n">
        <f aca="false">DATE(YEAR(A95),MONTH(A95)+1,1)</f>
        <v>39142</v>
      </c>
      <c r="B96" s="166" t="n">
        <v>86</v>
      </c>
      <c r="C96" s="153" t="n">
        <f aca="false">(Forecasts!C156/Forecasts!C155)^12-1</f>
        <v>0.0289613673132345</v>
      </c>
      <c r="D96" s="167" t="n">
        <f aca="false">[2]A!$E94</f>
        <v>18.2904732730434</v>
      </c>
      <c r="E96" s="170" t="n">
        <f aca="false">D96-$B$8</f>
        <v>-0.509526726956644</v>
      </c>
      <c r="F96" s="174" t="n">
        <f aca="false">F95</f>
        <v>0.0303765187042604</v>
      </c>
      <c r="G96" s="171" t="n">
        <f aca="false">$B$4+$B$5*$C96+$B$6*$C111+$B$7*$E96%</f>
        <v>0.0275778851779061</v>
      </c>
      <c r="H96" s="158" t="n">
        <f aca="false">EXP(-IF($B96&gt;=$H$6,$B96-$H$6,0)*$H$5)</f>
        <v>9.63604310396387E-006</v>
      </c>
      <c r="I96" s="156" t="n">
        <f aca="false">H96*F96+(1-H96)*G96</f>
        <v>0.0275779121456594</v>
      </c>
      <c r="J96" s="174" t="n">
        <f aca="false">J95</f>
        <v>0.0194214630613718</v>
      </c>
      <c r="K96" s="163" t="n">
        <f aca="false">$D$4+$D$5*$C96+$D$6*$G96</f>
        <v>0.0228058808642523</v>
      </c>
      <c r="L96" s="162" t="n">
        <f aca="false">EXP(-IF($B96&gt;=$H$6,$B96-$H$6,0)*$H$5)</f>
        <v>9.63604310396387E-006</v>
      </c>
      <c r="M96" s="163" t="n">
        <f aca="false">L96*J96+(1-L96)*K96</f>
        <v>0.0228058482518565</v>
      </c>
      <c r="N96" s="164"/>
      <c r="O96" s="164"/>
      <c r="P96" s="164"/>
    </row>
    <row r="97" customFormat="false" ht="12.75" hidden="false" customHeight="false" outlineLevel="0" collapsed="false">
      <c r="A97" s="165" t="n">
        <f aca="false">DATE(YEAR(A96),MONTH(A96)+1,1)</f>
        <v>39173</v>
      </c>
      <c r="B97" s="152" t="n">
        <v>87</v>
      </c>
      <c r="C97" s="153" t="n">
        <f aca="false">(Forecasts!C157/Forecasts!C156)^12-1</f>
        <v>0.0286877774811483</v>
      </c>
      <c r="D97" s="167" t="n">
        <f aca="false">[2]A!$E95</f>
        <v>18.3425267269567</v>
      </c>
      <c r="E97" s="170" t="n">
        <f aca="false">D97-$B$8</f>
        <v>-0.457473273043348</v>
      </c>
      <c r="F97" s="174" t="n">
        <f aca="false">F96</f>
        <v>0.0303765187042604</v>
      </c>
      <c r="G97" s="171" t="n">
        <f aca="false">$B$4+$B$5*$C97+$B$6*$C112+$B$7*$E97%</f>
        <v>0.0274188053541446</v>
      </c>
      <c r="H97" s="158" t="n">
        <f aca="false">EXP(-IF($B97&gt;=$H$6,$B97-$H$6,0)*$H$5)</f>
        <v>8.29381916075737E-006</v>
      </c>
      <c r="I97" s="156" t="n">
        <f aca="false">H97*F97+(1-H97)*G97</f>
        <v>0.0274188298848843</v>
      </c>
      <c r="J97" s="174" t="n">
        <f aca="false">J96</f>
        <v>0.0194214630613718</v>
      </c>
      <c r="K97" s="163" t="n">
        <f aca="false">$D$4+$D$5*$C97+$D$6*$G97</f>
        <v>0.0226400463232388</v>
      </c>
      <c r="L97" s="162" t="n">
        <f aca="false">EXP(-IF($B97&gt;=$H$6,$B97-$H$6,0)*$H$5)</f>
        <v>8.29381916075737E-006</v>
      </c>
      <c r="M97" s="163" t="n">
        <f aca="false">L97*J97+(1-L97)*K97</f>
        <v>0.0226400196288913</v>
      </c>
      <c r="N97" s="164"/>
      <c r="O97" s="164"/>
      <c r="P97" s="164"/>
    </row>
    <row r="98" customFormat="false" ht="12.75" hidden="false" customHeight="false" outlineLevel="0" collapsed="false">
      <c r="A98" s="165" t="n">
        <f aca="false">DATE(YEAR(A97),MONTH(A97)+1,1)</f>
        <v>39203</v>
      </c>
      <c r="B98" s="166" t="n">
        <v>88</v>
      </c>
      <c r="C98" s="153" t="n">
        <f aca="false">(Forecasts!C158/Forecasts!C157)^12-1</f>
        <v>0.0283900219246833</v>
      </c>
      <c r="D98" s="167" t="n">
        <f aca="false">[2]A!$E96</f>
        <v>18.3923110608695</v>
      </c>
      <c r="E98" s="170" t="n">
        <f aca="false">D98-$B$8</f>
        <v>-0.407688939130544</v>
      </c>
      <c r="F98" s="174" t="n">
        <f aca="false">F97</f>
        <v>0.0303765187042604</v>
      </c>
      <c r="G98" s="171" t="n">
        <f aca="false">$B$4+$B$5*$C98+$B$6*$C113+$B$7*$E98%</f>
        <v>0.0272536131850568</v>
      </c>
      <c r="H98" s="158" t="n">
        <f aca="false">EXP(-IF($B98&gt;=$H$6,$B98-$H$6,0)*$H$5)</f>
        <v>7.13855630669085E-006</v>
      </c>
      <c r="I98" s="156" t="n">
        <f aca="false">H98*F98+(1-H98)*G98</f>
        <v>0.0272536354780937</v>
      </c>
      <c r="J98" s="174" t="n">
        <f aca="false">J97</f>
        <v>0.0194214630613718</v>
      </c>
      <c r="K98" s="163" t="n">
        <f aca="false">$D$4+$D$5*$C98+$D$6*$G98</f>
        <v>0.022466351663014</v>
      </c>
      <c r="L98" s="162" t="n">
        <f aca="false">EXP(-IF($B98&gt;=$H$6,$B98-$H$6,0)*$H$5)</f>
        <v>7.13855630669085E-006</v>
      </c>
      <c r="M98" s="163" t="n">
        <f aca="false">L98*J98+(1-L98)*K98</f>
        <v>0.0224663299269053</v>
      </c>
      <c r="N98" s="164"/>
      <c r="O98" s="164"/>
      <c r="P98" s="164"/>
    </row>
    <row r="99" customFormat="false" ht="12.75" hidden="false" customHeight="false" outlineLevel="0" collapsed="false">
      <c r="A99" s="165" t="n">
        <f aca="false">DATE(YEAR(A98),MONTH(A98)+1,1)</f>
        <v>39234</v>
      </c>
      <c r="B99" s="152" t="n">
        <v>89</v>
      </c>
      <c r="C99" s="153" t="n">
        <f aca="false">(Forecasts!C159/Forecasts!C158)^12-1</f>
        <v>0.0281071366487315</v>
      </c>
      <c r="D99" s="167" t="n">
        <f aca="false">[2]A!$E97</f>
        <v>18.2023081264823</v>
      </c>
      <c r="E99" s="170" t="n">
        <f aca="false">D99-$B$8</f>
        <v>-0.597691873517679</v>
      </c>
      <c r="F99" s="174" t="n">
        <f aca="false">F98</f>
        <v>0.0303765187042604</v>
      </c>
      <c r="G99" s="171" t="n">
        <f aca="false">$B$4+$B$5*$C99+$B$6*$C114+$B$7*$E99%</f>
        <v>0.0269618353133989</v>
      </c>
      <c r="H99" s="158" t="n">
        <f aca="false">EXP(-IF($B99&gt;=$H$6,$B99-$H$6,0)*$H$5)</f>
        <v>6.14421235332821E-006</v>
      </c>
      <c r="I99" s="156" t="n">
        <f aca="false">H99*F99+(1-H99)*G99</f>
        <v>0.0269618562939387</v>
      </c>
      <c r="J99" s="174" t="n">
        <f aca="false">J98</f>
        <v>0.0194214630613718</v>
      </c>
      <c r="K99" s="163" t="n">
        <f aca="false">$D$4+$D$5*$C99+$D$6*$G99</f>
        <v>0.0221860470876678</v>
      </c>
      <c r="L99" s="162" t="n">
        <f aca="false">EXP(-IF($B99&gt;=$H$6,$B99-$H$6,0)*$H$5)</f>
        <v>6.14421235332821E-006</v>
      </c>
      <c r="M99" s="163" t="n">
        <f aca="false">L99*J99+(1-L99)*K99</f>
        <v>0.0221860301014765</v>
      </c>
      <c r="N99" s="164"/>
      <c r="O99" s="164"/>
      <c r="P99" s="164"/>
    </row>
    <row r="100" customFormat="false" ht="12.75" hidden="false" customHeight="false" outlineLevel="0" collapsed="false">
      <c r="A100" s="165" t="n">
        <f aca="false">DATE(YEAR(A99),MONTH(A99)+1,1)</f>
        <v>39264</v>
      </c>
      <c r="B100" s="166" t="n">
        <v>90</v>
      </c>
      <c r="C100" s="153" t="n">
        <f aca="false">(Forecasts!C160/Forecasts!C159)^12-1</f>
        <v>0.0278203645020436</v>
      </c>
      <c r="D100" s="167" t="n">
        <f aca="false">[2]A!$E98</f>
        <v>18.4601860565521</v>
      </c>
      <c r="E100" s="170" t="n">
        <f aca="false">D100-$B$8</f>
        <v>-0.339813943447929</v>
      </c>
      <c r="F100" s="174" t="n">
        <f aca="false">F99</f>
        <v>0.0303765187042604</v>
      </c>
      <c r="G100" s="171" t="n">
        <f aca="false">$B$4+$B$5*$C100+$B$6*$C115+$B$7*$E100%</f>
        <v>0.0269168995498583</v>
      </c>
      <c r="H100" s="158" t="n">
        <f aca="false">EXP(-IF($B100&gt;=$H$6,$B100-$H$6,0)*$H$5)</f>
        <v>5.28837258135896E-006</v>
      </c>
      <c r="I100" s="156" t="n">
        <f aca="false">H100*F100+(1-H100)*G100</f>
        <v>0.0269169178456134</v>
      </c>
      <c r="J100" s="174" t="n">
        <f aca="false">J99</f>
        <v>0.0194214630613718</v>
      </c>
      <c r="K100" s="163" t="n">
        <f aca="false">$D$4+$D$5*$C100+$D$6*$G100</f>
        <v>0.0221163688458516</v>
      </c>
      <c r="L100" s="162" t="n">
        <f aca="false">EXP(-IF($B100&gt;=$H$6,$B100-$H$6,0)*$H$5)</f>
        <v>5.28837258135896E-006</v>
      </c>
      <c r="M100" s="163" t="n">
        <f aca="false">L100*J100+(1-L100)*K100</f>
        <v>0.0221163545941858</v>
      </c>
      <c r="N100" s="164"/>
      <c r="O100" s="164"/>
      <c r="P100" s="164"/>
    </row>
    <row r="101" customFormat="false" ht="12.75" hidden="false" customHeight="false" outlineLevel="0" collapsed="false">
      <c r="A101" s="165" t="n">
        <f aca="false">DATE(YEAR(A100),MONTH(A100)+1,1)</f>
        <v>39295</v>
      </c>
      <c r="B101" s="152" t="n">
        <v>91</v>
      </c>
      <c r="C101" s="153" t="n">
        <f aca="false">(Forecasts!C161/Forecasts!C160)^12-1</f>
        <v>0.0275482854896429</v>
      </c>
      <c r="D101" s="167" t="n">
        <f aca="false">[2]A!$E99</f>
        <v>18.3360581304072</v>
      </c>
      <c r="E101" s="170" t="n">
        <f aca="false">D101-$B$8</f>
        <v>-0.463941869592784</v>
      </c>
      <c r="F101" s="174" t="n">
        <f aca="false">F100</f>
        <v>0.0303765187042604</v>
      </c>
      <c r="G101" s="171" t="n">
        <f aca="false">$B$4+$B$5*$C101+$B$6*$C116+$B$7*$E101%</f>
        <v>0.0266719161986121</v>
      </c>
      <c r="H101" s="158" t="n">
        <f aca="false">EXP(-IF($B101&gt;=$H$6,$B101-$H$6,0)*$H$5)</f>
        <v>4.55174446308324E-006</v>
      </c>
      <c r="I101" s="156" t="n">
        <f aca="false">H101*F101+(1-H101)*G101</f>
        <v>0.026671933061016</v>
      </c>
      <c r="J101" s="174" t="n">
        <f aca="false">J100</f>
        <v>0.0194214630613718</v>
      </c>
      <c r="K101" s="163" t="n">
        <f aca="false">$D$4+$D$5*$C101+$D$6*$G101</f>
        <v>0.0218772514681844</v>
      </c>
      <c r="L101" s="162" t="n">
        <f aca="false">EXP(-IF($B101&gt;=$H$6,$B101-$H$6,0)*$H$5)</f>
        <v>4.55174446308324E-006</v>
      </c>
      <c r="M101" s="163" t="n">
        <f aca="false">L101*J101+(1-L101)*K101</f>
        <v>0.0218772402900631</v>
      </c>
      <c r="N101" s="164"/>
      <c r="O101" s="164"/>
      <c r="P101" s="164"/>
    </row>
    <row r="102" customFormat="false" ht="12.75" hidden="false" customHeight="false" outlineLevel="0" collapsed="false">
      <c r="A102" s="165" t="n">
        <f aca="false">DATE(YEAR(A101),MONTH(A101)+1,1)</f>
        <v>39326</v>
      </c>
      <c r="B102" s="166" t="n">
        <v>92</v>
      </c>
      <c r="C102" s="153" t="n">
        <f aca="false">(Forecasts!C162/Forecasts!C161)^12-1</f>
        <v>0.0272728247900425</v>
      </c>
      <c r="D102" s="167" t="n">
        <f aca="false">[2]A!$E100</f>
        <v>18.5811904468829</v>
      </c>
      <c r="E102" s="170" t="n">
        <f aca="false">D102-$B$8</f>
        <v>-0.218809553117115</v>
      </c>
      <c r="F102" s="174" t="n">
        <f aca="false">F101</f>
        <v>0.0303765187042604</v>
      </c>
      <c r="G102" s="171" t="n">
        <f aca="false">$B$4+$B$5*$C102+$B$6*$C117+$B$7*$E102%</f>
        <v>0.0266282957369368</v>
      </c>
      <c r="H102" s="158" t="n">
        <f aca="false">EXP(-IF($B102&gt;=$H$6,$B102-$H$6,0)*$H$5)</f>
        <v>3.91772276602434E-006</v>
      </c>
      <c r="I102" s="156" t="n">
        <f aca="false">H102*F102+(1-H102)*G102</f>
        <v>0.0266283104214352</v>
      </c>
      <c r="J102" s="174" t="n">
        <f aca="false">J101</f>
        <v>0.0194214630613718</v>
      </c>
      <c r="K102" s="163" t="n">
        <f aca="false">$D$4+$D$5*$C102+$D$6*$G102</f>
        <v>0.0218099307571955</v>
      </c>
      <c r="L102" s="162" t="n">
        <f aca="false">EXP(-IF($B102&gt;=$H$6,$B102-$H$6,0)*$H$5)</f>
        <v>3.91772276602434E-006</v>
      </c>
      <c r="M102" s="163" t="n">
        <f aca="false">L102*J102+(1-L102)*K102</f>
        <v>0.0218099213998413</v>
      </c>
      <c r="N102" s="164"/>
      <c r="O102" s="164"/>
      <c r="P102" s="164"/>
    </row>
    <row r="103" customFormat="false" ht="12.75" hidden="false" customHeight="false" outlineLevel="0" collapsed="false">
      <c r="A103" s="165" t="n">
        <f aca="false">DATE(YEAR(A102),MONTH(A102)+1,1)</f>
        <v>39356</v>
      </c>
      <c r="B103" s="152" t="n">
        <v>93</v>
      </c>
      <c r="C103" s="153" t="n">
        <f aca="false">(Forecasts!C163/Forecasts!C162)^12-1</f>
        <v>0.0270031924375485</v>
      </c>
      <c r="D103" s="167" t="n">
        <f aca="false">[2]A!$E101</f>
        <v>18.4776458100901</v>
      </c>
      <c r="E103" s="170" t="n">
        <f aca="false">D103-$B$8</f>
        <v>-0.322354189909905</v>
      </c>
      <c r="F103" s="174" t="n">
        <f aca="false">F102</f>
        <v>0.0303765187042604</v>
      </c>
      <c r="G103" s="171" t="n">
        <f aca="false">$B$4+$B$5*$C103+$B$6*$C118+$B$7*$E103%</f>
        <v>0.026399307647291</v>
      </c>
      <c r="H103" s="158" t="n">
        <f aca="false">EXP(-IF($B103&gt;=$H$6,$B103-$H$6,0)*$H$5)</f>
        <v>3.37201523413918E-006</v>
      </c>
      <c r="I103" s="156" t="n">
        <f aca="false">H103*F103+(1-H103)*G103</f>
        <v>0.0263993210585073</v>
      </c>
      <c r="J103" s="174" t="n">
        <f aca="false">J102</f>
        <v>0.0194214630613718</v>
      </c>
      <c r="K103" s="163" t="n">
        <f aca="false">$D$4+$D$5*$C103+$D$6*$G103</f>
        <v>0.0215847560141266</v>
      </c>
      <c r="L103" s="162" t="n">
        <f aca="false">EXP(-IF($B103&gt;=$H$6,$B103-$H$6,0)*$H$5)</f>
        <v>3.37201523413918E-006</v>
      </c>
      <c r="M103" s="163" t="n">
        <f aca="false">L103*J103+(1-L103)*K103</f>
        <v>0.0215847487194698</v>
      </c>
      <c r="N103" s="164"/>
      <c r="O103" s="164"/>
      <c r="P103" s="164"/>
    </row>
    <row r="104" customFormat="false" ht="12.75" hidden="false" customHeight="false" outlineLevel="0" collapsed="false">
      <c r="A104" s="165" t="n">
        <f aca="false">DATE(YEAR(A103),MONTH(A103)+1,1)</f>
        <v>39387</v>
      </c>
      <c r="B104" s="166" t="n">
        <v>94</v>
      </c>
      <c r="C104" s="153" t="n">
        <f aca="false">(Forecasts!C164/Forecasts!C163)^12-1</f>
        <v>0.0267478373996721</v>
      </c>
      <c r="D104" s="167" t="n">
        <f aca="false">[2]A!$E102</f>
        <v>18.6585541899099</v>
      </c>
      <c r="E104" s="170" t="n">
        <f aca="false">D104-$B$8</f>
        <v>-0.141445810090076</v>
      </c>
      <c r="F104" s="174" t="n">
        <f aca="false">F103</f>
        <v>0.0303765187042604</v>
      </c>
      <c r="G104" s="171" t="n">
        <f aca="false">$B$4+$B$5*$C104+$B$6*$C119+$B$7*$E104%</f>
        <v>0.0263320037332354</v>
      </c>
      <c r="H104" s="158" t="n">
        <f aca="false">EXP(-IF($B104&gt;=$H$6,$B104-$H$6,0)*$H$5)</f>
        <v>2.9023204086504E-006</v>
      </c>
      <c r="I104" s="156" t="n">
        <f aca="false">H104*F104+(1-H104)*G104</f>
        <v>0.0263320154717138</v>
      </c>
      <c r="J104" s="174" t="n">
        <f aca="false">J103</f>
        <v>0.0194214630613718</v>
      </c>
      <c r="K104" s="163" t="n">
        <f aca="false">$D$4+$D$5*$C104+$D$6*$G104</f>
        <v>0.0214993774684805</v>
      </c>
      <c r="L104" s="162" t="n">
        <f aca="false">EXP(-IF($B104&gt;=$H$6,$B104-$H$6,0)*$H$5)</f>
        <v>2.9023204086504E-006</v>
      </c>
      <c r="M104" s="163" t="n">
        <f aca="false">L104*J104+(1-L104)*K104</f>
        <v>0.0214993714377072</v>
      </c>
      <c r="N104" s="164"/>
      <c r="O104" s="164"/>
      <c r="P104" s="164"/>
    </row>
    <row r="105" customFormat="false" ht="12.75" hidden="false" customHeight="false" outlineLevel="0" collapsed="false">
      <c r="A105" s="165" t="n">
        <f aca="false">DATE(YEAR(A104),MONTH(A104)+1,1)</f>
        <v>39417</v>
      </c>
      <c r="B105" s="152" t="n">
        <v>95</v>
      </c>
      <c r="C105" s="153" t="n">
        <f aca="false">(Forecasts!C165/Forecasts!C164)^12-1</f>
        <v>0.0264897526892738</v>
      </c>
      <c r="D105" s="167" t="n">
        <f aca="false">[2]A!$E103</f>
        <v>18.721781392377</v>
      </c>
      <c r="E105" s="170" t="n">
        <f aca="false">D105-$B$8</f>
        <v>-0.0782186076230111</v>
      </c>
      <c r="F105" s="174" t="n">
        <f aca="false">F104</f>
        <v>0.0303765187042604</v>
      </c>
      <c r="G105" s="171" t="n">
        <f aca="false">$B$4+$B$5*$C105+$B$6*$C120+$B$7*$E105%</f>
        <v>0.0262007776406233</v>
      </c>
      <c r="H105" s="158" t="n">
        <f aca="false">EXP(-IF($B105&gt;=$H$6,$B105-$H$6,0)*$H$5)</f>
        <v>2.49805032586664E-006</v>
      </c>
      <c r="I105" s="156" t="n">
        <f aca="false">H105*F105+(1-H105)*G105</f>
        <v>0.0262007880718346</v>
      </c>
      <c r="J105" s="174" t="n">
        <f aca="false">J104</f>
        <v>0.0194214630613718</v>
      </c>
      <c r="K105" s="163" t="n">
        <f aca="false">$D$4+$D$5*$C105+$D$6*$G105</f>
        <v>0.0213590479258638</v>
      </c>
      <c r="L105" s="162" t="n">
        <f aca="false">EXP(-IF($B105&gt;=$H$6,$B105-$H$6,0)*$H$5)</f>
        <v>2.49805032586664E-006</v>
      </c>
      <c r="M105" s="163" t="n">
        <f aca="false">L105*J105+(1-L105)*K105</f>
        <v>0.0213590430856793</v>
      </c>
      <c r="N105" s="164"/>
      <c r="O105" s="164"/>
      <c r="P105" s="164"/>
    </row>
    <row r="106" customFormat="false" ht="12.75" hidden="false" customHeight="false" outlineLevel="0" collapsed="false">
      <c r="A106" s="165" t="n">
        <f aca="false">DATE(YEAR(A105),MONTH(A105)+1,1)</f>
        <v>39448</v>
      </c>
      <c r="B106" s="166" t="n">
        <v>96</v>
      </c>
      <c r="C106" s="153" t="n">
        <f aca="false">(Forecasts!C166/Forecasts!C165)^12-1</f>
        <v>0.0262455923066285</v>
      </c>
      <c r="D106" s="167" t="n">
        <f aca="false">[2]A!$E104</f>
        <v>18.7644988396859</v>
      </c>
      <c r="E106" s="170" t="n">
        <f aca="false">D106-$B$8</f>
        <v>-0.0355011603141406</v>
      </c>
      <c r="F106" s="174" t="n">
        <f aca="false">F105</f>
        <v>0.0303765187042604</v>
      </c>
      <c r="G106" s="171" t="n">
        <f aca="false">$B$4+$B$5*$C106+$B$6*$C121+$B$7*$E106%</f>
        <v>0.0260715925155251</v>
      </c>
      <c r="H106" s="158" t="n">
        <f aca="false">EXP(-IF($B106&gt;=$H$6,$B106-$H$6,0)*$H$5)</f>
        <v>2.15009184098463E-006</v>
      </c>
      <c r="I106" s="156" t="n">
        <f aca="false">H106*F106+(1-H106)*G106</f>
        <v>0.0260716017715118</v>
      </c>
      <c r="J106" s="174" t="n">
        <f aca="false">J105</f>
        <v>0.0194214630613718</v>
      </c>
      <c r="K106" s="163" t="n">
        <f aca="false">$D$4+$D$5*$C106+$D$6*$G106</f>
        <v>0.0212219811621965</v>
      </c>
      <c r="L106" s="162" t="n">
        <f aca="false">EXP(-IF($B106&gt;=$H$6,$B106-$H$6,0)*$H$5)</f>
        <v>2.15009184098463E-006</v>
      </c>
      <c r="M106" s="163" t="n">
        <f aca="false">L106*J106+(1-L106)*K106</f>
        <v>0.0212219772909172</v>
      </c>
      <c r="N106" s="164"/>
      <c r="O106" s="164"/>
      <c r="P106" s="164"/>
    </row>
    <row r="107" customFormat="false" ht="12.75" hidden="false" customHeight="false" outlineLevel="0" collapsed="false">
      <c r="A107" s="165" t="n">
        <f aca="false">DATE(YEAR(A106),MONTH(A106)+1,1)</f>
        <v>39479</v>
      </c>
      <c r="B107" s="152" t="n">
        <v>97</v>
      </c>
      <c r="C107" s="153" t="n">
        <f aca="false">(Forecasts!C167/Forecasts!C166)^12-1</f>
        <v>0.0259990703738466</v>
      </c>
      <c r="D107" s="167" t="n">
        <f aca="false">[2]A!$E105</f>
        <v>18.8193011603142</v>
      </c>
      <c r="E107" s="170" t="n">
        <f aca="false">D107-$B$8</f>
        <v>0.0193011603141606</v>
      </c>
      <c r="F107" s="174" t="n">
        <f aca="false">F106</f>
        <v>0.0303765187042604</v>
      </c>
      <c r="G107" s="171" t="n">
        <f aca="false">$B$4+$B$5*$C107+$B$6*$C122+$B$7*$E107%</f>
        <v>0.025943714722648</v>
      </c>
      <c r="H107" s="158" t="n">
        <f aca="false">EXP(-IF($B107&gt;=$H$6,$B107-$H$6,0)*$H$5)</f>
        <v>1.85060119758191E-006</v>
      </c>
      <c r="I107" s="156" t="n">
        <f aca="false">H107*F107+(1-H107)*G107</f>
        <v>0.0259437229260004</v>
      </c>
      <c r="J107" s="174" t="n">
        <f aca="false">J106</f>
        <v>0.0194214630613718</v>
      </c>
      <c r="K107" s="163" t="n">
        <f aca="false">$D$4+$D$5*$C107+$D$6*$G107</f>
        <v>0.0210857747586134</v>
      </c>
      <c r="L107" s="162" t="n">
        <f aca="false">EXP(-IF($B107&gt;=$H$6,$B107-$H$6,0)*$H$5)</f>
        <v>1.85060119758191E-006</v>
      </c>
      <c r="M107" s="163" t="n">
        <f aca="false">L107*J107+(1-L107)*K107</f>
        <v>0.0210857716786361</v>
      </c>
      <c r="N107" s="164"/>
      <c r="O107" s="164"/>
      <c r="P107" s="164"/>
    </row>
    <row r="108" customFormat="false" ht="12.75" hidden="false" customHeight="false" outlineLevel="0" collapsed="false">
      <c r="A108" s="165" t="n">
        <f aca="false">DATE(YEAR(A107),MONTH(A107)+1,1)</f>
        <v>39508</v>
      </c>
      <c r="B108" s="166" t="n">
        <v>98</v>
      </c>
      <c r="C108" s="153" t="n">
        <f aca="false">(Forecasts!C168/Forecasts!C167)^12-1</f>
        <v>0.0257584003518503</v>
      </c>
      <c r="D108" s="167" t="n">
        <f aca="false">[2]A!$E106</f>
        <v>18.9084068890133</v>
      </c>
      <c r="E108" s="170" t="n">
        <f aca="false">D108-$B$8</f>
        <v>0.108406889013288</v>
      </c>
      <c r="F108" s="174" t="n">
        <f aca="false">F107</f>
        <v>0.0303765187042604</v>
      </c>
      <c r="G108" s="171" t="n">
        <f aca="false">$B$4+$B$5*$C108+$B$6*$C123+$B$7*$E108%</f>
        <v>0.0258406617355496</v>
      </c>
      <c r="H108" s="158" t="n">
        <f aca="false">EXP(-IF($B108&gt;=$H$6,$B108-$H$6,0)*$H$5)</f>
        <v>1.59282721194051E-006</v>
      </c>
      <c r="I108" s="156" t="n">
        <f aca="false">H108*F108+(1-H108)*G108</f>
        <v>0.025840668960386</v>
      </c>
      <c r="J108" s="174" t="n">
        <f aca="false">J107</f>
        <v>0.0194214630613718</v>
      </c>
      <c r="K108" s="163" t="n">
        <f aca="false">$D$4+$D$5*$C108+$D$6*$G108</f>
        <v>0.0209714314222466</v>
      </c>
      <c r="L108" s="162" t="n">
        <f aca="false">EXP(-IF($B108&gt;=$H$6,$B108-$H$6,0)*$H$5)</f>
        <v>1.59282721194051E-006</v>
      </c>
      <c r="M108" s="163" t="n">
        <f aca="false">L108*J108+(1-L108)*K108</f>
        <v>0.0209714289534148</v>
      </c>
      <c r="N108" s="164"/>
      <c r="O108" s="164"/>
      <c r="P108" s="164"/>
    </row>
    <row r="109" customFormat="false" ht="12.75" hidden="false" customHeight="false" outlineLevel="0" collapsed="false">
      <c r="A109" s="165" t="n">
        <f aca="false">DATE(YEAR(A108),MONTH(A108)+1,1)</f>
        <v>39539</v>
      </c>
      <c r="B109" s="152" t="n">
        <v>99</v>
      </c>
      <c r="C109" s="153" t="n">
        <f aca="false">(Forecasts!C169/Forecasts!C168)^12-1</f>
        <v>0.0255385283206369</v>
      </c>
      <c r="D109" s="167" t="n">
        <f aca="false">[2]A!$E107</f>
        <v>18.9270391918061</v>
      </c>
      <c r="E109" s="170" t="n">
        <f aca="false">D109-$B$8</f>
        <v>0.127039191806126</v>
      </c>
      <c r="F109" s="174" t="n">
        <f aca="false">F108</f>
        <v>0.0303765187042604</v>
      </c>
      <c r="G109" s="171" t="n">
        <f aca="false">$B$4+$B$5*$C109+$B$6*$C124+$B$7*$E109%</f>
        <v>0.0257067504833906</v>
      </c>
      <c r="H109" s="158" t="n">
        <f aca="false">EXP(-IF($B109&gt;=$H$6,$B109-$H$6,0)*$H$5)</f>
        <v>1.37095908638408E-006</v>
      </c>
      <c r="I109" s="156" t="n">
        <f aca="false">H109*F109+(1-H109)*G109</f>
        <v>0.0257067568854517</v>
      </c>
      <c r="J109" s="174" t="n">
        <f aca="false">J108</f>
        <v>0.0194214630613718</v>
      </c>
      <c r="K109" s="163" t="n">
        <f aca="false">$D$4+$D$5*$C109+$D$6*$G109</f>
        <v>0.0208329712502483</v>
      </c>
      <c r="L109" s="162" t="n">
        <f aca="false">EXP(-IF($B109&gt;=$H$6,$B109-$H$6,0)*$H$5)</f>
        <v>1.37095908638408E-006</v>
      </c>
      <c r="M109" s="163" t="n">
        <f aca="false">L109*J109+(1-L109)*K109</f>
        <v>0.0208329693151284</v>
      </c>
      <c r="N109" s="164"/>
      <c r="O109" s="164"/>
      <c r="P109" s="164"/>
    </row>
    <row r="110" customFormat="false" ht="12.75" hidden="false" customHeight="false" outlineLevel="0" collapsed="false">
      <c r="A110" s="165" t="n">
        <f aca="false">DATE(YEAR(A109),MONTH(A109)+1,1)</f>
        <v>39569</v>
      </c>
      <c r="B110" s="166" t="n">
        <v>100</v>
      </c>
      <c r="C110" s="153" t="n">
        <f aca="false">(Forecasts!C170/Forecasts!C169)^12-1</f>
        <v>0.0253090895180959</v>
      </c>
      <c r="D110" s="167" t="n">
        <f aca="false">[2]A!$E108</f>
        <v>19.0055552801763</v>
      </c>
      <c r="E110" s="170" t="n">
        <f aca="false">D110-$B$8</f>
        <v>0.205555280176263</v>
      </c>
      <c r="F110" s="174" t="n">
        <f aca="false">F109</f>
        <v>0.0303765187042604</v>
      </c>
      <c r="G110" s="171" t="n">
        <f aca="false">$B$4+$B$5*$C110+$B$6*$C125+$B$7*$E110%</f>
        <v>0.0256055243961282</v>
      </c>
      <c r="H110" s="158" t="n">
        <f aca="false">EXP(-IF($B110&gt;=$H$6,$B110-$H$6,0)*$H$5)</f>
        <v>1.17999542100319E-006</v>
      </c>
      <c r="I110" s="156" t="n">
        <f aca="false">H110*F110+(1-H110)*G110</f>
        <v>0.0256055300258797</v>
      </c>
      <c r="J110" s="174" t="n">
        <f aca="false">J109</f>
        <v>0.0194214630613718</v>
      </c>
      <c r="K110" s="163" t="n">
        <f aca="false">$D$4+$D$5*$C110+$D$6*$G110</f>
        <v>0.0207214141161621</v>
      </c>
      <c r="L110" s="162" t="n">
        <f aca="false">EXP(-IF($B110&gt;=$H$6,$B110-$H$6,0)*$H$5)</f>
        <v>1.17999542100319E-006</v>
      </c>
      <c r="M110" s="163" t="n">
        <f aca="false">L110*J110+(1-L110)*K110</f>
        <v>0.0207214125822258</v>
      </c>
      <c r="N110" s="164"/>
      <c r="O110" s="164"/>
      <c r="P110" s="164"/>
    </row>
    <row r="111" customFormat="false" ht="12.75" hidden="false" customHeight="false" outlineLevel="0" collapsed="false">
      <c r="A111" s="165" t="n">
        <f aca="false">DATE(YEAR(A110),MONTH(A110)+1,1)</f>
        <v>39600</v>
      </c>
      <c r="B111" s="152" t="n">
        <v>101</v>
      </c>
      <c r="C111" s="153" t="n">
        <f aca="false">(Forecasts!C171/Forecasts!C170)^12-1</f>
        <v>0.025092514211507</v>
      </c>
      <c r="D111" s="167" t="n">
        <f aca="false">[2]A!$E109</f>
        <v>18.8059539331865</v>
      </c>
      <c r="E111" s="170" t="n">
        <f aca="false">D111-$B$8</f>
        <v>0.00595393318647197</v>
      </c>
      <c r="F111" s="174" t="n">
        <f aca="false">F110</f>
        <v>0.0303765187042604</v>
      </c>
      <c r="G111" s="171" t="n">
        <f aca="false">$B$4+$B$5*$C111+$B$6*$C126+$B$7*$E111%</f>
        <v>0.0253561701203644</v>
      </c>
      <c r="H111" s="158" t="n">
        <f aca="false">EXP(-IF($B111&gt;=$H$6,$B111-$H$6,0)*$H$5)</f>
        <v>1.01563147100249E-006</v>
      </c>
      <c r="I111" s="156" t="n">
        <f aca="false">H111*F111+(1-H111)*G111</f>
        <v>0.0253561752191884</v>
      </c>
      <c r="J111" s="174" t="n">
        <f aca="false">J110</f>
        <v>0.0194214630613718</v>
      </c>
      <c r="K111" s="163" t="n">
        <f aca="false">$D$4+$D$5*$C111+$D$6*$G111</f>
        <v>0.0204846095019658</v>
      </c>
      <c r="L111" s="162" t="n">
        <f aca="false">EXP(-IF($B111&gt;=$H$6,$B111-$H$6,0)*$H$5)</f>
        <v>1.01563147100249E-006</v>
      </c>
      <c r="M111" s="163" t="n">
        <f aca="false">L111*J111+(1-L111)*K111</f>
        <v>0.0204846084222008</v>
      </c>
      <c r="N111" s="164"/>
      <c r="O111" s="164"/>
      <c r="P111" s="164"/>
    </row>
    <row r="112" customFormat="false" ht="12.75" hidden="false" customHeight="false" outlineLevel="0" collapsed="false">
      <c r="A112" s="165" t="n">
        <f aca="false">DATE(YEAR(A111),MONTH(A111)+1,1)</f>
        <v>39630</v>
      </c>
      <c r="B112" s="166" t="n">
        <v>102</v>
      </c>
      <c r="C112" s="153" t="n">
        <f aca="false">(Forecasts!C172/Forecasts!C171)^12-1</f>
        <v>0.0248743098897013</v>
      </c>
      <c r="D112" s="167" t="n">
        <f aca="false">[2]A!$E110</f>
        <v>19.063955055678</v>
      </c>
      <c r="E112" s="170" t="n">
        <f aca="false">D112-$B$8</f>
        <v>0.263955055677958</v>
      </c>
      <c r="F112" s="174" t="n">
        <f aca="false">F111</f>
        <v>0.0303765187042604</v>
      </c>
      <c r="G112" s="171" t="n">
        <f aca="false">$B$4+$B$5*$C112+$B$6*$C127+$B$7*$E112%</f>
        <v>0.025359480070778</v>
      </c>
      <c r="H112" s="158" t="n">
        <f aca="false">EXP(-IF($B112&gt;=$H$6,$B112-$H$6,0)*$H$5)</f>
        <v>8.74162108200159E-007</v>
      </c>
      <c r="I112" s="156" t="n">
        <f aca="false">H112*F112+(1-H112)*G112</f>
        <v>0.0253594844564831</v>
      </c>
      <c r="J112" s="174" t="n">
        <f aca="false">J111</f>
        <v>0.0194214630613718</v>
      </c>
      <c r="K112" s="163" t="n">
        <f aca="false">$D$4+$D$5*$C112+$D$6*$G112</f>
        <v>0.0204636552384927</v>
      </c>
      <c r="L112" s="162" t="n">
        <f aca="false">EXP(-IF($B112&gt;=$H$6,$B112-$H$6,0)*$H$5)</f>
        <v>8.74162108200159E-007</v>
      </c>
      <c r="M112" s="163" t="n">
        <f aca="false">L112*J112+(1-L112)*K112</f>
        <v>0.0204636543274477</v>
      </c>
      <c r="N112" s="164"/>
      <c r="O112" s="164"/>
      <c r="P112" s="164"/>
    </row>
    <row r="113" customFormat="false" ht="12.75" hidden="false" customHeight="false" outlineLevel="0" collapsed="false">
      <c r="A113" s="165" t="n">
        <f aca="false">DATE(YEAR(A112),MONTH(A112)+1,1)</f>
        <v>39661</v>
      </c>
      <c r="B113" s="152" t="n">
        <v>103</v>
      </c>
      <c r="C113" s="153" t="n">
        <f aca="false">(Forecasts!C173/Forecasts!C172)^12-1</f>
        <v>0.0246684960243984</v>
      </c>
      <c r="D113" s="167" t="n">
        <f aca="false">[2]A!$E111</f>
        <v>18.9280863130201</v>
      </c>
      <c r="E113" s="170" t="n">
        <f aca="false">D113-$B$8</f>
        <v>0.128086313020063</v>
      </c>
      <c r="F113" s="174" t="n">
        <f aca="false">F112</f>
        <v>0.0303765187042604</v>
      </c>
      <c r="G113" s="171" t="n">
        <f aca="false">$B$4+$B$5*$C113+$B$6*$C128+$B$7*$E113%</f>
        <v>0.0251542317742284</v>
      </c>
      <c r="H113" s="158" t="n">
        <f aca="false">EXP(-IF($B113&gt;=$H$6,$B113-$H$6,0)*$H$5)</f>
        <v>7.52398299216421E-007</v>
      </c>
      <c r="I113" s="156" t="n">
        <f aca="false">H113*F113+(1-H113)*G113</f>
        <v>0.0251542357034683</v>
      </c>
      <c r="J113" s="174" t="n">
        <f aca="false">J112</f>
        <v>0.0194214630613718</v>
      </c>
      <c r="K113" s="163" t="n">
        <f aca="false">$D$4+$D$5*$C113+$D$6*$G113</f>
        <v>0.0202657342336247</v>
      </c>
      <c r="L113" s="162" t="n">
        <f aca="false">EXP(-IF($B113&gt;=$H$6,$B113-$H$6,0)*$H$5)</f>
        <v>7.52398299216421E-007</v>
      </c>
      <c r="M113" s="163" t="n">
        <f aca="false">L113*J113+(1-L113)*K113</f>
        <v>0.0202657335983965</v>
      </c>
      <c r="N113" s="164"/>
      <c r="O113" s="164"/>
      <c r="P113" s="164"/>
    </row>
    <row r="114" customFormat="false" ht="12.75" hidden="false" customHeight="false" outlineLevel="0" collapsed="false">
      <c r="A114" s="165" t="n">
        <f aca="false">DATE(YEAR(A113),MONTH(A113)+1,1)</f>
        <v>39692</v>
      </c>
      <c r="B114" s="166" t="n">
        <v>104</v>
      </c>
      <c r="C114" s="153" t="n">
        <f aca="false">(Forecasts!C174/Forecasts!C173)^12-1</f>
        <v>0.024461284903188</v>
      </c>
      <c r="D114" s="167" t="n">
        <f aca="false">[2]A!$E112</f>
        <v>19.1854531857888</v>
      </c>
      <c r="E114" s="170" t="n">
        <f aca="false">D114-$B$8</f>
        <v>0.385453185788794</v>
      </c>
      <c r="F114" s="174" t="n">
        <f aca="false">F113</f>
        <v>0.0303765187042604</v>
      </c>
      <c r="G114" s="171" t="n">
        <f aca="false">$B$4+$B$5*$C114+$B$6*$C129+$B$7*$E114%</f>
        <v>0.0251645694063207</v>
      </c>
      <c r="H114" s="158" t="n">
        <f aca="false">EXP(-IF($B114&gt;=$H$6,$B114-$H$6,0)*$H$5)</f>
        <v>6.47595217584221E-007</v>
      </c>
      <c r="I114" s="156" t="n">
        <f aca="false">H114*F114+(1-H114)*G114</f>
        <v>0.0251645727815541</v>
      </c>
      <c r="J114" s="174" t="n">
        <f aca="false">J113</f>
        <v>0.0194214630613718</v>
      </c>
      <c r="K114" s="163" t="n">
        <f aca="false">$D$4+$D$5*$C114+$D$6*$G114</f>
        <v>0.0202519868968517</v>
      </c>
      <c r="L114" s="162" t="n">
        <f aca="false">EXP(-IF($B114&gt;=$H$6,$B114-$H$6,0)*$H$5)</f>
        <v>6.47595217584221E-007</v>
      </c>
      <c r="M114" s="163" t="n">
        <f aca="false">L114*J114+(1-L114)*K114</f>
        <v>0.0202519863590084</v>
      </c>
      <c r="N114" s="164"/>
      <c r="O114" s="164"/>
      <c r="P114" s="164"/>
    </row>
    <row r="115" customFormat="false" ht="12.75" hidden="false" customHeight="false" outlineLevel="0" collapsed="false">
      <c r="A115" s="165" t="n">
        <f aca="false">DATE(YEAR(A114),MONTH(A114)+1,1)</f>
        <v>39722</v>
      </c>
      <c r="B115" s="152" t="n">
        <v>105</v>
      </c>
      <c r="C115" s="153" t="n">
        <f aca="false">(Forecasts!C175/Forecasts!C174)^12-1</f>
        <v>0.0242595532390693</v>
      </c>
      <c r="D115" s="167" t="n">
        <f aca="false">[2]A!$E113</f>
        <v>19.0600516492829</v>
      </c>
      <c r="E115" s="170" t="n">
        <f aca="false">D115-$B$8</f>
        <v>0.260051649282946</v>
      </c>
      <c r="F115" s="174" t="n">
        <f aca="false">F114</f>
        <v>0.0303765187042604</v>
      </c>
      <c r="G115" s="171" t="n">
        <f aca="false">$B$4+$B$5*$C115+$B$6*$C130+$B$7*$E115%</f>
        <v>0.0249695832318309</v>
      </c>
      <c r="H115" s="158" t="n">
        <f aca="false">EXP(-IF($B115&gt;=$H$6,$B115-$H$6,0)*$H$5)</f>
        <v>5.57390369269461E-007</v>
      </c>
      <c r="I115" s="156" t="n">
        <f aca="false">H115*F115+(1-H115)*G115</f>
        <v>0.0249695862456046</v>
      </c>
      <c r="J115" s="174" t="n">
        <f aca="false">J114</f>
        <v>0.0194214630613718</v>
      </c>
      <c r="K115" s="163" t="n">
        <f aca="false">$D$4+$D$5*$C115+$D$6*$G115</f>
        <v>0.0200632849662739</v>
      </c>
      <c r="L115" s="162" t="n">
        <f aca="false">EXP(-IF($B115&gt;=$H$6,$B115-$H$6,0)*$H$5)</f>
        <v>5.57390369269461E-007</v>
      </c>
      <c r="M115" s="163" t="n">
        <f aca="false">L115*J115+(1-L115)*K115</f>
        <v>0.0200632846085286</v>
      </c>
      <c r="N115" s="164"/>
      <c r="O115" s="164"/>
      <c r="P115" s="164"/>
    </row>
    <row r="116" customFormat="false" ht="12.75" hidden="false" customHeight="false" outlineLevel="0" collapsed="false">
      <c r="A116" s="165" t="n">
        <f aca="false">DATE(YEAR(A115),MONTH(A115)+1,1)</f>
        <v>39753</v>
      </c>
      <c r="B116" s="166" t="n">
        <v>106</v>
      </c>
      <c r="C116" s="153" t="n">
        <f aca="false">(Forecasts!C176/Forecasts!C175)^12-1</f>
        <v>0.024069471893075</v>
      </c>
      <c r="D116" s="167" t="n">
        <f aca="false">[2]A!$E114</f>
        <v>19.2598069589309</v>
      </c>
      <c r="E116" s="170" t="n">
        <f aca="false">D116-$B$8</f>
        <v>0.459806958930908</v>
      </c>
      <c r="F116" s="174" t="n">
        <f aca="false">F115</f>
        <v>0.0303765187042604</v>
      </c>
      <c r="G116" s="171" t="n">
        <f aca="false">$B$4+$B$5*$C116+$B$6*$C131+$B$7*$E116%</f>
        <v>0.0249578663669543</v>
      </c>
      <c r="H116" s="158" t="n">
        <f aca="false">EXP(-IF($B116&gt;=$H$6,$B116-$H$6,0)*$H$5)</f>
        <v>4.79750336812733E-007</v>
      </c>
      <c r="I116" s="156" t="n">
        <f aca="false">H116*F116+(1-H116)*G116</f>
        <v>0.0249578689665546</v>
      </c>
      <c r="J116" s="174" t="n">
        <f aca="false">J115</f>
        <v>0.0194214630613718</v>
      </c>
      <c r="K116" s="163" t="n">
        <f aca="false">$D$4+$D$5*$C116+$D$6*$G116</f>
        <v>0.0200325481800911</v>
      </c>
      <c r="L116" s="162" t="n">
        <f aca="false">EXP(-IF($B116&gt;=$H$6,$B116-$H$6,0)*$H$5)</f>
        <v>4.79750336812733E-007</v>
      </c>
      <c r="M116" s="163" t="n">
        <f aca="false">L116*J116+(1-L116)*K116</f>
        <v>0.0200325478869228</v>
      </c>
      <c r="N116" s="164"/>
      <c r="O116" s="164"/>
      <c r="P116" s="164"/>
    </row>
    <row r="117" customFormat="false" ht="12.75" hidden="false" customHeight="false" outlineLevel="0" collapsed="false">
      <c r="A117" s="165" t="n">
        <f aca="false">DATE(YEAR(A116),MONTH(A116)+1,1)</f>
        <v>39783</v>
      </c>
      <c r="B117" s="152" t="n">
        <v>107</v>
      </c>
      <c r="C117" s="153" t="n">
        <f aca="false">(Forecasts!C177/Forecasts!C176)^12-1</f>
        <v>0.0238782878330934</v>
      </c>
      <c r="D117" s="167" t="n">
        <f aca="false">[2]A!$E115</f>
        <v>19.3246638777455</v>
      </c>
      <c r="E117" s="170" t="n">
        <f aca="false">D117-$B$8</f>
        <v>0.524663877745478</v>
      </c>
      <c r="F117" s="174" t="n">
        <f aca="false">F116</f>
        <v>0.0303765187042604</v>
      </c>
      <c r="G117" s="171" t="n">
        <f aca="false">$B$4+$B$5*$C117+$B$6*$C132+$B$7*$E117%</f>
        <v>0.0248729606651932</v>
      </c>
      <c r="H117" s="158" t="n">
        <f aca="false">EXP(-IF($B117&gt;=$H$6,$B117-$H$6,0)*$H$5)</f>
        <v>4.12924941587327E-007</v>
      </c>
      <c r="I117" s="156" t="n">
        <f aca="false">H117*F117+(1-H117)*G117</f>
        <v>0.0248729629377496</v>
      </c>
      <c r="J117" s="174" t="n">
        <f aca="false">J116</f>
        <v>0.0194214630613718</v>
      </c>
      <c r="K117" s="163" t="n">
        <f aca="false">$D$4+$D$5*$C117+$D$6*$G117</f>
        <v>0.0199391147425474</v>
      </c>
      <c r="L117" s="162" t="n">
        <f aca="false">EXP(-IF($B117&gt;=$H$6,$B117-$H$6,0)*$H$5)</f>
        <v>4.12924941587327E-007</v>
      </c>
      <c r="M117" s="163" t="n">
        <f aca="false">L117*J117+(1-L117)*K117</f>
        <v>0.0199391145287961</v>
      </c>
      <c r="N117" s="164"/>
      <c r="O117" s="164"/>
      <c r="P117" s="164"/>
    </row>
    <row r="118" customFormat="false" ht="12.75" hidden="false" customHeight="false" outlineLevel="0" collapsed="false">
      <c r="A118" s="165" t="n">
        <f aca="false">DATE(YEAR(A117),MONTH(A117)+1,1)</f>
        <v>39814</v>
      </c>
      <c r="B118" s="166" t="n">
        <v>108</v>
      </c>
      <c r="C118" s="153" t="n">
        <f aca="false">(Forecasts!C178/Forecasts!C177)^12-1</f>
        <v>0.023698254618</v>
      </c>
      <c r="D118" s="167" t="n">
        <f aca="false">[2]A!$E116</f>
        <v>19.3591361222546</v>
      </c>
      <c r="E118" s="170" t="n">
        <f aca="false">D118-$B$8</f>
        <v>0.55913612225455</v>
      </c>
      <c r="F118" s="174" t="n">
        <f aca="false">F117</f>
        <v>0.0303765187042604</v>
      </c>
      <c r="G118" s="171" t="n">
        <f aca="false">$B$4+$B$5*$C118+$B$6*$C133+$B$7*$E118%</f>
        <v>0.0247813422926787</v>
      </c>
      <c r="H118" s="158" t="n">
        <f aca="false">EXP(-IF($B118&gt;=$H$6,$B118-$H$6,0)*$H$5)</f>
        <v>3.55407790889063E-007</v>
      </c>
      <c r="I118" s="156" t="n">
        <f aca="false">H118*F118+(1-H118)*G118</f>
        <v>0.024781344281248</v>
      </c>
      <c r="J118" s="174" t="n">
        <f aca="false">J117</f>
        <v>0.0194214630613718</v>
      </c>
      <c r="K118" s="163" t="n">
        <f aca="false">$D$4+$D$5*$C118+$D$6*$G118</f>
        <v>0.0198411574136023</v>
      </c>
      <c r="L118" s="162" t="n">
        <f aca="false">EXP(-IF($B118&gt;=$H$6,$B118-$H$6,0)*$H$5)</f>
        <v>3.55407790889063E-007</v>
      </c>
      <c r="M118" s="163" t="n">
        <f aca="false">L118*J118+(1-L118)*K118</f>
        <v>0.0198411572644396</v>
      </c>
      <c r="N118" s="164"/>
      <c r="O118" s="164"/>
      <c r="P118" s="164"/>
    </row>
    <row r="119" customFormat="false" ht="12.75" hidden="false" customHeight="false" outlineLevel="0" collapsed="false">
      <c r="A119" s="165" t="n">
        <f aca="false">DATE(YEAR(A118),MONTH(A118)+1,1)</f>
        <v>39845</v>
      </c>
      <c r="B119" s="152" t="n">
        <v>109</v>
      </c>
      <c r="C119" s="153" t="n">
        <f aca="false">(Forecasts!C179/Forecasts!C178)^12-1</f>
        <v>0.0235172824473329</v>
      </c>
      <c r="D119" s="167" t="n">
        <f aca="false">[2]A!$E117</f>
        <v>19.4208698981212</v>
      </c>
      <c r="E119" s="170" t="n">
        <f aca="false">D119-$B$8</f>
        <v>0.620869898121242</v>
      </c>
      <c r="F119" s="174" t="n">
        <f aca="false">F118</f>
        <v>0.0303765187042604</v>
      </c>
      <c r="G119" s="171" t="n">
        <f aca="false">$B$4+$B$5*$C119+$B$6*$C134+$B$7*$E119%</f>
        <v>0.0247013452227386</v>
      </c>
      <c r="H119" s="158" t="n">
        <f aca="false">EXP(-IF($B119&gt;=$H$6,$B119-$H$6,0)*$H$5)</f>
        <v>3.05902320501826E-007</v>
      </c>
      <c r="I119" s="156" t="n">
        <f aca="false">H119*F119+(1-H119)*G119</f>
        <v>0.0247013469587873</v>
      </c>
      <c r="J119" s="174" t="n">
        <f aca="false">J118</f>
        <v>0.0194214630613718</v>
      </c>
      <c r="K119" s="163" t="n">
        <f aca="false">$D$4+$D$5*$C119+$D$6*$G119</f>
        <v>0.0197530339522008</v>
      </c>
      <c r="L119" s="162" t="n">
        <f aca="false">EXP(-IF($B119&gt;=$H$6,$B119-$H$6,0)*$H$5)</f>
        <v>3.05902320501826E-007</v>
      </c>
      <c r="M119" s="163" t="n">
        <f aca="false">L119*J119+(1-L119)*K119</f>
        <v>0.0197530338507725</v>
      </c>
      <c r="N119" s="164"/>
      <c r="O119" s="164"/>
      <c r="P119" s="164"/>
    </row>
    <row r="120" customFormat="false" ht="12.75" hidden="false" customHeight="false" outlineLevel="0" collapsed="false">
      <c r="A120" s="165" t="n">
        <f aca="false">DATE(YEAR(A119),MONTH(A119)+1,1)</f>
        <v>39873</v>
      </c>
      <c r="B120" s="166" t="n">
        <v>110</v>
      </c>
      <c r="C120" s="153" t="n">
        <f aca="false">(Forecasts!C180/Forecasts!C179)^12-1</f>
        <v>0.0233413637116484</v>
      </c>
      <c r="D120" s="167" t="n">
        <f aca="false">[2]A!$E118</f>
        <v>19.5078059097424</v>
      </c>
      <c r="E120" s="170" t="n">
        <f aca="false">D120-$B$8</f>
        <v>0.707805909742429</v>
      </c>
      <c r="F120" s="174" t="n">
        <f aca="false">F119</f>
        <v>0.0303765187042604</v>
      </c>
      <c r="G120" s="171" t="n">
        <f aca="false">$B$4+$B$5*$C120+$B$6*$C135+$B$7*$E120%</f>
        <v>0.0246398468548656</v>
      </c>
      <c r="H120" s="158" t="n">
        <f aca="false">EXP(-IF($B120&gt;=$H$6,$B120-$H$6,0)*$H$5)</f>
        <v>2.63292567262856E-007</v>
      </c>
      <c r="I120" s="156" t="n">
        <f aca="false">H120*F120+(1-H120)*G120</f>
        <v>0.0246398483652886</v>
      </c>
      <c r="J120" s="174" t="n">
        <f aca="false">J119</f>
        <v>0.0194214630613718</v>
      </c>
      <c r="K120" s="163" t="n">
        <f aca="false">$D$4+$D$5*$C120+$D$6*$G120</f>
        <v>0.0196812777054797</v>
      </c>
      <c r="L120" s="162" t="n">
        <f aca="false">EXP(-IF($B120&gt;=$H$6,$B120-$H$6,0)*$H$5)</f>
        <v>2.63292567262856E-007</v>
      </c>
      <c r="M120" s="163" t="n">
        <f aca="false">L120*J120+(1-L120)*K120</f>
        <v>0.0196812776370725</v>
      </c>
      <c r="N120" s="164"/>
      <c r="O120" s="164"/>
      <c r="P120" s="164"/>
    </row>
    <row r="121" customFormat="false" ht="12.75" hidden="false" customHeight="false" outlineLevel="0" collapsed="false">
      <c r="A121" s="165" t="n">
        <f aca="false">DATE(YEAR(A120),MONTH(A120)+1,1)</f>
        <v>39904</v>
      </c>
      <c r="B121" s="152" t="n">
        <v>111</v>
      </c>
      <c r="C121" s="153" t="n">
        <f aca="false">(Forecasts!C181/Forecasts!C180)^12-1</f>
        <v>0.0231867339508274</v>
      </c>
      <c r="D121" s="167" t="n">
        <f aca="false">[2]A!$E119</f>
        <v>19.5201940902576</v>
      </c>
      <c r="E121" s="170" t="n">
        <f aca="false">D121-$B$8</f>
        <v>0.720194090257618</v>
      </c>
      <c r="F121" s="174" t="n">
        <f aca="false">F120</f>
        <v>0.0303765187042604</v>
      </c>
      <c r="G121" s="171" t="n">
        <f aca="false">$B$4+$B$5*$C121+$B$6*$C136+$B$7*$E121%</f>
        <v>0.0245455965132468</v>
      </c>
      <c r="H121" s="158" t="n">
        <f aca="false">EXP(-IF($B121&gt;=$H$6,$B121-$H$6,0)*$H$5)</f>
        <v>2.26618012776571E-007</v>
      </c>
      <c r="I121" s="156" t="n">
        <f aca="false">H121*F121+(1-H121)*G121</f>
        <v>0.0245455978346388</v>
      </c>
      <c r="J121" s="174" t="n">
        <f aca="false">J120</f>
        <v>0.0194214630613718</v>
      </c>
      <c r="K121" s="163" t="n">
        <f aca="false">$D$4+$D$5*$C121+$D$6*$G121</f>
        <v>0.0195838390194662</v>
      </c>
      <c r="L121" s="162" t="n">
        <f aca="false">EXP(-IF($B121&gt;=$H$6,$B121-$H$6,0)*$H$5)</f>
        <v>2.26618012776571E-007</v>
      </c>
      <c r="M121" s="163" t="n">
        <f aca="false">L121*J121+(1-L121)*K121</f>
        <v>0.0195838389826689</v>
      </c>
      <c r="N121" s="164"/>
      <c r="O121" s="164"/>
      <c r="P121" s="164"/>
    </row>
    <row r="122" customFormat="false" ht="12.75" hidden="false" customHeight="false" outlineLevel="0" collapsed="false">
      <c r="A122" s="165" t="n">
        <f aca="false">DATE(YEAR(A121),MONTH(A121)+1,1)</f>
        <v>39934</v>
      </c>
      <c r="B122" s="166" t="n">
        <v>112</v>
      </c>
      <c r="C122" s="153" t="n">
        <f aca="false">(Forecasts!C182/Forecasts!C181)^12-1</f>
        <v>0.0230201691035168</v>
      </c>
      <c r="D122" s="167" t="n">
        <f aca="false">[2]A!$E120</f>
        <v>19.6067549247854</v>
      </c>
      <c r="E122" s="170" t="n">
        <f aca="false">D122-$B$8</f>
        <v>0.806754924785352</v>
      </c>
      <c r="F122" s="174" t="n">
        <f aca="false">F121</f>
        <v>0.0303765187042604</v>
      </c>
      <c r="G122" s="171" t="n">
        <f aca="false">$B$4+$B$5*$C122+$B$6*$C137+$B$7*$E122%</f>
        <v>0.0244899870522621</v>
      </c>
      <c r="H122" s="158" t="n">
        <f aca="false">EXP(-IF($B122&gt;=$H$6,$B122-$H$6,0)*$H$5)</f>
        <v>1.95051931198391E-007</v>
      </c>
      <c r="I122" s="156" t="n">
        <f aca="false">H122*F122+(1-H122)*G122</f>
        <v>0.0244899882004415</v>
      </c>
      <c r="J122" s="174" t="n">
        <f aca="false">J121</f>
        <v>0.0194214630613718</v>
      </c>
      <c r="K122" s="163" t="n">
        <f aca="false">$D$4+$D$5*$C122+$D$6*$G122</f>
        <v>0.0195181373619675</v>
      </c>
      <c r="L122" s="162" t="n">
        <f aca="false">EXP(-IF($B122&gt;=$H$6,$B122-$H$6,0)*$H$5)</f>
        <v>1.95051931198391E-007</v>
      </c>
      <c r="M122" s="163" t="n">
        <f aca="false">L122*J122+(1-L122)*K122</f>
        <v>0.019518137343111</v>
      </c>
      <c r="N122" s="164"/>
      <c r="O122" s="164"/>
      <c r="P122" s="164"/>
    </row>
    <row r="123" customFormat="false" ht="12.75" hidden="false" customHeight="false" outlineLevel="0" collapsed="false">
      <c r="A123" s="165" t="n">
        <f aca="false">DATE(YEAR(A122),MONTH(A122)+1,1)</f>
        <v>39965</v>
      </c>
      <c r="B123" s="152" t="n">
        <v>113</v>
      </c>
      <c r="C123" s="153" t="n">
        <f aca="false">(Forecasts!C183/Forecasts!C182)^12-1</f>
        <v>0.0228635227270779</v>
      </c>
      <c r="D123" s="167" t="n">
        <f aca="false">[2]A!$E121</f>
        <v>19.4049542293456</v>
      </c>
      <c r="E123" s="170" t="n">
        <f aca="false">D123-$B$8</f>
        <v>0.60495422934558</v>
      </c>
      <c r="F123" s="174" t="n">
        <f aca="false">F122</f>
        <v>0.0303765187042604</v>
      </c>
      <c r="G123" s="171" t="n">
        <f aca="false">$B$4+$B$5*$C123+$B$6*$C138+$B$7*$E123%</f>
        <v>0.0242795966631815</v>
      </c>
      <c r="H123" s="158" t="n">
        <f aca="false">EXP(-IF($B123&gt;=$H$6,$B123-$H$6,0)*$H$5)</f>
        <v>1.67882752999566E-007</v>
      </c>
      <c r="I123" s="156" t="n">
        <f aca="false">H123*F123+(1-H123)*G123</f>
        <v>0.0242795976867495</v>
      </c>
      <c r="J123" s="174" t="n">
        <f aca="false">J122</f>
        <v>0.0194214630613718</v>
      </c>
      <c r="K123" s="163" t="n">
        <f aca="false">$D$4+$D$5*$C123+$D$6*$G123</f>
        <v>0.0193211791242717</v>
      </c>
      <c r="L123" s="162" t="n">
        <f aca="false">EXP(-IF($B123&gt;=$H$6,$B123-$H$6,0)*$H$5)</f>
        <v>1.67882752999566E-007</v>
      </c>
      <c r="M123" s="163" t="n">
        <f aca="false">L123*J123+(1-L123)*K123</f>
        <v>0.0193211791411076</v>
      </c>
      <c r="N123" s="164"/>
      <c r="O123" s="164"/>
      <c r="P123" s="164"/>
    </row>
    <row r="124" customFormat="false" ht="12.75" hidden="false" customHeight="false" outlineLevel="0" collapsed="false">
      <c r="A124" s="165" t="n">
        <f aca="false">DATE(YEAR(A123),MONTH(A123)+1,1)</f>
        <v>39995</v>
      </c>
      <c r="B124" s="166" t="n">
        <v>114</v>
      </c>
      <c r="C124" s="153" t="n">
        <f aca="false">(Forecasts!C184/Forecasts!C183)^12-1</f>
        <v>0.0227062550122383</v>
      </c>
      <c r="D124" s="167" t="n">
        <f aca="false">[2]A!$E122</f>
        <v>19.6726325187768</v>
      </c>
      <c r="E124" s="170" t="n">
        <f aca="false">D124-$B$8</f>
        <v>0.872632518776783</v>
      </c>
      <c r="F124" s="174" t="n">
        <f aca="false">F123</f>
        <v>0.0303765187042604</v>
      </c>
      <c r="G124" s="171" t="n">
        <f aca="false">$B$4+$B$5*$C124+$B$6*$C139+$B$7*$E124%</f>
        <v>0.0243283727365579</v>
      </c>
      <c r="H124" s="158" t="n">
        <f aca="false">EXP(-IF($B124&gt;=$H$6,$B124-$H$6,0)*$H$5)</f>
        <v>1.44498024610924E-007</v>
      </c>
      <c r="I124" s="156" t="n">
        <f aca="false">H124*F124+(1-H124)*G124</f>
        <v>0.024328373610503</v>
      </c>
      <c r="J124" s="174" t="n">
        <f aca="false">J123</f>
        <v>0.0194214630613718</v>
      </c>
      <c r="K124" s="163" t="n">
        <f aca="false">$D$4+$D$5*$C124+$D$6*$G124</f>
        <v>0.019345740486091</v>
      </c>
      <c r="L124" s="162" t="n">
        <f aca="false">EXP(-IF($B124&gt;=$H$6,$B124-$H$6,0)*$H$5)</f>
        <v>1.44498024610924E-007</v>
      </c>
      <c r="M124" s="163" t="n">
        <f aca="false">L124*J124+(1-L124)*K124</f>
        <v>0.0193457404970328</v>
      </c>
      <c r="N124" s="164"/>
      <c r="O124" s="164"/>
      <c r="P124" s="164"/>
    </row>
    <row r="125" customFormat="false" ht="12.75" hidden="false" customHeight="false" outlineLevel="0" collapsed="false">
      <c r="A125" s="165" t="n">
        <f aca="false">DATE(YEAR(A124),MONTH(A124)+1,1)</f>
        <v>40026</v>
      </c>
      <c r="B125" s="152" t="n">
        <v>115</v>
      </c>
      <c r="C125" s="153" t="n">
        <f aca="false">(Forecasts!C185/Forecasts!C184)^12-1</f>
        <v>0.0225584188931238</v>
      </c>
      <c r="D125" s="167" t="n">
        <f aca="false">[2]A!$E123</f>
        <v>19.5292229010194</v>
      </c>
      <c r="E125" s="170" t="n">
        <f aca="false">D125-$B$8</f>
        <v>0.729222901019391</v>
      </c>
      <c r="F125" s="174" t="n">
        <f aca="false">F124</f>
        <v>0.0303765187042604</v>
      </c>
      <c r="G125" s="171" t="n">
        <f aca="false">$B$4+$B$5*$C125+$B$6*$C140+$B$7*$E125%</f>
        <v>0.024157037803772</v>
      </c>
      <c r="H125" s="158" t="n">
        <f aca="false">EXP(-IF($B125&gt;=$H$6,$B125-$H$6,0)*$H$5)</f>
        <v>1.24370602360287E-007</v>
      </c>
      <c r="I125" s="156" t="n">
        <f aca="false">H125*F125+(1-H125)*G125</f>
        <v>0.0241570385772926</v>
      </c>
      <c r="J125" s="174" t="n">
        <f aca="false">J124</f>
        <v>0.0194214630613718</v>
      </c>
      <c r="K125" s="163" t="n">
        <f aca="false">$D$4+$D$5*$C125+$D$6*$G125</f>
        <v>0.0191831349815756</v>
      </c>
      <c r="L125" s="162" t="n">
        <f aca="false">EXP(-IF($B125&gt;=$H$6,$B125-$H$6,0)*$H$5)</f>
        <v>1.24370602360287E-007</v>
      </c>
      <c r="M125" s="163" t="n">
        <f aca="false">L125*J125+(1-L125)*K125</f>
        <v>0.0191831350112166</v>
      </c>
      <c r="N125" s="164"/>
      <c r="O125" s="164"/>
      <c r="P125" s="164"/>
    </row>
    <row r="126" customFormat="false" ht="12.75" hidden="false" customHeight="false" outlineLevel="0" collapsed="false">
      <c r="A126" s="165" t="n">
        <f aca="false">DATE(YEAR(A125),MONTH(A125)+1,1)</f>
        <v>40057</v>
      </c>
      <c r="B126" s="166" t="n">
        <v>116</v>
      </c>
      <c r="C126" s="153" t="n">
        <f aca="false">(Forecasts!C186/Forecasts!C185)^12-1</f>
        <v>0.0224100605416555</v>
      </c>
      <c r="D126" s="167" t="n">
        <f aca="false">[2]A!$E124</f>
        <v>19.7830054607544</v>
      </c>
      <c r="E126" s="170" t="n">
        <f aca="false">D126-$B$8</f>
        <v>0.98300546075436</v>
      </c>
      <c r="F126" s="174" t="n">
        <f aca="false">F125</f>
        <v>0.0303765187042604</v>
      </c>
      <c r="G126" s="171" t="n">
        <f aca="false">$B$4+$B$5*$C126+$B$6*$C141+$B$7*$E126%</f>
        <v>0.0242039118734849</v>
      </c>
      <c r="H126" s="158" t="n">
        <f aca="false">EXP(-IF($B126&gt;=$H$6,$B126-$H$6,0)*$H$5)</f>
        <v>1.07046769484288E-007</v>
      </c>
      <c r="I126" s="156" t="n">
        <f aca="false">H126*F126+(1-H126)*G126</f>
        <v>0.0242039125342425</v>
      </c>
      <c r="J126" s="174" t="n">
        <f aca="false">J125</f>
        <v>0.0194214630613718</v>
      </c>
      <c r="K126" s="163" t="n">
        <f aca="false">$D$4+$D$5*$C126+$D$6*$G126</f>
        <v>0.01920704125087</v>
      </c>
      <c r="L126" s="162" t="n">
        <f aca="false">EXP(-IF($B126&gt;=$H$6,$B126-$H$6,0)*$H$5)</f>
        <v>1.07046769484288E-007</v>
      </c>
      <c r="M126" s="163" t="n">
        <f aca="false">L126*J126+(1-L126)*K126</f>
        <v>0.0192070412738232</v>
      </c>
      <c r="N126" s="164"/>
      <c r="O126" s="164"/>
      <c r="P126" s="164"/>
    </row>
    <row r="127" customFormat="false" ht="12.75" hidden="false" customHeight="false" outlineLevel="0" collapsed="false">
      <c r="A127" s="165" t="n">
        <f aca="false">DATE(YEAR(A126),MONTH(A126)+1,1)</f>
        <v>40087</v>
      </c>
      <c r="B127" s="152" t="n">
        <v>117</v>
      </c>
      <c r="C127" s="153" t="n">
        <f aca="false">(Forecasts!C187/Forecasts!C186)^12-1</f>
        <v>0.0222660800629242</v>
      </c>
      <c r="D127" s="167" t="n">
        <f aca="false">[2]A!$E125</f>
        <v>19.6622768538597</v>
      </c>
      <c r="E127" s="170" t="n">
        <f aca="false">D127-$B$8</f>
        <v>0.862276853859715</v>
      </c>
      <c r="F127" s="174" t="n">
        <f aca="false">F126</f>
        <v>0.0303765187042604</v>
      </c>
      <c r="G127" s="171" t="n">
        <f aca="false">$B$4+$B$5*$C127+$B$6*$C142+$B$7*$E127%</f>
        <v>0.0240486828422094</v>
      </c>
      <c r="H127" s="158" t="n">
        <f aca="false">EXP(-IF($B127&gt;=$H$6,$B127-$H$6,0)*$H$5)</f>
        <v>9.21360083456614E-008</v>
      </c>
      <c r="I127" s="156" t="n">
        <f aca="false">H127*F127+(1-H127)*G127</f>
        <v>0.0240486834252309</v>
      </c>
      <c r="J127" s="174" t="n">
        <f aca="false">J126</f>
        <v>0.0194214630613718</v>
      </c>
      <c r="K127" s="163" t="n">
        <f aca="false">$D$4+$D$5*$C127+$D$6*$G127</f>
        <v>0.0190586265569478</v>
      </c>
      <c r="L127" s="162" t="n">
        <f aca="false">EXP(-IF($B127&gt;=$H$6,$B127-$H$6,0)*$H$5)</f>
        <v>9.21360083456614E-008</v>
      </c>
      <c r="M127" s="163" t="n">
        <f aca="false">L127*J127+(1-L127)*K127</f>
        <v>0.0190586265903781</v>
      </c>
      <c r="N127" s="164"/>
      <c r="O127" s="164"/>
      <c r="P127" s="164"/>
    </row>
    <row r="128" customFormat="false" ht="12.75" hidden="false" customHeight="false" outlineLevel="0" collapsed="false">
      <c r="A128" s="165" t="n">
        <f aca="false">DATE(YEAR(A127),MONTH(A127)+1,1)</f>
        <v>40118</v>
      </c>
      <c r="B128" s="166" t="n">
        <v>118</v>
      </c>
      <c r="C128" s="153" t="n">
        <f aca="false">(Forecasts!C188/Forecasts!C187)^12-1</f>
        <v>0.0221308171798045</v>
      </c>
      <c r="D128" s="167" t="n">
        <f aca="false">[2]A!$E126</f>
        <v>19.8621192884503</v>
      </c>
      <c r="E128" s="170" t="n">
        <f aca="false">D128-$B$8</f>
        <v>1.06211928845028</v>
      </c>
      <c r="F128" s="174" t="n">
        <f aca="false">F127</f>
        <v>0.0303765187042604</v>
      </c>
      <c r="G128" s="171" t="n">
        <f aca="false">$B$4+$B$5*$C128+$B$6*$C143+$B$7*$E128%</f>
        <v>0.024073143419537</v>
      </c>
      <c r="H128" s="158" t="n">
        <f aca="false">EXP(-IF($B128&gt;=$H$6,$B128-$H$6,0)*$H$5)</f>
        <v>7.93021972990765E-008</v>
      </c>
      <c r="I128" s="156" t="n">
        <f aca="false">H128*F128+(1-H128)*G128</f>
        <v>0.0240731439194085</v>
      </c>
      <c r="J128" s="174" t="n">
        <f aca="false">J127</f>
        <v>0.0194214630613718</v>
      </c>
      <c r="K128" s="163" t="n">
        <f aca="false">$D$4+$D$5*$C128+$D$6*$G128</f>
        <v>0.0190647966963028</v>
      </c>
      <c r="L128" s="162" t="n">
        <f aca="false">EXP(-IF($B128&gt;=$H$6,$B128-$H$6,0)*$H$5)</f>
        <v>7.93021972990765E-008</v>
      </c>
      <c r="M128" s="163" t="n">
        <f aca="false">L128*J128+(1-L128)*K128</f>
        <v>0.0190647967245872</v>
      </c>
      <c r="N128" s="164"/>
      <c r="O128" s="164"/>
      <c r="P128" s="164"/>
    </row>
    <row r="129" customFormat="false" ht="12.75" hidden="false" customHeight="false" outlineLevel="0" collapsed="false">
      <c r="A129" s="165" t="n">
        <f aca="false">DATE(YEAR(A128),MONTH(A128)+1,1)</f>
        <v>40148</v>
      </c>
      <c r="B129" s="152" t="n">
        <v>119</v>
      </c>
      <c r="C129" s="153" t="n">
        <f aca="false">(Forecasts!C189/Forecasts!C188)^12-1</f>
        <v>0.0219951560999738</v>
      </c>
      <c r="D129" s="167" t="n">
        <f aca="false">[2]A!$E127</f>
        <v>19.9225505929582</v>
      </c>
      <c r="E129" s="170" t="n">
        <f aca="false">D129-$B$8</f>
        <v>1.12255059295815</v>
      </c>
      <c r="F129" s="174" t="n">
        <f aca="false">F128</f>
        <v>0.0303765187042604</v>
      </c>
      <c r="G129" s="171" t="n">
        <f aca="false">$B$4+$B$5*$C129+$B$6*$C144+$B$7*$E129%</f>
        <v>0.0240218103438818</v>
      </c>
      <c r="H129" s="158" t="n">
        <f aca="false">EXP(-IF($B129&gt;=$H$6,$B129-$H$6,0)*$H$5)</f>
        <v>6.82560337633487E-008</v>
      </c>
      <c r="I129" s="156" t="n">
        <f aca="false">H129*F129+(1-H129)*G129</f>
        <v>0.024021810777629</v>
      </c>
      <c r="J129" s="174" t="n">
        <f aca="false">J128</f>
        <v>0.0194214630613718</v>
      </c>
      <c r="K129" s="163" t="n">
        <f aca="false">$D$4+$D$5*$C129+$D$6*$G129</f>
        <v>0.0190061198589161</v>
      </c>
      <c r="L129" s="162" t="n">
        <f aca="false">EXP(-IF($B129&gt;=$H$6,$B129-$H$6,0)*$H$5)</f>
        <v>6.82560337633487E-008</v>
      </c>
      <c r="M129" s="163" t="n">
        <f aca="false">L129*J129+(1-L129)*K129</f>
        <v>0.0190061198872658</v>
      </c>
      <c r="N129" s="164"/>
      <c r="O129" s="164"/>
      <c r="P129" s="164"/>
    </row>
    <row r="130" customFormat="false" ht="12.75" hidden="false" customHeight="false" outlineLevel="0" collapsed="false">
      <c r="A130" s="165" t="n">
        <f aca="false">DATE(YEAR(A129),MONTH(A129)+1,1)</f>
        <v>40179</v>
      </c>
      <c r="B130" s="166" t="n">
        <v>120</v>
      </c>
      <c r="C130" s="153" t="n">
        <f aca="false">(Forecasts!C190/Forecasts!C189)^12-1</f>
        <v>0.0218677554277005</v>
      </c>
      <c r="D130" s="167" t="n">
        <f aca="false">[2]A!$E128</f>
        <v>19.9581267336745</v>
      </c>
      <c r="E130" s="170" t="n">
        <f aca="false">D130-$B$8</f>
        <v>1.15812673367446</v>
      </c>
      <c r="F130" s="174" t="n">
        <f aca="false">F129</f>
        <v>0.0303765187042604</v>
      </c>
      <c r="G130" s="171" t="n">
        <f aca="false">$B$4+$B$5*$C130+$B$6*$C145+$B$7*$E130%</f>
        <v>0.0239639549827158</v>
      </c>
      <c r="H130" s="158" t="n">
        <f aca="false">EXP(-IF($B130&gt;=$H$6,$B130-$H$6,0)*$H$5)</f>
        <v>5.87485126992524E-008</v>
      </c>
      <c r="I130" s="156" t="n">
        <f aca="false">H130*F130+(1-H130)*G130</f>
        <v>0.0239639553594443</v>
      </c>
      <c r="J130" s="174" t="n">
        <f aca="false">J129</f>
        <v>0.0194214630613718</v>
      </c>
      <c r="K130" s="163" t="n">
        <f aca="false">$D$4+$D$5*$C130+$D$6*$G130</f>
        <v>0.0189427668518413</v>
      </c>
      <c r="L130" s="162" t="n">
        <f aca="false">EXP(-IF($B130&gt;=$H$6,$B130-$H$6,0)*$H$5)</f>
        <v>5.87485126992524E-008</v>
      </c>
      <c r="M130" s="163" t="n">
        <f aca="false">L130*J130+(1-L130)*K130</f>
        <v>0.018942766879964</v>
      </c>
      <c r="N130" s="164"/>
      <c r="O130" s="164"/>
      <c r="P130" s="164"/>
    </row>
    <row r="131" customFormat="false" ht="12.75" hidden="false" customHeight="false" outlineLevel="0" collapsed="false">
      <c r="A131" s="165" t="n">
        <f aca="false">DATE(YEAR(A130),MONTH(A130)+1,1)</f>
        <v>40210</v>
      </c>
      <c r="B131" s="152" t="n">
        <v>121</v>
      </c>
      <c r="C131" s="153" t="n">
        <f aca="false">(Forecasts!C191/Forecasts!C190)^12-1</f>
        <v>0.0217400244036485</v>
      </c>
      <c r="D131" s="167" t="n">
        <f aca="false">[2]A!$E129</f>
        <v>20.025877721938</v>
      </c>
      <c r="E131" s="170" t="n">
        <f aca="false">D131-$B$8</f>
        <v>1.22587772193799</v>
      </c>
      <c r="F131" s="174" t="n">
        <f aca="false">F130</f>
        <v>0.0303765187042604</v>
      </c>
      <c r="G131" s="171" t="n">
        <f aca="false">$B$4+$B$5*$C131+$B$6*$C146+$B$7*$E131%</f>
        <v>0.02392164155391</v>
      </c>
      <c r="H131" s="158" t="n">
        <f aca="false">EXP(-IF($B131&gt;=$H$6,$B131-$H$6,0)*$H$5)</f>
        <v>5.05653134833552E-008</v>
      </c>
      <c r="I131" s="156" t="n">
        <f aca="false">H131*F131+(1-H131)*G131</f>
        <v>0.0239216418803029</v>
      </c>
      <c r="J131" s="174" t="n">
        <f aca="false">J130</f>
        <v>0.0194214630613718</v>
      </c>
      <c r="K131" s="163" t="n">
        <f aca="false">$D$4+$D$5*$C131+$D$6*$G131</f>
        <v>0.0188926661885908</v>
      </c>
      <c r="L131" s="162" t="n">
        <f aca="false">EXP(-IF($B131&gt;=$H$6,$B131-$H$6,0)*$H$5)</f>
        <v>5.05653134833552E-008</v>
      </c>
      <c r="M131" s="163" t="n">
        <f aca="false">L131*J131+(1-L131)*K131</f>
        <v>0.0188926662153295</v>
      </c>
      <c r="N131" s="164"/>
      <c r="O131" s="164"/>
      <c r="P131" s="164"/>
    </row>
    <row r="132" customFormat="false" ht="12.75" hidden="false" customHeight="false" outlineLevel="0" collapsed="false">
      <c r="A132" s="165" t="n">
        <f aca="false">DATE(YEAR(A131),MONTH(A131)+1,1)</f>
        <v>40238</v>
      </c>
      <c r="B132" s="166" t="n">
        <v>122</v>
      </c>
      <c r="C132" s="153" t="n">
        <f aca="false">(Forecasts!C192/Forecasts!C191)^12-1</f>
        <v>0.0216161756478208</v>
      </c>
      <c r="D132" s="167" t="n">
        <f aca="false">[2]A!$E130</f>
        <v>20.104281863869</v>
      </c>
      <c r="E132" s="170" t="n">
        <f aca="false">D132-$B$8</f>
        <v>1.30428186386897</v>
      </c>
      <c r="F132" s="174" t="n">
        <f aca="false">F131</f>
        <v>0.0303765187042604</v>
      </c>
      <c r="G132" s="171" t="n">
        <f aca="false">$B$4+$B$5*$C132+$B$6*$C147+$B$7*$E132%</f>
        <v>0.0238885684364453</v>
      </c>
      <c r="H132" s="158" t="n">
        <f aca="false">EXP(-IF($B132&gt;=$H$6,$B132-$H$6,0)*$H$5)</f>
        <v>4.35219686455574E-008</v>
      </c>
      <c r="I132" s="156" t="n">
        <f aca="false">H132*F132+(1-H132)*G132</f>
        <v>0.0238885687188137</v>
      </c>
      <c r="J132" s="174" t="n">
        <f aca="false">J131</f>
        <v>0.0194214630613718</v>
      </c>
      <c r="K132" s="163" t="n">
        <f aca="false">$D$4+$D$5*$C132+$D$6*$G132</f>
        <v>0.0188508891587732</v>
      </c>
      <c r="L132" s="162" t="n">
        <f aca="false">EXP(-IF($B132&gt;=$H$6,$B132-$H$6,0)*$H$5)</f>
        <v>4.35219686455574E-008</v>
      </c>
      <c r="M132" s="163" t="n">
        <f aca="false">L132*J132+(1-L132)*K132</f>
        <v>0.0188508891836057</v>
      </c>
      <c r="N132" s="164"/>
      <c r="O132" s="164"/>
      <c r="P132" s="164"/>
    </row>
    <row r="133" customFormat="false" ht="12.75" hidden="false" customHeight="false" outlineLevel="0" collapsed="false">
      <c r="A133" s="165" t="n">
        <f aca="false">DATE(YEAR(A132),MONTH(A132)+1,1)</f>
        <v>40269</v>
      </c>
      <c r="B133" s="152" t="n">
        <v>123</v>
      </c>
      <c r="C133" s="153" t="n">
        <f aca="false">(Forecasts!C193/Forecasts!C192)^12-1</f>
        <v>0.0215075672156775</v>
      </c>
      <c r="D133" s="167" t="n">
        <f aca="false">[2]A!$E131</f>
        <v>20.1237181361311</v>
      </c>
      <c r="E133" s="170" t="n">
        <f aca="false">D133-$B$8</f>
        <v>1.32371813613108</v>
      </c>
      <c r="F133" s="174" t="n">
        <f aca="false">F132</f>
        <v>0.0303765187042604</v>
      </c>
      <c r="G133" s="171" t="n">
        <f aca="false">$B$4+$B$5*$C133+$B$6*$C148+$B$7*$E133%</f>
        <v>0.0238290061975472</v>
      </c>
      <c r="H133" s="158" t="n">
        <f aca="false">EXP(-IF($B133&gt;=$H$6,$B133-$H$6,0)*$H$5)</f>
        <v>3.74597055629526E-008</v>
      </c>
      <c r="I133" s="156" t="n">
        <f aca="false">H133*F133+(1-H133)*G133</f>
        <v>0.0238290064428151</v>
      </c>
      <c r="J133" s="174" t="n">
        <f aca="false">J132</f>
        <v>0.0194214630613718</v>
      </c>
      <c r="K133" s="163" t="n">
        <f aca="false">$D$4+$D$5*$C133+$D$6*$G133</f>
        <v>0.0187881251254117</v>
      </c>
      <c r="L133" s="162" t="n">
        <f aca="false">EXP(-IF($B133&gt;=$H$6,$B133-$H$6,0)*$H$5)</f>
        <v>3.74597055629526E-008</v>
      </c>
      <c r="M133" s="163" t="n">
        <f aca="false">L133*J133+(1-L133)*K133</f>
        <v>0.0187881251491364</v>
      </c>
      <c r="N133" s="164"/>
      <c r="O133" s="164"/>
      <c r="P133" s="164"/>
    </row>
    <row r="134" customFormat="false" ht="12.75" hidden="false" customHeight="false" outlineLevel="0" collapsed="false">
      <c r="A134" s="165" t="n">
        <f aca="false">DATE(YEAR(A133),MONTH(A133)+1,1)</f>
        <v>40299</v>
      </c>
      <c r="B134" s="166" t="n">
        <v>124</v>
      </c>
      <c r="C134" s="153" t="n">
        <f aca="false">(Forecasts!C194/Forecasts!C193)^12-1</f>
        <v>0.021390836059094</v>
      </c>
      <c r="D134" s="167" t="n">
        <f aca="false">[2]A!$E132</f>
        <v>20.2036398952838</v>
      </c>
      <c r="E134" s="170" t="n">
        <f aca="false">D134-$B$8</f>
        <v>1.40363989528382</v>
      </c>
      <c r="F134" s="174" t="n">
        <f aca="false">F133</f>
        <v>0.0303765187042604</v>
      </c>
      <c r="G134" s="171" t="n">
        <f aca="false">$B$4+$B$5*$C134+$B$6*$C149+$B$7*$E134%</f>
        <v>0.0238012861683867</v>
      </c>
      <c r="H134" s="158" t="n">
        <f aca="false">EXP(-IF($B134&gt;=$H$6,$B134-$H$6,0)*$H$5)</f>
        <v>3.22418673725673E-008</v>
      </c>
      <c r="I134" s="156" t="n">
        <f aca="false">H134*F134+(1-H134)*G134</f>
        <v>0.0238012863803845</v>
      </c>
      <c r="J134" s="174" t="n">
        <f aca="false">J133</f>
        <v>0.0194214630613718</v>
      </c>
      <c r="K134" s="163" t="n">
        <f aca="false">$D$4+$D$5*$C134+$D$6*$G134</f>
        <v>0.0187517008044119</v>
      </c>
      <c r="L134" s="162" t="n">
        <f aca="false">EXP(-IF($B134&gt;=$H$6,$B134-$H$6,0)*$H$5)</f>
        <v>3.22418673725673E-008</v>
      </c>
      <c r="M134" s="163" t="n">
        <f aca="false">L134*J134+(1-L134)*K134</f>
        <v>0.0187517008260063</v>
      </c>
      <c r="N134" s="164"/>
      <c r="O134" s="164"/>
      <c r="P134" s="164"/>
    </row>
    <row r="135" customFormat="false" ht="12.75" hidden="false" customHeight="false" outlineLevel="0" collapsed="false">
      <c r="A135" s="165" t="n">
        <f aca="false">DATE(YEAR(A134),MONTH(A134)+1,1)</f>
        <v>40330</v>
      </c>
      <c r="B135" s="152" t="n">
        <v>125</v>
      </c>
      <c r="C135" s="153" t="n">
        <f aca="false">(Forecasts!C195/Forecasts!C194)^12-1</f>
        <v>0.0212812983601425</v>
      </c>
      <c r="D135" s="167" t="n">
        <f aca="false">[2]A!$E133</f>
        <v>20.0075500872635</v>
      </c>
      <c r="E135" s="170" t="n">
        <f aca="false">D135-$B$8</f>
        <v>1.20755008726353</v>
      </c>
      <c r="F135" s="174" t="n">
        <f aca="false">F134</f>
        <v>0.0303765187042604</v>
      </c>
      <c r="G135" s="171" t="n">
        <f aca="false">$B$4+$B$5*$C135+$B$6*$C150+$B$7*$E135%</f>
        <v>0.0236245616689339</v>
      </c>
      <c r="H135" s="158" t="n">
        <f aca="false">EXP(-IF($B135&gt;=$H$6,$B135-$H$6,0)*$H$5)</f>
        <v>2.77508324224076E-008</v>
      </c>
      <c r="I135" s="156" t="n">
        <f aca="false">H135*F135+(1-H135)*G135</f>
        <v>0.0236245618563063</v>
      </c>
      <c r="J135" s="174" t="n">
        <f aca="false">J134</f>
        <v>0.0194214630613718</v>
      </c>
      <c r="K135" s="163" t="n">
        <f aca="false">$D$4+$D$5*$C135+$D$6*$G135</f>
        <v>0.018588661748194</v>
      </c>
      <c r="L135" s="162" t="n">
        <f aca="false">EXP(-IF($B135&gt;=$H$6,$B135-$H$6,0)*$H$5)</f>
        <v>2.77508324224076E-008</v>
      </c>
      <c r="M135" s="163" t="n">
        <f aca="false">L135*J135+(1-L135)*K135</f>
        <v>0.0185886617713049</v>
      </c>
      <c r="N135" s="164"/>
      <c r="O135" s="164"/>
      <c r="P135" s="164"/>
    </row>
    <row r="136" customFormat="false" ht="12.75" hidden="false" customHeight="false" outlineLevel="0" collapsed="false">
      <c r="A136" s="165" t="n">
        <f aca="false">DATE(YEAR(A135),MONTH(A135)+1,1)</f>
        <v>40360</v>
      </c>
      <c r="B136" s="166" t="n">
        <v>126</v>
      </c>
      <c r="C136" s="153" t="n">
        <f aca="false">(Forecasts!C196/Forecasts!C195)^12-1</f>
        <v>0.021171558888734</v>
      </c>
      <c r="D136" s="167" t="n">
        <f aca="false">[2]A!$E134</f>
        <v>20.2702726479423</v>
      </c>
      <c r="E136" s="170" t="n">
        <f aca="false">D136-$B$8</f>
        <v>1.4702726479423</v>
      </c>
      <c r="F136" s="174" t="n">
        <f aca="false">F135</f>
        <v>0.0303765187042604</v>
      </c>
      <c r="G136" s="171" t="n">
        <f aca="false">$B$4+$B$5*$C136+$B$6*$C151+$B$7*$E136%</f>
        <v>0.023700950170403</v>
      </c>
      <c r="H136" s="158" t="n">
        <f aca="false">EXP(-IF($B136&gt;=$H$6,$B136-$H$6,0)*$H$5)</f>
        <v>2.38853628184013E-008</v>
      </c>
      <c r="I136" s="156" t="n">
        <f aca="false">H136*F136+(1-H136)*G136</f>
        <v>0.0237009503298514</v>
      </c>
      <c r="J136" s="174" t="n">
        <f aca="false">J135</f>
        <v>0.0194214630613718</v>
      </c>
      <c r="K136" s="163" t="n">
        <f aca="false">$D$4+$D$5*$C136+$D$6*$G136</f>
        <v>0.0186420123145666</v>
      </c>
      <c r="L136" s="162" t="n">
        <f aca="false">EXP(-IF($B136&gt;=$H$6,$B136-$H$6,0)*$H$5)</f>
        <v>2.38853628184013E-008</v>
      </c>
      <c r="M136" s="163" t="n">
        <f aca="false">L136*J136+(1-L136)*K136</f>
        <v>0.018642012333184</v>
      </c>
      <c r="N136" s="164"/>
      <c r="O136" s="164"/>
      <c r="P136" s="164"/>
    </row>
    <row r="137" customFormat="false" ht="12.75" hidden="false" customHeight="false" outlineLevel="0" collapsed="false">
      <c r="A137" s="165" t="n">
        <f aca="false">DATE(YEAR(A136),MONTH(A136)+1,1)</f>
        <v>40391</v>
      </c>
      <c r="B137" s="152" t="n">
        <v>127</v>
      </c>
      <c r="C137" s="153" t="n">
        <f aca="false">(Forecasts!C197/Forecasts!C196)^12-1</f>
        <v>0.0210686100652842</v>
      </c>
      <c r="D137" s="167" t="n">
        <f aca="false">[2]A!$E135</f>
        <v>20.1353561267148</v>
      </c>
      <c r="E137" s="170" t="n">
        <f aca="false">D137-$B$8</f>
        <v>1.33535612671481</v>
      </c>
      <c r="F137" s="174" t="n">
        <f aca="false">F136</f>
        <v>0.0303765187042604</v>
      </c>
      <c r="G137" s="171" t="n">
        <f aca="false">$B$4+$B$5*$C137+$B$6*$C152+$B$7*$E137%</f>
        <v>0.0235628856871516</v>
      </c>
      <c r="H137" s="158" t="n">
        <f aca="false">EXP(-IF($B137&gt;=$H$6,$B137-$H$6,0)*$H$5)</f>
        <v>2.05583222976045E-008</v>
      </c>
      <c r="I137" s="156" t="n">
        <f aca="false">H137*F137+(1-H137)*G137</f>
        <v>0.0235628858272285</v>
      </c>
      <c r="J137" s="174" t="n">
        <f aca="false">J136</f>
        <v>0.0194214630613718</v>
      </c>
      <c r="K137" s="163" t="n">
        <f aca="false">$D$4+$D$5*$C137+$D$6*$G137</f>
        <v>0.0185127457596306</v>
      </c>
      <c r="L137" s="162" t="n">
        <f aca="false">EXP(-IF($B137&gt;=$H$6,$B137-$H$6,0)*$H$5)</f>
        <v>2.05583222976045E-008</v>
      </c>
      <c r="M137" s="163" t="n">
        <f aca="false">L137*J137+(1-L137)*K137</f>
        <v>0.0185127457783123</v>
      </c>
      <c r="N137" s="164"/>
      <c r="O137" s="164"/>
      <c r="P137" s="164"/>
    </row>
    <row r="138" customFormat="false" ht="12.75" hidden="false" customHeight="false" outlineLevel="0" collapsed="false">
      <c r="A138" s="165" t="n">
        <f aca="false">DATE(YEAR(A137),MONTH(A137)+1,1)</f>
        <v>40422</v>
      </c>
      <c r="B138" s="166" t="n">
        <v>128</v>
      </c>
      <c r="C138" s="153" t="n">
        <f aca="false">(Forecasts!C198/Forecasts!C197)^12-1</f>
        <v>0.0209654985155512</v>
      </c>
      <c r="D138" s="167" t="n">
        <f aca="false">[2]A!$E136</f>
        <v>20.3845532277377</v>
      </c>
      <c r="E138" s="170" t="n">
        <f aca="false">D138-$B$8</f>
        <v>1.58455322773771</v>
      </c>
      <c r="F138" s="174" t="n">
        <f aca="false">F137</f>
        <v>0.0303765187042604</v>
      </c>
      <c r="G138" s="171" t="n">
        <f aca="false">$B$4+$B$5*$C138+$B$6*$C153+$B$7*$E138%</f>
        <v>0.0236360152227678</v>
      </c>
      <c r="H138" s="158" t="n">
        <f aca="false">EXP(-IF($B138&gt;=$H$6,$B138-$H$6,0)*$H$5)</f>
        <v>1.76947119834653E-008</v>
      </c>
      <c r="I138" s="156" t="n">
        <f aca="false">H138*F138+(1-H138)*G138</f>
        <v>0.023636015342039</v>
      </c>
      <c r="J138" s="174" t="n">
        <f aca="false">J137</f>
        <v>0.0194214630613718</v>
      </c>
      <c r="K138" s="163" t="n">
        <f aca="false">$D$4+$D$5*$C138+$D$6*$G138</f>
        <v>0.0185640323536615</v>
      </c>
      <c r="L138" s="162" t="n">
        <f aca="false">EXP(-IF($B138&gt;=$H$6,$B138-$H$6,0)*$H$5)</f>
        <v>1.76947119834653E-008</v>
      </c>
      <c r="M138" s="163" t="n">
        <f aca="false">L138*J138+(1-L138)*K138</f>
        <v>0.0185640323688335</v>
      </c>
      <c r="N138" s="164"/>
      <c r="O138" s="164"/>
      <c r="P138" s="164"/>
    </row>
    <row r="139" customFormat="false" ht="12.75" hidden="false" customHeight="false" outlineLevel="0" collapsed="false">
      <c r="A139" s="165" t="n">
        <f aca="false">DATE(YEAR(A138),MONTH(A138)+1,1)</f>
        <v>40452</v>
      </c>
      <c r="B139" s="152" t="n">
        <v>129</v>
      </c>
      <c r="C139" s="153" t="n">
        <f aca="false">(Forecasts!C199/Forecasts!C198)^12-1</f>
        <v>0.020865619301204</v>
      </c>
      <c r="D139" s="167" t="n">
        <f aca="false">[2]A!$E137</f>
        <v>20.2643889768853</v>
      </c>
      <c r="E139" s="170" t="n">
        <f aca="false">D139-$B$8</f>
        <v>1.4643889768853</v>
      </c>
      <c r="F139" s="174" t="n">
        <f aca="false">F138</f>
        <v>0.0303765187042604</v>
      </c>
      <c r="G139" s="171" t="n">
        <f aca="false">$B$4+$B$5*$C139+$B$6*$C154+$B$7*$E139%</f>
        <v>0.0235087556216307</v>
      </c>
      <c r="H139" s="158" t="n">
        <f aca="false">EXP(-IF($B139&gt;=$H$6,$B139-$H$6,0)*$H$5)</f>
        <v>1.52299797447126E-008</v>
      </c>
      <c r="I139" s="156" t="n">
        <f aca="false">H139*F139+(1-H139)*G139</f>
        <v>0.0235087557262266</v>
      </c>
      <c r="J139" s="174" t="n">
        <f aca="false">J138</f>
        <v>0.0194214630613718</v>
      </c>
      <c r="K139" s="163" t="n">
        <f aca="false">$D$4+$D$5*$C139+$D$6*$G139</f>
        <v>0.0184443385603255</v>
      </c>
      <c r="L139" s="162" t="n">
        <f aca="false">EXP(-IF($B139&gt;=$H$6,$B139-$H$6,0)*$H$5)</f>
        <v>1.52299797447126E-008</v>
      </c>
      <c r="M139" s="163" t="n">
        <f aca="false">L139*J139+(1-L139)*K139</f>
        <v>0.0184443385752071</v>
      </c>
      <c r="N139" s="164"/>
      <c r="O139" s="164"/>
      <c r="P139" s="164"/>
    </row>
    <row r="140" customFormat="false" ht="12.75" hidden="false" customHeight="false" outlineLevel="0" collapsed="false">
      <c r="A140" s="165" t="n">
        <f aca="false">DATE(YEAR(A139),MONTH(A139)+1,1)</f>
        <v>40483</v>
      </c>
      <c r="B140" s="166" t="n">
        <v>130</v>
      </c>
      <c r="C140" s="153" t="n">
        <f aca="false">(Forecasts!C200/Forecasts!C199)^12-1</f>
        <v>0.0207719551918917</v>
      </c>
      <c r="D140" s="167" t="n">
        <f aca="false">[2]A!$E138</f>
        <v>20.460359185929</v>
      </c>
      <c r="E140" s="170" t="n">
        <f aca="false">D140-$B$8</f>
        <v>1.66035918592898</v>
      </c>
      <c r="F140" s="174" t="n">
        <f aca="false">F139</f>
        <v>0.0303765187042604</v>
      </c>
      <c r="G140" s="171" t="n">
        <f aca="false">$B$4+$B$5*$C140+$B$6*$C155+$B$7*$E140%</f>
        <v>0.0235577982372341</v>
      </c>
      <c r="H140" s="158" t="n">
        <f aca="false">EXP(-IF($B140&gt;=$H$6,$B140-$H$6,0)*$H$5)</f>
        <v>1.31085650470662E-008</v>
      </c>
      <c r="I140" s="156" t="n">
        <f aca="false">H140*F140+(1-H140)*G140</f>
        <v>0.0235577983266177</v>
      </c>
      <c r="J140" s="174" t="n">
        <f aca="false">J139</f>
        <v>0.0194214630613718</v>
      </c>
      <c r="K140" s="163" t="n">
        <f aca="false">$D$4+$D$5*$C140+$D$6*$G140</f>
        <v>0.0184760606087513</v>
      </c>
      <c r="L140" s="162" t="n">
        <f aca="false">EXP(-IF($B140&gt;=$H$6,$B140-$H$6,0)*$H$5)</f>
        <v>1.31085650470662E-008</v>
      </c>
      <c r="M140" s="163" t="n">
        <f aca="false">L140*J140+(1-L140)*K140</f>
        <v>0.0184760606211442</v>
      </c>
      <c r="N140" s="164"/>
      <c r="O140" s="164"/>
      <c r="P140" s="164"/>
    </row>
    <row r="141" customFormat="false" ht="12.75" hidden="false" customHeight="false" outlineLevel="0" collapsed="false">
      <c r="A141" s="165" t="n">
        <f aca="false">DATE(YEAR(A140),MONTH(A140)+1,1)</f>
        <v>40513</v>
      </c>
      <c r="B141" s="152" t="n">
        <v>131</v>
      </c>
      <c r="C141" s="153" t="n">
        <f aca="false">(Forecasts!C201/Forecasts!C200)^12-1</f>
        <v>0.0206781762115749</v>
      </c>
      <c r="D141" s="167" t="n">
        <f aca="false">[2]A!$E139</f>
        <v>20.5237552855192</v>
      </c>
      <c r="E141" s="170" t="n">
        <f aca="false">D141-$B$8</f>
        <v>1.72375528551917</v>
      </c>
      <c r="F141" s="174" t="n">
        <f aca="false">F140</f>
        <v>0.0303765187042604</v>
      </c>
      <c r="G141" s="171" t="n">
        <f aca="false">$B$4+$B$5*$C141+$B$6*$C156+$B$7*$E141%</f>
        <v>0.0235346046665643</v>
      </c>
      <c r="H141" s="158" t="n">
        <f aca="false">EXP(-IF($B141&gt;=$H$6,$B141-$H$6,0)*$H$5)</f>
        <v>1.12826464954966E-008</v>
      </c>
      <c r="I141" s="156" t="n">
        <f aca="false">H141*F141+(1-H141)*G141</f>
        <v>0.0235346047437592</v>
      </c>
      <c r="J141" s="174" t="n">
        <f aca="false">J140</f>
        <v>0.0194214630613718</v>
      </c>
      <c r="K141" s="163" t="n">
        <f aca="false">$D$4+$D$5*$C141+$D$6*$G141</f>
        <v>0.0184460081969742</v>
      </c>
      <c r="L141" s="162" t="n">
        <f aca="false">EXP(-IF($B141&gt;=$H$6,$B141-$H$6,0)*$H$5)</f>
        <v>1.12826464954966E-008</v>
      </c>
      <c r="M141" s="163" t="n">
        <f aca="false">L141*J141+(1-L141)*K141</f>
        <v>0.0184460082079799</v>
      </c>
      <c r="N141" s="164"/>
      <c r="O141" s="164"/>
      <c r="P141" s="164"/>
    </row>
    <row r="142" customFormat="false" ht="12.75" hidden="false" customHeight="false" outlineLevel="0" collapsed="false">
      <c r="A142" s="165" t="n">
        <f aca="false">DATE(YEAR(A141),MONTH(A141)+1,1)</f>
        <v>40544</v>
      </c>
      <c r="B142" s="166" t="n">
        <v>132</v>
      </c>
      <c r="C142" s="153" t="n">
        <f aca="false">(Forecasts!C202/Forecasts!C201)^12-1</f>
        <v>0.0205902520756303</v>
      </c>
      <c r="D142" s="167" t="n">
        <f aca="false">[2]A!$E140</f>
        <v>20.5586872620674</v>
      </c>
      <c r="E142" s="170" t="n">
        <f aca="false">D142-$B$8</f>
        <v>1.75868726206742</v>
      </c>
      <c r="F142" s="174" t="n">
        <f aca="false">F141</f>
        <v>0.0303765187042604</v>
      </c>
      <c r="G142" s="171" t="n">
        <f aca="false">$B$4+$B$5*$C142+$B$6*$C157+$B$7*$E142%</f>
        <v>0.0235000611947841</v>
      </c>
      <c r="H142" s="158" t="n">
        <f aca="false">EXP(-IF($B142&gt;=$H$6,$B142-$H$6,0)*$H$5)</f>
        <v>9.71106383385817E-009</v>
      </c>
      <c r="I142" s="156" t="n">
        <f aca="false">H142*F142+(1-H142)*G142</f>
        <v>0.0235000612615618</v>
      </c>
      <c r="J142" s="174" t="n">
        <f aca="false">J141</f>
        <v>0.0194214630613718</v>
      </c>
      <c r="K142" s="163" t="n">
        <f aca="false">$D$4+$D$5*$C142+$D$6*$G142</f>
        <v>0.0184068897977841</v>
      </c>
      <c r="L142" s="162" t="n">
        <f aca="false">EXP(-IF($B142&gt;=$H$6,$B142-$H$6,0)*$H$5)</f>
        <v>9.71106383385817E-009</v>
      </c>
      <c r="M142" s="163" t="n">
        <f aca="false">L142*J142+(1-L142)*K142</f>
        <v>0.0184068898076367</v>
      </c>
      <c r="N142" s="164"/>
      <c r="O142" s="164"/>
      <c r="P142" s="164"/>
    </row>
    <row r="143" customFormat="false" ht="12.75" hidden="false" customHeight="false" outlineLevel="0" collapsed="false">
      <c r="A143" s="165" t="n">
        <f aca="false">DATE(YEAR(A142),MONTH(A142)+1,1)</f>
        <v>40575</v>
      </c>
      <c r="B143" s="152" t="n">
        <v>133</v>
      </c>
      <c r="C143" s="153" t="n">
        <f aca="false">(Forecasts!C203/Forecasts!C202)^12-1</f>
        <v>0.020502238631313</v>
      </c>
      <c r="D143" s="167" t="n">
        <f aca="false">[2]A!$E141</f>
        <v>20.6255251830251</v>
      </c>
      <c r="E143" s="170" t="n">
        <f aca="false">D143-$B$8</f>
        <v>1.82552518302512</v>
      </c>
      <c r="F143" s="174" t="n">
        <f aca="false">F142</f>
        <v>0.0303765187042604</v>
      </c>
      <c r="G143" s="171" t="n">
        <f aca="false">$B$4+$B$5*$C143+$B$6*$C158+$B$7*$E143%</f>
        <v>0.0234823535824903</v>
      </c>
      <c r="H143" s="158" t="n">
        <f aca="false">EXP(-IF($B143&gt;=$H$6,$B143-$H$6,0)*$H$5)</f>
        <v>8.35839010137464E-009</v>
      </c>
      <c r="I143" s="156" t="n">
        <f aca="false">H143*F143+(1-H143)*G143</f>
        <v>0.0234823536401144</v>
      </c>
      <c r="J143" s="174" t="n">
        <f aca="false">J142</f>
        <v>0.0194214630613718</v>
      </c>
      <c r="K143" s="163" t="n">
        <f aca="false">$D$4+$D$5*$C143+$D$6*$G143</f>
        <v>0.0183821563238423</v>
      </c>
      <c r="L143" s="162" t="n">
        <f aca="false">EXP(-IF($B143&gt;=$H$6,$B143-$H$6,0)*$H$5)</f>
        <v>8.35839010137464E-009</v>
      </c>
      <c r="M143" s="163" t="n">
        <f aca="false">L143*J143+(1-L143)*K143</f>
        <v>0.0183821563325292</v>
      </c>
      <c r="N143" s="164"/>
      <c r="O143" s="164"/>
      <c r="P143" s="164"/>
    </row>
    <row r="144" customFormat="false" ht="12.75" hidden="false" customHeight="false" outlineLevel="0" collapsed="false">
      <c r="A144" s="165" t="n">
        <f aca="false">DATE(YEAR(A143),MONTH(A143)+1,1)</f>
        <v>40603</v>
      </c>
      <c r="B144" s="166" t="n">
        <v>134</v>
      </c>
      <c r="C144" s="153" t="n">
        <f aca="false">(Forecasts!C204/Forecasts!C203)^12-1</f>
        <v>0.02041703103423</v>
      </c>
      <c r="D144" s="167" t="n">
        <f aca="false">[2]A!$E142</f>
        <v>20.7069316517954</v>
      </c>
      <c r="E144" s="170" t="n">
        <f aca="false">D144-$B$8</f>
        <v>1.90693165179541</v>
      </c>
      <c r="F144" s="174" t="n">
        <f aca="false">F143</f>
        <v>0.0303765187042604</v>
      </c>
      <c r="G144" s="171" t="n">
        <f aca="false">$B$4+$B$5*$C144+$B$6*$C159+$B$7*$E144%</f>
        <v>0.0234750312530967</v>
      </c>
      <c r="H144" s="158" t="n">
        <f aca="false">EXP(-IF($B144&gt;=$H$6,$B144-$H$6,0)*$H$5)</f>
        <v>7.19413303032538E-009</v>
      </c>
      <c r="I144" s="156" t="n">
        <f aca="false">H144*F144+(1-H144)*G144</f>
        <v>0.0234750313027469</v>
      </c>
      <c r="J144" s="174" t="n">
        <f aca="false">J143</f>
        <v>0.0194214630613718</v>
      </c>
      <c r="K144" s="163" t="n">
        <f aca="false">$D$4+$D$5*$C144+$D$6*$G144</f>
        <v>0.0183666081041287</v>
      </c>
      <c r="L144" s="162" t="n">
        <f aca="false">EXP(-IF($B144&gt;=$H$6,$B144-$H$6,0)*$H$5)</f>
        <v>7.19413303032538E-009</v>
      </c>
      <c r="M144" s="163" t="n">
        <f aca="false">L144*J144+(1-L144)*K144</f>
        <v>0.0183666081117175</v>
      </c>
      <c r="N144" s="164"/>
      <c r="O144" s="164"/>
      <c r="P144" s="164"/>
    </row>
    <row r="145" customFormat="false" ht="12.75" hidden="false" customHeight="false" outlineLevel="0" collapsed="false">
      <c r="A145" s="165" t="n">
        <f aca="false">DATE(YEAR(A144),MONTH(A144)+1,1)</f>
        <v>40634</v>
      </c>
      <c r="B145" s="152" t="n">
        <v>135</v>
      </c>
      <c r="C145" s="153" t="n">
        <f aca="false">(Forecasts!C205/Forecasts!C204)^12-1</f>
        <v>0.0203424132620647</v>
      </c>
      <c r="D145" s="167" t="n">
        <f aca="false">[2]A!$E143</f>
        <v>20.7260683482047</v>
      </c>
      <c r="E145" s="170" t="n">
        <f aca="false">D145-$B$8</f>
        <v>1.92606834820467</v>
      </c>
      <c r="F145" s="174" t="n">
        <f aca="false">F144</f>
        <v>0.0303765187042604</v>
      </c>
      <c r="G145" s="171" t="n">
        <f aca="false">$B$4+$B$5*$C145+$B$6*$C160+$B$7*$E145%</f>
        <v>0.0234376044109109</v>
      </c>
      <c r="H145" s="158" t="n">
        <f aca="false">EXP(-IF($B145&gt;=$H$6,$B145-$H$6,0)*$H$5)</f>
        <v>6.19204768266404E-009</v>
      </c>
      <c r="I145" s="156" t="n">
        <f aca="false">H145*F145+(1-H145)*G145</f>
        <v>0.023437604453877</v>
      </c>
      <c r="J145" s="174" t="n">
        <f aca="false">J144</f>
        <v>0.0194214630613718</v>
      </c>
      <c r="K145" s="163" t="n">
        <f aca="false">$D$4+$D$5*$C145+$D$6*$G145</f>
        <v>0.0183264748168939</v>
      </c>
      <c r="L145" s="162" t="n">
        <f aca="false">EXP(-IF($B145&gt;=$H$6,$B145-$H$6,0)*$H$5)</f>
        <v>6.19204768266404E-009</v>
      </c>
      <c r="M145" s="163" t="n">
        <f aca="false">L145*J145+(1-L145)*K145</f>
        <v>0.0183264748236741</v>
      </c>
      <c r="N145" s="164"/>
      <c r="O145" s="164"/>
      <c r="P145" s="164"/>
    </row>
    <row r="146" customFormat="false" ht="12.75" hidden="false" customHeight="false" outlineLevel="0" collapsed="false">
      <c r="A146" s="165" t="n">
        <f aca="false">DATE(YEAR(A145),MONTH(A145)+1,1)</f>
        <v>40664</v>
      </c>
      <c r="B146" s="166" t="n">
        <v>136</v>
      </c>
      <c r="C146" s="153" t="n">
        <f aca="false">(Forecasts!C206/Forecasts!C205)^12-1</f>
        <v>0.0202623223378853</v>
      </c>
      <c r="D146" s="167" t="n">
        <f aca="false">[2]A!$E144</f>
        <v>20.8056781936888</v>
      </c>
      <c r="E146" s="170" t="n">
        <f aca="false">D146-$B$8</f>
        <v>2.00567819368878</v>
      </c>
      <c r="F146" s="174" t="n">
        <f aca="false">F145</f>
        <v>0.0303765187042604</v>
      </c>
      <c r="G146" s="171" t="n">
        <f aca="false">$B$4+$B$5*$C146+$B$6*$C161+$B$7*$E146%</f>
        <v>0.0234324935498155</v>
      </c>
      <c r="H146" s="158" t="n">
        <f aca="false">EXP(-IF($B146&gt;=$H$6,$B146-$H$6,0)*$H$5)</f>
        <v>5.32954483087322E-009</v>
      </c>
      <c r="I146" s="156" t="n">
        <f aca="false">H146*F146+(1-H146)*G146</f>
        <v>0.023432493586824</v>
      </c>
      <c r="J146" s="174" t="n">
        <f aca="false">J145</f>
        <v>0.0194214630613718</v>
      </c>
      <c r="K146" s="163" t="n">
        <f aca="false">$D$4+$D$5*$C146+$D$6*$G146</f>
        <v>0.0183133751199217</v>
      </c>
      <c r="L146" s="162" t="n">
        <f aca="false">EXP(-IF($B146&gt;=$H$6,$B146-$H$6,0)*$H$5)</f>
        <v>5.32954483087322E-009</v>
      </c>
      <c r="M146" s="163" t="n">
        <f aca="false">L146*J146+(1-L146)*K146</f>
        <v>0.0183133751258273</v>
      </c>
      <c r="N146" s="164"/>
      <c r="O146" s="164"/>
      <c r="P146" s="164"/>
    </row>
    <row r="147" customFormat="false" ht="12.75" hidden="false" customHeight="false" outlineLevel="0" collapsed="false">
      <c r="A147" s="165" t="n">
        <f aca="false">DATE(YEAR(A146),MONTH(A146)+1,1)</f>
        <v>40695</v>
      </c>
      <c r="B147" s="152" t="n">
        <v>137</v>
      </c>
      <c r="C147" s="153" t="n">
        <f aca="false">(Forecasts!C207/Forecasts!C206)^12-1</f>
        <v>0.0201872668459986</v>
      </c>
      <c r="D147" s="167" t="n">
        <f aca="false">[2]A!$E145</f>
        <v>20.5947016421012</v>
      </c>
      <c r="E147" s="170" t="n">
        <f aca="false">D147-$B$8</f>
        <v>1.79470164210119</v>
      </c>
      <c r="F147" s="174" t="n">
        <f aca="false">F146</f>
        <v>0.0303765187042604</v>
      </c>
      <c r="G147" s="171" t="n">
        <f aca="false">$B$4+$B$5*$C147+$B$6*$C162+$B$7*$E147%</f>
        <v>0.0232695335557134</v>
      </c>
      <c r="H147" s="158" t="n">
        <f aca="false">EXP(-IF($B147&gt;=$H$6,$B147-$H$6,0)*$H$5)</f>
        <v>4.58718174664752E-009</v>
      </c>
      <c r="I147" s="156" t="n">
        <f aca="false">H147*F147+(1-H147)*G147</f>
        <v>0.0232695335883144</v>
      </c>
      <c r="J147" s="174" t="n">
        <f aca="false">J146</f>
        <v>0.0194214630613718</v>
      </c>
      <c r="K147" s="163" t="n">
        <f aca="false">$D$4+$D$5*$C147+$D$6*$G147</f>
        <v>0.0181658632763488</v>
      </c>
      <c r="L147" s="162" t="n">
        <f aca="false">EXP(-IF($B147&gt;=$H$6,$B147-$H$6,0)*$H$5)</f>
        <v>4.58718174664752E-009</v>
      </c>
      <c r="M147" s="163" t="n">
        <f aca="false">L147*J147+(1-L147)*K147</f>
        <v>0.0181658632821085</v>
      </c>
      <c r="N147" s="164"/>
      <c r="O147" s="164"/>
      <c r="P147" s="164"/>
    </row>
    <row r="148" customFormat="false" ht="12.75" hidden="false" customHeight="false" outlineLevel="0" collapsed="false">
      <c r="A148" s="165" t="n">
        <f aca="false">DATE(YEAR(A147),MONTH(A147)+1,1)</f>
        <v>40725</v>
      </c>
      <c r="B148" s="166" t="n">
        <v>138</v>
      </c>
      <c r="C148" s="153" t="n">
        <f aca="false">(Forecasts!C208/Forecasts!C207)^12-1</f>
        <v>0.0201121687603925</v>
      </c>
      <c r="D148" s="167" t="n">
        <f aca="false">[2]A!$E146</f>
        <v>20.8691652982491</v>
      </c>
      <c r="E148" s="170" t="n">
        <f aca="false">D148-$B$8</f>
        <v>2.06916529824908</v>
      </c>
      <c r="F148" s="174" t="n">
        <f aca="false">F147</f>
        <v>0.0303765187042604</v>
      </c>
      <c r="G148" s="171" t="n">
        <f aca="false">$B$4+$B$5*$C148+$B$6*$C163+$B$7*$E148%</f>
        <v>0.0233741303217162</v>
      </c>
      <c r="H148" s="158" t="n">
        <f aca="false">EXP(-IF($B148&gt;=$H$6,$B148-$H$6,0)*$H$5)</f>
        <v>3.94822391865096E-009</v>
      </c>
      <c r="I148" s="156" t="n">
        <f aca="false">H148*F148+(1-H148)*G148</f>
        <v>0.0233741303493632</v>
      </c>
      <c r="J148" s="174" t="n">
        <f aca="false">J147</f>
        <v>0.0194214630613718</v>
      </c>
      <c r="K148" s="163" t="n">
        <f aca="false">$D$4+$D$5*$C148+$D$6*$G148</f>
        <v>0.0182471078199501</v>
      </c>
      <c r="L148" s="162" t="n">
        <f aca="false">EXP(-IF($B148&gt;=$H$6,$B148-$H$6,0)*$H$5)</f>
        <v>3.94822391865096E-009</v>
      </c>
      <c r="M148" s="163" t="n">
        <f aca="false">L148*J148+(1-L148)*K148</f>
        <v>0.0182471078245867</v>
      </c>
      <c r="N148" s="164"/>
      <c r="O148" s="164"/>
      <c r="P148" s="164"/>
    </row>
    <row r="149" customFormat="false" ht="12.75" hidden="false" customHeight="false" outlineLevel="0" collapsed="false">
      <c r="A149" s="165" t="n">
        <f aca="false">DATE(YEAR(A148),MONTH(A148)+1,1)</f>
        <v>40756</v>
      </c>
      <c r="B149" s="152" t="n">
        <v>139</v>
      </c>
      <c r="C149" s="153" t="n">
        <f aca="false">(Forecasts!C209/Forecasts!C208)^12-1</f>
        <v>0.0200418035861483</v>
      </c>
      <c r="D149" s="167" t="n">
        <f aca="false">[2]A!$E147</f>
        <v>20.7362789181258</v>
      </c>
      <c r="E149" s="170" t="n">
        <f aca="false">D149-$B$8</f>
        <v>1.93627891812583</v>
      </c>
      <c r="F149" s="174" t="n">
        <f aca="false">F148</f>
        <v>0.0303765187042604</v>
      </c>
      <c r="G149" s="171" t="n">
        <f aca="false">$B$4+$B$5*$C149+$B$6*$C164+$B$7*$E149%</f>
        <v>0.0232576193121537</v>
      </c>
      <c r="H149" s="158" t="n">
        <f aca="false">EXP(-IF($B149&gt;=$H$6,$B149-$H$6,0)*$H$5)</f>
        <v>3.39826781949507E-009</v>
      </c>
      <c r="I149" s="156" t="n">
        <f aca="false">H149*F149+(1-H149)*G149</f>
        <v>0.0232576193363457</v>
      </c>
      <c r="J149" s="174" t="n">
        <f aca="false">J148</f>
        <v>0.0194214630613718</v>
      </c>
      <c r="K149" s="163" t="n">
        <f aca="false">$D$4+$D$5*$C149+$D$6*$G149</f>
        <v>0.0181398211027816</v>
      </c>
      <c r="L149" s="162" t="n">
        <f aca="false">EXP(-IF($B149&gt;=$H$6,$B149-$H$6,0)*$H$5)</f>
        <v>3.39826781949507E-009</v>
      </c>
      <c r="M149" s="163" t="n">
        <f aca="false">L149*J149+(1-L149)*K149</f>
        <v>0.018139821107137</v>
      </c>
      <c r="N149" s="164"/>
      <c r="O149" s="164"/>
      <c r="P149" s="164"/>
    </row>
    <row r="150" customFormat="false" ht="12.75" hidden="false" customHeight="false" outlineLevel="0" collapsed="false">
      <c r="A150" s="165" t="n">
        <f aca="false">DATE(YEAR(A149),MONTH(A149)+1,1)</f>
        <v>40787</v>
      </c>
      <c r="B150" s="166" t="n">
        <v>140</v>
      </c>
      <c r="C150" s="153" t="n">
        <f aca="false">(Forecasts!C210/Forecasts!C209)^12-1</f>
        <v>0.0199714093570897</v>
      </c>
      <c r="D150" s="167" t="n">
        <f aca="false">[2]A!$E148</f>
        <v>20.9927100744311</v>
      </c>
      <c r="E150" s="170" t="n">
        <f aca="false">D150-$B$8</f>
        <v>2.19271007443113</v>
      </c>
      <c r="F150" s="174" t="n">
        <f aca="false">F149</f>
        <v>0.0303765187042604</v>
      </c>
      <c r="G150" s="171" t="n">
        <f aca="false">$B$4+$B$5*$C150+$B$6*$C165+$B$7*$E150%</f>
        <v>0.0233552274631119</v>
      </c>
      <c r="H150" s="158" t="n">
        <f aca="false">EXP(-IF($B150&gt;=$H$6,$B150-$H$6,0)*$H$5)</f>
        <v>2.924916218268E-009</v>
      </c>
      <c r="I150" s="156" t="n">
        <f aca="false">H150*F150+(1-H150)*G150</f>
        <v>0.0233552274836486</v>
      </c>
      <c r="J150" s="174" t="n">
        <f aca="false">J149</f>
        <v>0.0194214630613718</v>
      </c>
      <c r="K150" s="163" t="n">
        <f aca="false">$D$4+$D$5*$C150+$D$6*$G150</f>
        <v>0.0182156031008835</v>
      </c>
      <c r="L150" s="162" t="n">
        <f aca="false">EXP(-IF($B150&gt;=$H$6,$B150-$H$6,0)*$H$5)</f>
        <v>2.924916218268E-009</v>
      </c>
      <c r="M150" s="163" t="n">
        <f aca="false">L150*J150+(1-L150)*K150</f>
        <v>0.0182156031044105</v>
      </c>
      <c r="N150" s="164"/>
      <c r="O150" s="164"/>
      <c r="P150" s="164"/>
    </row>
    <row r="151" customFormat="false" ht="12.75" hidden="false" customHeight="false" outlineLevel="0" collapsed="false">
      <c r="A151" s="165" t="n">
        <f aca="false">DATE(YEAR(A150),MONTH(A150)+1,1)</f>
        <v>40817</v>
      </c>
      <c r="B151" s="152" t="n">
        <v>141</v>
      </c>
      <c r="C151" s="153" t="n">
        <f aca="false">(Forecasts!C211/Forecasts!C210)^12-1</f>
        <v>0.0199032991582155</v>
      </c>
      <c r="D151" s="167" t="n">
        <f aca="false">[2]A!$E149</f>
        <v>20.8649384042838</v>
      </c>
      <c r="E151" s="170" t="n">
        <f aca="false">D151-$B$8</f>
        <v>2.06493840428382</v>
      </c>
      <c r="F151" s="174" t="n">
        <f aca="false">F150</f>
        <v>0.0303765187042604</v>
      </c>
      <c r="G151" s="171" t="n">
        <f aca="false">$B$4+$B$5*$C151+$B$6*$C166+$B$7*$E151%</f>
        <v>0.0232434327600419</v>
      </c>
      <c r="H151" s="158" t="n">
        <f aca="false">EXP(-IF($B151&gt;=$H$6,$B151-$H$6,0)*$H$5)</f>
        <v>2.51749871943828E-009</v>
      </c>
      <c r="I151" s="156" t="n">
        <f aca="false">H151*F151+(1-H151)*G151</f>
        <v>0.0232434327779994</v>
      </c>
      <c r="J151" s="174" t="n">
        <f aca="false">J150</f>
        <v>0.0194214630613718</v>
      </c>
      <c r="K151" s="163" t="n">
        <f aca="false">$D$4+$D$5*$C151+$D$6*$G151</f>
        <v>0.0181125946180813</v>
      </c>
      <c r="L151" s="162" t="n">
        <f aca="false">EXP(-IF($B151&gt;=$H$6,$B151-$H$6,0)*$H$5)</f>
        <v>2.51749871943828E-009</v>
      </c>
      <c r="M151" s="163" t="n">
        <f aca="false">L151*J151+(1-L151)*K151</f>
        <v>0.0181125946213764</v>
      </c>
      <c r="N151" s="164"/>
      <c r="O151" s="164"/>
      <c r="P151" s="164"/>
    </row>
    <row r="152" customFormat="false" ht="12.75" hidden="false" customHeight="false" outlineLevel="0" collapsed="false">
      <c r="A152" s="165" t="n">
        <f aca="false">DATE(YEAR(A151),MONTH(A151)+1,1)</f>
        <v>40848</v>
      </c>
      <c r="B152" s="166" t="n">
        <v>142</v>
      </c>
      <c r="C152" s="153" t="n">
        <f aca="false">(Forecasts!C212/Forecasts!C211)^12-1</f>
        <v>0.0198394953565739</v>
      </c>
      <c r="D152" s="167" t="n">
        <f aca="false">[2]A!$E150</f>
        <v>21.0599013297636</v>
      </c>
      <c r="E152" s="170" t="n">
        <f aca="false">D152-$B$8</f>
        <v>2.25990132976357</v>
      </c>
      <c r="F152" s="174" t="n">
        <f aca="false">F151</f>
        <v>0.0303765187042604</v>
      </c>
      <c r="G152" s="171" t="n">
        <f aca="false">$B$4+$B$5*$C152+$B$6*$C167+$B$7*$E152%</f>
        <v>0.0233108323311304</v>
      </c>
      <c r="H152" s="158" t="n">
        <f aca="false">EXP(-IF($B152&gt;=$H$6,$B152-$H$6,0)*$H$5)</f>
        <v>2.1668312284604E-009</v>
      </c>
      <c r="I152" s="156" t="n">
        <f aca="false">H152*F152+(1-H152)*G152</f>
        <v>0.0233108323464406</v>
      </c>
      <c r="J152" s="174" t="n">
        <f aca="false">J151</f>
        <v>0.0194214630613718</v>
      </c>
      <c r="K152" s="163" t="n">
        <f aca="false">$D$4+$D$5*$C152+$D$6*$G152</f>
        <v>0.0181632666369831</v>
      </c>
      <c r="L152" s="162" t="n">
        <f aca="false">EXP(-IF($B152&gt;=$H$6,$B152-$H$6,0)*$H$5)</f>
        <v>2.1668312284604E-009</v>
      </c>
      <c r="M152" s="163" t="n">
        <f aca="false">L152*J152+(1-L152)*K152</f>
        <v>0.0181632666397094</v>
      </c>
      <c r="N152" s="164"/>
      <c r="O152" s="164"/>
      <c r="P152" s="164"/>
    </row>
    <row r="153" customFormat="false" ht="12.75" hidden="false" customHeight="false" outlineLevel="0" collapsed="false">
      <c r="A153" s="165" t="n">
        <f aca="false">DATE(YEAR(A152),MONTH(A152)+1,1)</f>
        <v>40878</v>
      </c>
      <c r="B153" s="152" t="n">
        <v>143</v>
      </c>
      <c r="C153" s="153" t="n">
        <f aca="false">(Forecasts!C213/Forecasts!C212)^12-1</f>
        <v>0.019775678453869</v>
      </c>
      <c r="D153" s="167" t="n">
        <f aca="false">[2]A!$E151</f>
        <v>21.1241715183968</v>
      </c>
      <c r="E153" s="170" t="n">
        <f aca="false">D153-$B$8</f>
        <v>2.32417151839683</v>
      </c>
      <c r="F153" s="174" t="n">
        <f aca="false">F152</f>
        <v>0.0303765187042604</v>
      </c>
      <c r="G153" s="171" t="n">
        <f aca="false">$B$4+$B$5*$C153+$B$6*$C168+$B$7*$E153%</f>
        <v>0.0233068404053104</v>
      </c>
      <c r="H153" s="158" t="n">
        <f aca="false">EXP(-IF($B153&gt;=$H$6,$B153-$H$6,0)*$H$5)</f>
        <v>1.86500892190277E-009</v>
      </c>
      <c r="I153" s="156" t="n">
        <f aca="false">H153*F153+(1-H153)*G153</f>
        <v>0.0233068404184954</v>
      </c>
      <c r="J153" s="174" t="n">
        <f aca="false">J152</f>
        <v>0.0194214630613718</v>
      </c>
      <c r="K153" s="163" t="n">
        <f aca="false">$D$4+$D$5*$C153+$D$6*$G153</f>
        <v>0.0181528974980121</v>
      </c>
      <c r="L153" s="162" t="n">
        <f aca="false">EXP(-IF($B153&gt;=$H$6,$B153-$H$6,0)*$H$5)</f>
        <v>1.86500892190277E-009</v>
      </c>
      <c r="M153" s="163" t="n">
        <f aca="false">L153*J153+(1-L153)*K153</f>
        <v>0.018152897500378</v>
      </c>
      <c r="N153" s="164"/>
      <c r="O153" s="164"/>
      <c r="P153" s="164"/>
    </row>
    <row r="154" customFormat="false" ht="12.75" hidden="false" customHeight="false" outlineLevel="0" collapsed="false">
      <c r="A154" s="165" t="n">
        <f aca="false">DATE(YEAR(A153),MONTH(A153)+1,1)</f>
        <v>40909</v>
      </c>
      <c r="B154" s="166" t="n">
        <v>144</v>
      </c>
      <c r="C154" s="153" t="n">
        <f aca="false">(Forecasts!C214/Forecasts!C213)^12-1</f>
        <v>0.0197159041556028</v>
      </c>
      <c r="D154" s="167" t="n">
        <f aca="false">[2]A!$E152</f>
        <v>21.1625070680027</v>
      </c>
      <c r="E154" s="170" t="n">
        <f aca="false">D154-$B$8</f>
        <v>2.36250706800272</v>
      </c>
      <c r="F154" s="174" t="n">
        <f aca="false">F153</f>
        <v>0.0303765187042604</v>
      </c>
      <c r="G154" s="171" t="n">
        <f aca="false">$B$4+$B$5*$C154+$B$6*$C169+$B$7*$E154%</f>
        <v>0.0232919692700279</v>
      </c>
      <c r="H154" s="158" t="n">
        <f aca="false">EXP(-IF($B154&gt;=$H$6,$B154-$H$6,0)*$H$5)</f>
        <v>1.60522805518561E-009</v>
      </c>
      <c r="I154" s="156" t="n">
        <f aca="false">H154*F154+(1-H154)*G154</f>
        <v>0.0232919692814002</v>
      </c>
      <c r="J154" s="174" t="n">
        <f aca="false">J153</f>
        <v>0.0194214630613718</v>
      </c>
      <c r="K154" s="163" t="n">
        <f aca="false">$D$4+$D$5*$C154+$D$6*$G154</f>
        <v>0.0181336672788346</v>
      </c>
      <c r="L154" s="162" t="n">
        <f aca="false">EXP(-IF($B154&gt;=$H$6,$B154-$H$6,0)*$H$5)</f>
        <v>1.60522805518561E-009</v>
      </c>
      <c r="M154" s="163" t="n">
        <f aca="false">L154*J154+(1-L154)*K154</f>
        <v>0.0181336672809018</v>
      </c>
      <c r="N154" s="164"/>
      <c r="O154" s="164"/>
      <c r="P154" s="164"/>
    </row>
    <row r="155" customFormat="false" ht="12.75" hidden="false" customHeight="false" outlineLevel="0" collapsed="false">
      <c r="A155" s="165" t="n">
        <f aca="false">DATE(YEAR(A154),MONTH(A154)+1,1)</f>
        <v>40940</v>
      </c>
      <c r="B155" s="152" t="n">
        <v>145</v>
      </c>
      <c r="C155" s="153" t="n">
        <f aca="false">(Forecasts!C215/Forecasts!C214)^12-1</f>
        <v>0.0196561248782257</v>
      </c>
      <c r="D155" s="167" t="n">
        <f aca="false">[2]A!$E153</f>
        <v>21.2222274433312</v>
      </c>
      <c r="E155" s="170" t="n">
        <f aca="false">D155-$B$8</f>
        <v>2.42222744333115</v>
      </c>
      <c r="F155" s="174" t="n">
        <f aca="false">F154</f>
        <v>0.0303765187042604</v>
      </c>
      <c r="G155" s="171" t="n">
        <f aca="false">$B$4+$B$5*$C155+$B$6*$C170+$B$7*$E155%</f>
        <v>0.0232879511091411</v>
      </c>
      <c r="H155" s="158" t="n">
        <f aca="false">EXP(-IF($B155&gt;=$H$6,$B155-$H$6,0)*$H$5)</f>
        <v>1.38163259107954E-009</v>
      </c>
      <c r="I155" s="156" t="n">
        <f aca="false">H155*F155+(1-H155)*G155</f>
        <v>0.0232879511189349</v>
      </c>
      <c r="J155" s="174" t="n">
        <f aca="false">J154</f>
        <v>0.0194214630613718</v>
      </c>
      <c r="K155" s="163" t="n">
        <f aca="false">$D$4+$D$5*$C155+$D$6*$G155</f>
        <v>0.0181237158100423</v>
      </c>
      <c r="L155" s="162" t="n">
        <f aca="false">EXP(-IF($B155&gt;=$H$6,$B155-$H$6,0)*$H$5)</f>
        <v>1.38163259107954E-009</v>
      </c>
      <c r="M155" s="163" t="n">
        <f aca="false">L155*J155+(1-L155)*K155</f>
        <v>0.0181237158118353</v>
      </c>
      <c r="N155" s="164"/>
      <c r="O155" s="164"/>
      <c r="P155" s="164"/>
    </row>
    <row r="156" customFormat="false" ht="12.75" hidden="false" customHeight="false" outlineLevel="0" collapsed="false">
      <c r="A156" s="165" t="n">
        <f aca="false">DATE(YEAR(A155),MONTH(A155)+1,1)</f>
        <v>40969</v>
      </c>
      <c r="B156" s="166" t="n">
        <v>146</v>
      </c>
      <c r="C156" s="153" t="n">
        <f aca="false">(Forecasts!C216/Forecasts!C215)^12-1</f>
        <v>0.019598303677846</v>
      </c>
      <c r="D156" s="167" t="n">
        <f aca="false">[2]A!$E154</f>
        <v>21.3050604638908</v>
      </c>
      <c r="E156" s="170" t="n">
        <f aca="false">D156-$B$8</f>
        <v>2.50506046389079</v>
      </c>
      <c r="F156" s="174" t="n">
        <f aca="false">F155</f>
        <v>0.0303765187042604</v>
      </c>
      <c r="G156" s="171" t="n">
        <f aca="false">$B$4+$B$5*$C156+$B$6*$C171+$B$7*$E156%</f>
        <v>0.0232982736904799</v>
      </c>
      <c r="H156" s="158" t="n">
        <f aca="false">EXP(-IF($B156&gt;=$H$6,$B156-$H$6,0)*$H$5)</f>
        <v>1.18918219163098E-009</v>
      </c>
      <c r="I156" s="156" t="n">
        <f aca="false">H156*F156+(1-H156)*G156</f>
        <v>0.0232982736988972</v>
      </c>
      <c r="J156" s="174" t="n">
        <f aca="false">J155</f>
        <v>0.0194214630613718</v>
      </c>
      <c r="K156" s="163" t="n">
        <f aca="false">$D$4+$D$5*$C156+$D$6*$G156</f>
        <v>0.0181262391062455</v>
      </c>
      <c r="L156" s="162" t="n">
        <f aca="false">EXP(-IF($B156&gt;=$H$6,$B156-$H$6,0)*$H$5)</f>
        <v>1.18918219163098E-009</v>
      </c>
      <c r="M156" s="163" t="n">
        <f aca="false">L156*J156+(1-L156)*K156</f>
        <v>0.0181262391077858</v>
      </c>
      <c r="N156" s="164"/>
      <c r="O156" s="164"/>
      <c r="P156" s="164"/>
    </row>
    <row r="157" customFormat="false" ht="12.75" hidden="false" customHeight="false" outlineLevel="0" collapsed="false">
      <c r="A157" s="165" t="n">
        <f aca="false">DATE(YEAR(A156),MONTH(A156)+1,1)</f>
        <v>41000</v>
      </c>
      <c r="B157" s="152" t="n">
        <v>147</v>
      </c>
      <c r="C157" s="153" t="n">
        <f aca="false">(Forecasts!C217/Forecasts!C216)^12-1</f>
        <v>0.019545931456961</v>
      </c>
      <c r="D157" s="167" t="n">
        <f aca="false">[2]A!$E155</f>
        <v>21.330081396463</v>
      </c>
      <c r="E157" s="170" t="n">
        <f aca="false">D157-$B$8</f>
        <v>2.53008139646301</v>
      </c>
      <c r="F157" s="174" t="n">
        <f aca="false">F156</f>
        <v>0.0303765187042604</v>
      </c>
      <c r="G157" s="171" t="n">
        <f aca="false">$B$4+$B$5*$C157+$B$6*$C172+$B$7*$E157%</f>
        <v>0.0232789372234101</v>
      </c>
      <c r="H157" s="158" t="n">
        <f aca="false">EXP(-IF($B157&gt;=$H$6,$B157-$H$6,0)*$H$5)</f>
        <v>1.02353859775942E-009</v>
      </c>
      <c r="I157" s="156" t="n">
        <f aca="false">H157*F157+(1-H157)*G157</f>
        <v>0.0232789372306747</v>
      </c>
      <c r="J157" s="174" t="n">
        <f aca="false">J156</f>
        <v>0.0194214630613718</v>
      </c>
      <c r="K157" s="163" t="n">
        <f aca="false">$D$4+$D$5*$C157+$D$6*$G157</f>
        <v>0.0181039978548244</v>
      </c>
      <c r="L157" s="162" t="n">
        <f aca="false">EXP(-IF($B157&gt;=$H$6,$B157-$H$6,0)*$H$5)</f>
        <v>1.02353859775942E-009</v>
      </c>
      <c r="M157" s="163" t="n">
        <f aca="false">L157*J157+(1-L157)*K157</f>
        <v>0.0181039978561728</v>
      </c>
      <c r="N157" s="164"/>
      <c r="O157" s="164"/>
      <c r="P157" s="164"/>
    </row>
    <row r="158" customFormat="false" ht="12.75" hidden="false" customHeight="false" outlineLevel="0" collapsed="false">
      <c r="A158" s="165" t="n">
        <f aca="false">DATE(YEAR(A157),MONTH(A157)+1,1)</f>
        <v>41030</v>
      </c>
      <c r="B158" s="166" t="n">
        <v>148</v>
      </c>
      <c r="C158" s="153" t="n">
        <f aca="false">(Forecasts!C218/Forecasts!C217)^12-1</f>
        <v>0.0194917281810354</v>
      </c>
      <c r="D158" s="167" t="n">
        <f aca="false">[2]A!$E156</f>
        <v>21.4026821696143</v>
      </c>
      <c r="E158" s="170" t="n">
        <f aca="false">D158-$B$8</f>
        <v>2.60268216961425</v>
      </c>
      <c r="F158" s="174" t="n">
        <f aca="false">F157</f>
        <v>0.0303765187042604</v>
      </c>
      <c r="G158" s="171" t="n">
        <f aca="false">$B$4+$B$5*$C158+$B$6*$C173+$B$7*$E158%</f>
        <v>0.0232858617231883</v>
      </c>
      <c r="H158" s="158" t="n">
        <f aca="false">EXP(-IF($B158&gt;=$H$6,$B158-$H$6,0)*$H$5)</f>
        <v>8.8096783527045E-010</v>
      </c>
      <c r="I158" s="156" t="n">
        <f aca="false">H158*F158+(1-H158)*G158</f>
        <v>0.023285861729435</v>
      </c>
      <c r="J158" s="174" t="n">
        <f aca="false">J157</f>
        <v>0.0194214630613718</v>
      </c>
      <c r="K158" s="163" t="n">
        <f aca="false">$D$4+$D$5*$C158+$D$6*$G158</f>
        <v>0.0181040101450589</v>
      </c>
      <c r="L158" s="162" t="n">
        <f aca="false">EXP(-IF($B158&gt;=$H$6,$B158-$H$6,0)*$H$5)</f>
        <v>8.8096783527045E-010</v>
      </c>
      <c r="M158" s="163" t="n">
        <f aca="false">L158*J158+(1-L158)*K158</f>
        <v>0.0181040101462195</v>
      </c>
      <c r="N158" s="164"/>
      <c r="O158" s="164"/>
      <c r="P158" s="164"/>
    </row>
    <row r="159" customFormat="false" ht="12.75" hidden="false" customHeight="false" outlineLevel="0" collapsed="false">
      <c r="A159" s="165" t="n">
        <f aca="false">DATE(YEAR(A158),MONTH(A158)+1,1)</f>
        <v>41061</v>
      </c>
      <c r="B159" s="152" t="n">
        <v>149</v>
      </c>
      <c r="C159" s="153" t="n">
        <f aca="false">(Forecasts!C219/Forecasts!C218)^12-1</f>
        <v>0.0194409721897981</v>
      </c>
      <c r="D159" s="167" t="n">
        <f aca="false">[2]A!$E157</f>
        <v>21.1928798458053</v>
      </c>
      <c r="E159" s="170" t="n">
        <f aca="false">D159-$B$8</f>
        <v>2.39287984580532</v>
      </c>
      <c r="F159" s="174" t="n">
        <f aca="false">F158</f>
        <v>0.0303765187042604</v>
      </c>
      <c r="G159" s="171" t="n">
        <f aca="false">$B$4+$B$5*$C159+$B$6*$C174+$B$7*$E159%</f>
        <v>0.0231388194611779</v>
      </c>
      <c r="H159" s="158" t="n">
        <f aca="false">EXP(-IF($B159&gt;=$H$6,$B159-$H$6,0)*$H$5)</f>
        <v>7.58256042791191E-010</v>
      </c>
      <c r="I159" s="156" t="n">
        <f aca="false">H159*F159+(1-H159)*G159</f>
        <v>0.0231388194666659</v>
      </c>
      <c r="J159" s="174" t="n">
        <f aca="false">J158</f>
        <v>0.0194214630613718</v>
      </c>
      <c r="K159" s="163" t="n">
        <f aca="false">$D$4+$D$5*$C159+$D$6*$G159</f>
        <v>0.0179727566079951</v>
      </c>
      <c r="L159" s="162" t="n">
        <f aca="false">EXP(-IF($B159&gt;=$H$6,$B159-$H$6,0)*$H$5)</f>
        <v>7.58256042791191E-010</v>
      </c>
      <c r="M159" s="163" t="n">
        <f aca="false">L159*J159+(1-L159)*K159</f>
        <v>0.0179727566090936</v>
      </c>
      <c r="N159" s="164"/>
      <c r="O159" s="164"/>
      <c r="P159" s="164"/>
    </row>
    <row r="160" customFormat="false" ht="12.75" hidden="false" customHeight="false" outlineLevel="0" collapsed="false">
      <c r="A160" s="165" t="n">
        <f aca="false">DATE(YEAR(A159),MONTH(A159)+1,1)</f>
        <v>41091</v>
      </c>
      <c r="B160" s="166" t="n">
        <v>150</v>
      </c>
      <c r="C160" s="153" t="n">
        <f aca="false">(Forecasts!C220/Forecasts!C219)^12-1</f>
        <v>0.0193902249565705</v>
      </c>
      <c r="D160" s="167" t="n">
        <f aca="false">[2]A!$E158</f>
        <v>21.4674385801498</v>
      </c>
      <c r="E160" s="170" t="n">
        <f aca="false">D160-$B$8</f>
        <v>2.66743858014983</v>
      </c>
      <c r="F160" s="174" t="n">
        <f aca="false">F159</f>
        <v>0.0303765187042604</v>
      </c>
      <c r="G160" s="171" t="n">
        <f aca="false">$B$4+$B$5*$C160+$B$6*$C175+$B$7*$E160%</f>
        <v>0.0232585733286486</v>
      </c>
      <c r="H160" s="158" t="n">
        <f aca="false">EXP(-IF($B160&gt;=$H$6,$B160-$H$6,0)*$H$5)</f>
        <v>6.52637024202879E-010</v>
      </c>
      <c r="I160" s="156" t="n">
        <f aca="false">H160*F160+(1-H160)*G160</f>
        <v>0.0232585733332941</v>
      </c>
      <c r="J160" s="174" t="n">
        <f aca="false">J159</f>
        <v>0.0194214630613718</v>
      </c>
      <c r="K160" s="163" t="n">
        <f aca="false">$D$4+$D$5*$C160+$D$6*$G160</f>
        <v>0.0180696147162608</v>
      </c>
      <c r="L160" s="162" t="n">
        <f aca="false">EXP(-IF($B160&gt;=$H$6,$B160-$H$6,0)*$H$5)</f>
        <v>6.52637024202879E-010</v>
      </c>
      <c r="M160" s="163" t="n">
        <f aca="false">L160*J160+(1-L160)*K160</f>
        <v>0.018069614717143</v>
      </c>
      <c r="N160" s="164"/>
      <c r="O160" s="164"/>
      <c r="P160" s="164"/>
    </row>
    <row r="161" customFormat="false" ht="12.75" hidden="false" customHeight="false" outlineLevel="0" collapsed="false">
      <c r="A161" s="165" t="n">
        <f aca="false">DATE(YEAR(A160),MONTH(A160)+1,1)</f>
        <v>41122</v>
      </c>
      <c r="B161" s="152" t="n">
        <v>151</v>
      </c>
      <c r="C161" s="153" t="n">
        <f aca="false">(Forecasts!C221/Forecasts!C220)^12-1</f>
        <v>0.0193427094842527</v>
      </c>
      <c r="D161" s="167" t="n">
        <f aca="false">[2]A!$E159</f>
        <v>21.3294649271366</v>
      </c>
      <c r="E161" s="170" t="n">
        <f aca="false">D161-$B$8</f>
        <v>2.5294649271366</v>
      </c>
      <c r="F161" s="174" t="n">
        <f aca="false">F160</f>
        <v>0.0303765187042604</v>
      </c>
      <c r="G161" s="171" t="n">
        <f aca="false">$B$4+$B$5*$C161+$B$6*$C176+$B$7*$E161%</f>
        <v>0.0231534291358522</v>
      </c>
      <c r="H161" s="158" t="n">
        <f aca="false">EXP(-IF($B161&gt;=$H$6,$B161-$H$6,0)*$H$5)</f>
        <v>5.6172989244173E-010</v>
      </c>
      <c r="I161" s="156" t="n">
        <f aca="false">H161*F161+(1-H161)*G161</f>
        <v>0.0231534291399096</v>
      </c>
      <c r="J161" s="174" t="n">
        <f aca="false">J160</f>
        <v>0.0194214630613718</v>
      </c>
      <c r="K161" s="163" t="n">
        <f aca="false">$D$4+$D$5*$C161+$D$6*$G161</f>
        <v>0.0179745372449372</v>
      </c>
      <c r="L161" s="162" t="n">
        <f aca="false">EXP(-IF($B161&gt;=$H$6,$B161-$H$6,0)*$H$5)</f>
        <v>5.6172989244173E-010</v>
      </c>
      <c r="M161" s="163" t="n">
        <f aca="false">L161*J161+(1-L161)*K161</f>
        <v>0.01797453724575</v>
      </c>
      <c r="N161" s="164"/>
      <c r="O161" s="164"/>
      <c r="P161" s="164"/>
    </row>
    <row r="162" customFormat="false" ht="12.75" hidden="false" customHeight="false" outlineLevel="0" collapsed="false">
      <c r="A162" s="165" t="n">
        <f aca="false">DATE(YEAR(A161),MONTH(A161)+1,1)</f>
        <v>41153</v>
      </c>
      <c r="B162" s="166" t="n">
        <v>152</v>
      </c>
      <c r="C162" s="153" t="n">
        <f aca="false">(Forecasts!C222/Forecasts!C221)^12-1</f>
        <v>0.0192952062588441</v>
      </c>
      <c r="D162" s="167" t="n">
        <f aca="false">[2]A!$E160</f>
        <v>21.5866847829418</v>
      </c>
      <c r="E162" s="170" t="n">
        <f aca="false">D162-$B$8</f>
        <v>2.78668478294181</v>
      </c>
      <c r="F162" s="174" t="n">
        <f aca="false">F161</f>
        <v>0.0303765187042604</v>
      </c>
      <c r="G162" s="171" t="n">
        <f aca="false">$B$4+$B$5*$C162+$B$6*$C177+$B$7*$E162%</f>
        <v>0.0232656530416933</v>
      </c>
      <c r="H162" s="158" t="n">
        <f aca="false">EXP(-IF($B162&gt;=$H$6,$B162-$H$6,0)*$H$5)</f>
        <v>4.83485399020988E-010</v>
      </c>
      <c r="I162" s="156" t="n">
        <f aca="false">H162*F162+(1-H162)*G162</f>
        <v>0.0232656530451313</v>
      </c>
      <c r="J162" s="174" t="n">
        <f aca="false">J161</f>
        <v>0.0194214630613718</v>
      </c>
      <c r="K162" s="163" t="n">
        <f aca="false">$D$4+$D$5*$C162+$D$6*$G162</f>
        <v>0.0180653108328618</v>
      </c>
      <c r="L162" s="162" t="n">
        <f aca="false">EXP(-IF($B162&gt;=$H$6,$B162-$H$6,0)*$H$5)</f>
        <v>4.83485399020988E-010</v>
      </c>
      <c r="M162" s="163" t="n">
        <f aca="false">L162*J162+(1-L162)*K162</f>
        <v>0.0180653108335175</v>
      </c>
      <c r="N162" s="164"/>
      <c r="O162" s="164"/>
      <c r="P162" s="164"/>
    </row>
    <row r="163" customFormat="false" ht="12.75" hidden="false" customHeight="false" outlineLevel="0" collapsed="false">
      <c r="A163" s="165" t="n">
        <f aca="false">DATE(YEAR(A162),MONTH(A162)+1,1)</f>
        <v>41183</v>
      </c>
      <c r="B163" s="152" t="n">
        <v>153</v>
      </c>
      <c r="C163" s="153" t="n">
        <f aca="false">(Forecasts!C223/Forecasts!C222)^12-1</f>
        <v>0.0192492741145021</v>
      </c>
      <c r="D163" s="167" t="n">
        <f aca="false">[2]A!$E161</f>
        <v>21.4734193977372</v>
      </c>
      <c r="E163" s="170" t="n">
        <f aca="false">D163-$B$8</f>
        <v>2.67341939773716</v>
      </c>
      <c r="F163" s="174" t="n">
        <f aca="false">F162</f>
        <v>0.0303765187042604</v>
      </c>
      <c r="G163" s="171" t="n">
        <f aca="false">$B$4+$B$5*$C163+$B$6*$C178+$B$7*$E163%</f>
        <v>0.0231754084754636</v>
      </c>
      <c r="H163" s="158" t="n">
        <f aca="false">EXP(-IF($B163&gt;=$H$6,$B163-$H$6,0)*$H$5)</f>
        <v>4.16139739422416E-010</v>
      </c>
      <c r="I163" s="156" t="n">
        <f aca="false">H163*F163+(1-H163)*G163</f>
        <v>0.0231754084784603</v>
      </c>
      <c r="J163" s="174" t="n">
        <f aca="false">J162</f>
        <v>0.0194214630613718</v>
      </c>
      <c r="K163" s="163" t="n">
        <f aca="false">$D$4+$D$5*$C163+$D$6*$G163</f>
        <v>0.0179831451250021</v>
      </c>
      <c r="L163" s="162" t="n">
        <f aca="false">EXP(-IF($B163&gt;=$H$6,$B163-$H$6,0)*$H$5)</f>
        <v>4.16139739422416E-010</v>
      </c>
      <c r="M163" s="163" t="n">
        <f aca="false">L163*J163+(1-L163)*K163</f>
        <v>0.0179831451256007</v>
      </c>
      <c r="N163" s="164"/>
      <c r="O163" s="164"/>
      <c r="P163" s="164"/>
    </row>
    <row r="164" customFormat="false" ht="12.75" hidden="false" customHeight="false" outlineLevel="0" collapsed="false">
      <c r="A164" s="165" t="n">
        <f aca="false">DATE(YEAR(A163),MONTH(A163)+1,1)</f>
        <v>41214</v>
      </c>
      <c r="B164" s="166" t="n">
        <v>154</v>
      </c>
      <c r="C164" s="153" t="n">
        <f aca="false">(Forecasts!C224/Forecasts!C223)^12-1</f>
        <v>0.0192062721756772</v>
      </c>
      <c r="D164" s="167" t="n">
        <f aca="false">[2]A!$E162</f>
        <v>21.6627806022629</v>
      </c>
      <c r="E164" s="170" t="n">
        <f aca="false">D164-$B$8</f>
        <v>2.86278060226294</v>
      </c>
      <c r="F164" s="174" t="n">
        <f aca="false">F163</f>
        <v>0.0303765187042604</v>
      </c>
      <c r="G164" s="171" t="n">
        <f aca="false">$B$4+$B$5*$C164+$B$6*$C179+$B$7*$E164%</f>
        <v>0.0232527609201017</v>
      </c>
      <c r="H164" s="158" t="n">
        <f aca="false">EXP(-IF($B164&gt;=$H$6,$B164-$H$6,0)*$H$5)</f>
        <v>3.58174793028318E-010</v>
      </c>
      <c r="I164" s="156" t="n">
        <f aca="false">H164*F164+(1-H164)*G164</f>
        <v>0.0232527609226533</v>
      </c>
      <c r="J164" s="174" t="n">
        <f aca="false">J163</f>
        <v>0.0194214630613718</v>
      </c>
      <c r="K164" s="163" t="n">
        <f aca="false">$D$4+$D$5*$C164+$D$6*$G164</f>
        <v>0.0180445942538358</v>
      </c>
      <c r="L164" s="162" t="n">
        <f aca="false">EXP(-IF($B164&gt;=$H$6,$B164-$H$6,0)*$H$5)</f>
        <v>3.58174793028318E-010</v>
      </c>
      <c r="M164" s="163" t="n">
        <f aca="false">L164*J164+(1-L164)*K164</f>
        <v>0.0180445942543289</v>
      </c>
      <c r="N164" s="164"/>
      <c r="O164" s="164"/>
      <c r="P164" s="164"/>
    </row>
    <row r="165" customFormat="false" ht="12.75" hidden="false" customHeight="false" outlineLevel="0" collapsed="false">
      <c r="A165" s="165" t="n">
        <f aca="false">DATE(YEAR(A164),MONTH(A164)+1,1)</f>
        <v>41244</v>
      </c>
      <c r="B165" s="152" t="n">
        <v>155</v>
      </c>
      <c r="C165" s="153" t="n">
        <f aca="false">(Forecasts!C225/Forecasts!C224)^12-1</f>
        <v>0.01916328611771</v>
      </c>
      <c r="D165" s="167" t="n">
        <f aca="false">[2]A!$E163</f>
        <v>21.7185303059517</v>
      </c>
      <c r="E165" s="170" t="n">
        <f aca="false">D165-$B$8</f>
        <v>2.91853030595168</v>
      </c>
      <c r="F165" s="174" t="n">
        <f aca="false">F164</f>
        <v>0.0303765187042604</v>
      </c>
      <c r="G165" s="171" t="n">
        <f aca="false">$B$4+$B$5*$C165+$B$6*$C180+$B$7*$E165%</f>
        <v>0.023256967143058</v>
      </c>
      <c r="H165" s="158" t="n">
        <f aca="false">EXP(-IF($B165&gt;=$H$6,$B165-$H$6,0)*$H$5)</f>
        <v>3.08283901313868E-010</v>
      </c>
      <c r="I165" s="156" t="n">
        <f aca="false">H165*F165+(1-H165)*G165</f>
        <v>0.0232569671452528</v>
      </c>
      <c r="J165" s="174" t="n">
        <f aca="false">J164</f>
        <v>0.0194214630613718</v>
      </c>
      <c r="K165" s="163" t="n">
        <f aca="false">$D$4+$D$5*$C165+$D$6*$G165</f>
        <v>0.018043505094145</v>
      </c>
      <c r="L165" s="162" t="n">
        <f aca="false">EXP(-IF($B165&gt;=$H$6,$B165-$H$6,0)*$H$5)</f>
        <v>3.08283901313868E-010</v>
      </c>
      <c r="M165" s="163" t="n">
        <f aca="false">L165*J165+(1-L165)*K165</f>
        <v>0.0180435050945698</v>
      </c>
      <c r="N165" s="164"/>
      <c r="O165" s="164"/>
      <c r="P165" s="164"/>
    </row>
    <row r="166" customFormat="false" ht="12.75" hidden="false" customHeight="false" outlineLevel="0" collapsed="false">
      <c r="A166" s="165" t="n">
        <f aca="false">DATE(YEAR(A165),MONTH(A165)+1,1)</f>
        <v>41275</v>
      </c>
      <c r="B166" s="166" t="n">
        <v>156</v>
      </c>
      <c r="C166" s="153" t="n">
        <f aca="false">(Forecasts!C226/Forecasts!C225)^12-1</f>
        <v>0.0191230450454689</v>
      </c>
      <c r="D166" s="167" t="n">
        <f aca="false">[2]A!$E164</f>
        <v>21.7672080783737</v>
      </c>
      <c r="E166" s="170" t="n">
        <f aca="false">D166-$B$8</f>
        <v>2.9672080783737</v>
      </c>
      <c r="F166" s="174" t="n">
        <f aca="false">F165</f>
        <v>0.0303765187042604</v>
      </c>
      <c r="G166" s="171" t="n">
        <f aca="false">$B$4+$B$5*$C166+$B$6*$C181+$B$7*$E166%</f>
        <v>0.0232595685883468</v>
      </c>
      <c r="H166" s="158" t="n">
        <f aca="false">EXP(-IF($B166&gt;=$H$6,$B166-$H$6,0)*$H$5)</f>
        <v>2.65342412864281E-010</v>
      </c>
      <c r="I166" s="156" t="n">
        <f aca="false">H166*F166+(1-H166)*G166</f>
        <v>0.0232595685902352</v>
      </c>
      <c r="J166" s="174" t="n">
        <f aca="false">J165</f>
        <v>0.0194214630613718</v>
      </c>
      <c r="K166" s="163" t="n">
        <f aca="false">$D$4+$D$5*$C166+$D$6*$G166</f>
        <v>0.0180413430529926</v>
      </c>
      <c r="L166" s="162" t="n">
        <f aca="false">EXP(-IF($B166&gt;=$H$6,$B166-$H$6,0)*$H$5)</f>
        <v>2.65342412864281E-010</v>
      </c>
      <c r="M166" s="163" t="n">
        <f aca="false">L166*J166+(1-L166)*K166</f>
        <v>0.0180413430533588</v>
      </c>
      <c r="N166" s="164"/>
      <c r="O166" s="164"/>
      <c r="P166" s="164"/>
    </row>
    <row r="167" customFormat="false" ht="12.75" hidden="false" customHeight="false" outlineLevel="0" collapsed="false">
      <c r="A167" s="165" t="n">
        <f aca="false">DATE(YEAR(A166),MONTH(A166)+1,1)</f>
        <v>41306</v>
      </c>
      <c r="B167" s="152" t="n">
        <v>157</v>
      </c>
      <c r="C167" s="153" t="n">
        <f aca="false">(Forecasts!C227/Forecasts!C226)^12-1</f>
        <v>0.0190828213928109</v>
      </c>
      <c r="D167" s="167" t="n">
        <f aca="false">[2]A!$E165</f>
        <v>21.8165919216264</v>
      </c>
      <c r="E167" s="170" t="n">
        <f aca="false">D167-$B$8</f>
        <v>3.0165919216264</v>
      </c>
      <c r="F167" s="174" t="n">
        <f aca="false">F166</f>
        <v>0.0303765187042604</v>
      </c>
      <c r="G167" s="171" t="n">
        <f aca="false">$B$4+$B$5*$C167+$B$6*$C182+$B$7*$E167%</f>
        <v>0.0232619588381033</v>
      </c>
      <c r="H167" s="158" t="n">
        <f aca="false">EXP(-IF($B167&gt;=$H$6,$B167-$H$6,0)*$H$5)</f>
        <v>2.28382331236158E-010</v>
      </c>
      <c r="I167" s="156" t="n">
        <f aca="false">H167*F167+(1-H167)*G167</f>
        <v>0.0232619588397282</v>
      </c>
      <c r="J167" s="174" t="n">
        <f aca="false">J166</f>
        <v>0.0194214630613718</v>
      </c>
      <c r="K167" s="163" t="n">
        <f aca="false">$D$4+$D$5*$C167+$D$6*$G167</f>
        <v>0.0180390023383947</v>
      </c>
      <c r="L167" s="162" t="n">
        <f aca="false">EXP(-IF($B167&gt;=$H$6,$B167-$H$6,0)*$H$5)</f>
        <v>2.28382331236158E-010</v>
      </c>
      <c r="M167" s="163" t="n">
        <f aca="false">L167*J167+(1-L167)*K167</f>
        <v>0.0180390023387105</v>
      </c>
      <c r="N167" s="164"/>
      <c r="O167" s="164"/>
      <c r="P167" s="164"/>
    </row>
    <row r="168" customFormat="false" ht="12.75" hidden="false" customHeight="false" outlineLevel="0" collapsed="false">
      <c r="A168" s="165" t="n">
        <f aca="false">DATE(YEAR(A167),MONTH(A167)+1,1)</f>
        <v>41334</v>
      </c>
      <c r="B168" s="166" t="n">
        <v>158</v>
      </c>
      <c r="C168" s="153" t="n">
        <f aca="false">(Forecasts!C228/Forecasts!C227)^12-1</f>
        <v>0.0190439345803497</v>
      </c>
      <c r="D168" s="167" t="n">
        <f aca="false">[2]A!$E166</f>
        <v>21.9102825157972</v>
      </c>
      <c r="E168" s="170" t="n">
        <f aca="false">D168-$B$8</f>
        <v>3.1102825157972</v>
      </c>
      <c r="F168" s="174" t="n">
        <f aca="false">F167</f>
        <v>0.0303765187042604</v>
      </c>
      <c r="G168" s="171" t="n">
        <f aca="false">$B$4+$B$5*$C168+$B$6*$C183+$B$7*$E168%</f>
        <v>0.0232898205283699</v>
      </c>
      <c r="H168" s="158" t="n">
        <f aca="false">EXP(-IF($B168&gt;=$H$6,$B168-$H$6,0)*$H$5)</f>
        <v>1.96570494169511E-010</v>
      </c>
      <c r="I168" s="156" t="n">
        <f aca="false">H168*F168+(1-H168)*G168</f>
        <v>0.023289820529763</v>
      </c>
      <c r="J168" s="174" t="n">
        <f aca="false">J167</f>
        <v>0.0194214630613718</v>
      </c>
      <c r="K168" s="163" t="n">
        <f aca="false">$D$4+$D$5*$C168+$D$6*$G168</f>
        <v>0.0180585854210144</v>
      </c>
      <c r="L168" s="162" t="n">
        <f aca="false">EXP(-IF($B168&gt;=$H$6,$B168-$H$6,0)*$H$5)</f>
        <v>1.96570494169511E-010</v>
      </c>
      <c r="M168" s="163" t="n">
        <f aca="false">L168*J168+(1-L168)*K168</f>
        <v>0.0180585854212823</v>
      </c>
      <c r="N168" s="164"/>
      <c r="O168" s="164"/>
      <c r="P168" s="164"/>
    </row>
    <row r="169" customFormat="false" ht="12.75" hidden="false" customHeight="false" outlineLevel="0" collapsed="false">
      <c r="A169" s="165" t="n">
        <f aca="false">DATE(YEAR(A168),MONTH(A168)+1,1)</f>
        <v>41365</v>
      </c>
      <c r="B169" s="152" t="n">
        <v>159</v>
      </c>
      <c r="C169" s="153" t="n">
        <f aca="false">(Forecasts!C229/Forecasts!C228)^12-1</f>
        <v>0.0190099239399615</v>
      </c>
      <c r="D169" s="167" t="n">
        <f aca="false">[2]A!$E167</f>
        <v>21.9227174842029</v>
      </c>
      <c r="E169" s="170" t="n">
        <f aca="false">D169-$B$8</f>
        <v>3.12271748420292</v>
      </c>
      <c r="F169" s="174" t="n">
        <f aca="false">F168</f>
        <v>0.0303765187042604</v>
      </c>
      <c r="G169" s="171" t="n">
        <f aca="false">$B$4+$B$5*$C169+$B$6*$C184+$B$7*$E169%</f>
        <v>0.0232749041835658</v>
      </c>
      <c r="H169" s="158" t="n">
        <f aca="false">EXP(-IF($B169&gt;=$H$6,$B169-$H$6,0)*$H$5)</f>
        <v>1.69189792261513E-010</v>
      </c>
      <c r="I169" s="156" t="n">
        <f aca="false">H169*F169+(1-H169)*G169</f>
        <v>0.0232749041847673</v>
      </c>
      <c r="J169" s="174" t="n">
        <f aca="false">J168</f>
        <v>0.0194214630613718</v>
      </c>
      <c r="K169" s="163" t="n">
        <f aca="false">$D$4+$D$5*$C169+$D$6*$G169</f>
        <v>0.0180421247864046</v>
      </c>
      <c r="L169" s="162" t="n">
        <f aca="false">EXP(-IF($B169&gt;=$H$6,$B169-$H$6,0)*$H$5)</f>
        <v>1.69189792261513E-010</v>
      </c>
      <c r="M169" s="163" t="n">
        <f aca="false">L169*J169+(1-L169)*K169</f>
        <v>0.0180421247866379</v>
      </c>
      <c r="N169" s="164"/>
      <c r="O169" s="164"/>
      <c r="P169" s="164"/>
    </row>
    <row r="170" customFormat="false" ht="12.75" hidden="false" customHeight="false" outlineLevel="0" collapsed="false">
      <c r="A170" s="165" t="n">
        <f aca="false">DATE(YEAR(A169),MONTH(A169)+1,1)</f>
        <v>41395</v>
      </c>
      <c r="B170" s="166" t="n">
        <v>160</v>
      </c>
      <c r="C170" s="153" t="n">
        <f aca="false">(Forecasts!C230/Forecasts!C229)^12-1</f>
        <v>0.0189734626700615</v>
      </c>
      <c r="D170" s="167" t="n">
        <f aca="false">[2]A!$E168</f>
        <v>22.0094841052702</v>
      </c>
      <c r="E170" s="170" t="n">
        <f aca="false">D170-$B$8</f>
        <v>3.20948410527017</v>
      </c>
      <c r="F170" s="174" t="n">
        <f aca="false">F169</f>
        <v>0.0303765187042604</v>
      </c>
      <c r="G170" s="171" t="n">
        <f aca="false">$B$4+$B$5*$C170+$B$6*$C185+$B$7*$E170%</f>
        <v>0.0233004545642828</v>
      </c>
      <c r="H170" s="158" t="n">
        <f aca="false">EXP(-IF($B170&gt;=$H$6,$B170-$H$6,0)*$H$5)</f>
        <v>1.45623003729183E-010</v>
      </c>
      <c r="I170" s="156" t="n">
        <f aca="false">H170*F170+(1-H170)*G170</f>
        <v>0.0233004545653132</v>
      </c>
      <c r="J170" s="174" t="n">
        <f aca="false">J169</f>
        <v>0.0194214630613718</v>
      </c>
      <c r="K170" s="163" t="n">
        <f aca="false">$D$4+$D$5*$C170+$D$6*$G170</f>
        <v>0.0180599960834985</v>
      </c>
      <c r="L170" s="162" t="n">
        <f aca="false">EXP(-IF($B170&gt;=$H$6,$B170-$H$6,0)*$H$5)</f>
        <v>1.45623003729183E-010</v>
      </c>
      <c r="M170" s="163" t="n">
        <f aca="false">L170*J170+(1-L170)*K170</f>
        <v>0.0180599960836968</v>
      </c>
      <c r="N170" s="164"/>
      <c r="O170" s="164"/>
      <c r="P170" s="164"/>
    </row>
    <row r="171" customFormat="false" ht="12.75" hidden="false" customHeight="false" outlineLevel="0" collapsed="false">
      <c r="A171" s="165" t="n">
        <f aca="false">DATE(YEAR(A170),MONTH(A170)+1,1)</f>
        <v>41426</v>
      </c>
      <c r="B171" s="152" t="n">
        <v>161</v>
      </c>
      <c r="C171" s="153" t="n">
        <f aca="false">(Forecasts!C231/Forecasts!C230)^12-1</f>
        <v>0.018939334317033</v>
      </c>
      <c r="D171" s="167" t="n">
        <f aca="false">[2]A!$E169</f>
        <v>21.7985132456083</v>
      </c>
      <c r="E171" s="170" t="n">
        <f aca="false">D171-$B$8</f>
        <v>2.99851324560829</v>
      </c>
      <c r="F171" s="174" t="n">
        <f aca="false">F170</f>
        <v>0.0303765187042604</v>
      </c>
      <c r="G171" s="171" t="n">
        <f aca="false">$B$4+$B$5*$C171+$B$6*$C186+$B$7*$E171%</f>
        <v>0.0231631671460774</v>
      </c>
      <c r="H171" s="158" t="n">
        <f aca="false">EXP(-IF($B171&gt;=$H$6,$B171-$H$6,0)*$H$5)</f>
        <v>1.25338880860683E-010</v>
      </c>
      <c r="I171" s="156" t="n">
        <f aca="false">H171*F171+(1-H171)*G171</f>
        <v>0.0231631671469816</v>
      </c>
      <c r="J171" s="174" t="n">
        <f aca="false">J170</f>
        <v>0.0194214630613718</v>
      </c>
      <c r="K171" s="163" t="n">
        <f aca="false">$D$4+$D$5*$C171+$D$6*$G171</f>
        <v>0.0179388953504528</v>
      </c>
      <c r="L171" s="162" t="n">
        <f aca="false">EXP(-IF($B171&gt;=$H$6,$B171-$H$6,0)*$H$5)</f>
        <v>1.25338880860683E-010</v>
      </c>
      <c r="M171" s="163" t="n">
        <f aca="false">L171*J171+(1-L171)*K171</f>
        <v>0.0179388953506386</v>
      </c>
      <c r="N171" s="164"/>
      <c r="O171" s="164"/>
      <c r="P171" s="164"/>
    </row>
    <row r="172" customFormat="false" ht="12.75" hidden="false" customHeight="false" outlineLevel="0" collapsed="false">
      <c r="A172" s="165" t="n">
        <f aca="false">DATE(YEAR(A171),MONTH(A171)+1,1)</f>
        <v>41456</v>
      </c>
      <c r="B172" s="166" t="n">
        <v>162</v>
      </c>
      <c r="C172" s="153" t="n">
        <f aca="false">(Forecasts!C232/Forecasts!C231)^12-1</f>
        <v>0.0189052250153612</v>
      </c>
      <c r="D172" s="167" t="n">
        <f aca="false">[2]A!$E170</f>
        <v>22.063105195686</v>
      </c>
      <c r="E172" s="170" t="n">
        <f aca="false">D172-$B$8</f>
        <v>3.26310519568603</v>
      </c>
      <c r="F172" s="174" t="n">
        <f aca="false">F171</f>
        <v>0.0303765187042604</v>
      </c>
      <c r="G172" s="171" t="n">
        <f aca="false">$B$4+$B$5*$C172+$B$6*$C187+$B$7*$E172%</f>
        <v>0.0232877115574893</v>
      </c>
      <c r="H172" s="158" t="n">
        <f aca="false">EXP(-IF($B172&gt;=$H$6,$B172-$H$6,0)*$H$5)</f>
        <v>1.0788017451298E-010</v>
      </c>
      <c r="I172" s="156" t="n">
        <f aca="false">H172*F172+(1-H172)*G172</f>
        <v>0.0232877115582541</v>
      </c>
      <c r="J172" s="174" t="n">
        <f aca="false">J171</f>
        <v>0.0194214630613718</v>
      </c>
      <c r="K172" s="163" t="n">
        <f aca="false">$D$4+$D$5*$C172+$D$6*$G172</f>
        <v>0.0180416629083277</v>
      </c>
      <c r="L172" s="162" t="n">
        <f aca="false">EXP(-IF($B172&gt;=$H$6,$B172-$H$6,0)*$H$5)</f>
        <v>1.0788017451298E-010</v>
      </c>
      <c r="M172" s="163" t="n">
        <f aca="false">L172*J172+(1-L172)*K172</f>
        <v>0.0180416629084766</v>
      </c>
      <c r="N172" s="164"/>
      <c r="O172" s="164"/>
      <c r="P172" s="164"/>
    </row>
    <row r="173" customFormat="false" ht="12.75" hidden="false" customHeight="false" outlineLevel="0" collapsed="false">
      <c r="A173" s="165" t="n">
        <f aca="false">DATE(YEAR(A172),MONTH(A172)+1,1)</f>
        <v>41487</v>
      </c>
      <c r="B173" s="152" t="n">
        <v>163</v>
      </c>
      <c r="C173" s="153" t="n">
        <f aca="false">(Forecasts!C233/Forecasts!C232)^12-1</f>
        <v>0.0188732994895018</v>
      </c>
      <c r="D173" s="167" t="n">
        <f aca="false">[2]A!$E171</f>
        <v>21.9238948043141</v>
      </c>
      <c r="E173" s="170" t="n">
        <f aca="false">D173-$B$8</f>
        <v>3.12389480431408</v>
      </c>
      <c r="F173" s="174" t="n">
        <f aca="false">F172</f>
        <v>0.0303765187042604</v>
      </c>
      <c r="G173" s="171" t="n">
        <f aca="false">$B$4+$B$5*$C173+$B$6*$C188+$B$7*$E173%</f>
        <v>0.0231915089419034</v>
      </c>
      <c r="H173" s="158" t="n">
        <f aca="false">EXP(-IF($B173&gt;=$H$6,$B173-$H$6,0)*$H$5)</f>
        <v>9.28533267014496E-011</v>
      </c>
      <c r="I173" s="156" t="n">
        <f aca="false">H173*F173+(1-H173)*G173</f>
        <v>0.0231915089425706</v>
      </c>
      <c r="J173" s="174" t="n">
        <f aca="false">J172</f>
        <v>0.0194214630613718</v>
      </c>
      <c r="K173" s="163" t="n">
        <f aca="false">$D$4+$D$5*$C173+$D$6*$G173</f>
        <v>0.0179559297896831</v>
      </c>
      <c r="L173" s="162" t="n">
        <f aca="false">EXP(-IF($B173&gt;=$H$6,$B173-$H$6,0)*$H$5)</f>
        <v>9.28533267014496E-011</v>
      </c>
      <c r="M173" s="163" t="n">
        <f aca="false">L173*J173+(1-L173)*K173</f>
        <v>0.0179559297898192</v>
      </c>
      <c r="N173" s="164"/>
      <c r="O173" s="164"/>
      <c r="P173" s="164"/>
    </row>
    <row r="174" customFormat="false" ht="12.75" hidden="false" customHeight="false" outlineLevel="0" collapsed="false">
      <c r="A174" s="165" t="n">
        <f aca="false">DATE(YEAR(A173),MONTH(A173)+1,1)</f>
        <v>41518</v>
      </c>
      <c r="B174" s="166" t="n">
        <v>164</v>
      </c>
      <c r="C174" s="153" t="n">
        <f aca="false">(Forecasts!C234/Forecasts!C233)^12-1</f>
        <v>0.018841393026416</v>
      </c>
      <c r="D174" s="167" t="n">
        <f aca="false">[2]A!$E172</f>
        <v>22.184656444234</v>
      </c>
      <c r="E174" s="170" t="n">
        <f aca="false">D174-$B$8</f>
        <v>3.38465644423403</v>
      </c>
      <c r="F174" s="174" t="n">
        <f aca="false">F173</f>
        <v>0.0303765187042604</v>
      </c>
      <c r="G174" s="171" t="n">
        <f aca="false">$B$4+$B$5*$C174+$B$6*$C189+$B$7*$E174%</f>
        <v>0.023315303519208</v>
      </c>
      <c r="H174" s="158" t="n">
        <f aca="false">EXP(-IF($B174&gt;=$H$6,$B174-$H$6,0)*$H$5)</f>
        <v>7.99195989295393E-011</v>
      </c>
      <c r="I174" s="156" t="n">
        <f aca="false">H174*F174+(1-H174)*G174</f>
        <v>0.0233153035197723</v>
      </c>
      <c r="J174" s="174" t="n">
        <f aca="false">J173</f>
        <v>0.0194214630613718</v>
      </c>
      <c r="K174" s="163" t="n">
        <f aca="false">$D$4+$D$5*$C174+$D$6*$G174</f>
        <v>0.0180582963488022</v>
      </c>
      <c r="L174" s="162" t="n">
        <f aca="false">EXP(-IF($B174&gt;=$H$6,$B174-$H$6,0)*$H$5)</f>
        <v>7.99195989295393E-011</v>
      </c>
      <c r="M174" s="163" t="n">
        <f aca="false">L174*J174+(1-L174)*K174</f>
        <v>0.0180582963489111</v>
      </c>
      <c r="N174" s="164"/>
      <c r="O174" s="164"/>
      <c r="P174" s="164"/>
    </row>
    <row r="175" customFormat="false" ht="12.75" hidden="false" customHeight="false" outlineLevel="0" collapsed="false">
      <c r="A175" s="165" t="n">
        <f aca="false">DATE(YEAR(A174),MONTH(A174)+1,1)</f>
        <v>41548</v>
      </c>
      <c r="B175" s="152" t="n">
        <v>165</v>
      </c>
      <c r="C175" s="153" t="n">
        <f aca="false">(Forecasts!C235/Forecasts!C234)^12-1</f>
        <v>0.0188105517609383</v>
      </c>
      <c r="D175" s="167" t="n">
        <f aca="false">[2]A!$E173</f>
        <v>22.0684696298051</v>
      </c>
      <c r="E175" s="170" t="n">
        <f aca="false">D175-$B$8</f>
        <v>3.26846962980508</v>
      </c>
      <c r="F175" s="174" t="n">
        <f aca="false">F174</f>
        <v>0.0303765187042604</v>
      </c>
      <c r="G175" s="171" t="n">
        <f aca="false">$B$4+$B$5*$C175+$B$6*$C190+$B$7*$E175%</f>
        <v>0.0232326515465354</v>
      </c>
      <c r="H175" s="158" t="n">
        <f aca="false">EXP(-IF($B175&gt;=$H$6,$B175-$H$6,0)*$H$5)</f>
        <v>6.87874362713461E-011</v>
      </c>
      <c r="I175" s="156" t="n">
        <f aca="false">H175*F175+(1-H175)*G175</f>
        <v>0.0232326515470268</v>
      </c>
      <c r="J175" s="174" t="n">
        <f aca="false">J174</f>
        <v>0.0194214630613718</v>
      </c>
      <c r="K175" s="163" t="n">
        <f aca="false">$D$4+$D$5*$C175+$D$6*$G175</f>
        <v>0.0179842672142301</v>
      </c>
      <c r="L175" s="162" t="n">
        <f aca="false">EXP(-IF($B175&gt;=$H$6,$B175-$H$6,0)*$H$5)</f>
        <v>6.87874362713461E-011</v>
      </c>
      <c r="M175" s="163" t="n">
        <f aca="false">L175*J175+(1-L175)*K175</f>
        <v>0.0179842672143289</v>
      </c>
      <c r="N175" s="164"/>
      <c r="O175" s="164"/>
      <c r="P175" s="164"/>
    </row>
    <row r="176" customFormat="false" ht="12.75" hidden="false" customHeight="false" outlineLevel="0" collapsed="false">
      <c r="A176" s="165" t="n">
        <f aca="false">DATE(YEAR(A175),MONTH(A175)+1,1)</f>
        <v>41579</v>
      </c>
      <c r="B176" s="166" t="n">
        <v>166</v>
      </c>
      <c r="C176" s="153" t="n">
        <f aca="false">(Forecasts!C236/Forecasts!C235)^12-1</f>
        <v>0.0187816865340116</v>
      </c>
      <c r="D176" s="167" t="n">
        <f aca="false">[2]A!$E174</f>
        <v>22.25730942745</v>
      </c>
      <c r="E176" s="170" t="n">
        <f aca="false">D176-$B$8</f>
        <v>3.45730942745004</v>
      </c>
      <c r="F176" s="174" t="n">
        <f aca="false">F175</f>
        <v>0.0303765187042604</v>
      </c>
      <c r="G176" s="171" t="n">
        <f aca="false">$B$4+$B$5*$C176+$B$6*$C191+$B$7*$E176%</f>
        <v>0.0233185416109717</v>
      </c>
      <c r="H176" s="158" t="n">
        <f aca="false">EXP(-IF($B176&gt;=$H$6,$B176-$H$6,0)*$H$5)</f>
        <v>5.92058950765778E-011</v>
      </c>
      <c r="I176" s="156" t="n">
        <f aca="false">H176*F176+(1-H176)*G176</f>
        <v>0.0233185416113896</v>
      </c>
      <c r="J176" s="174" t="n">
        <f aca="false">J175</f>
        <v>0.0194214630613718</v>
      </c>
      <c r="K176" s="163" t="n">
        <f aca="false">$D$4+$D$5*$C176+$D$6*$G176</f>
        <v>0.0180545569095881</v>
      </c>
      <c r="L176" s="162" t="n">
        <f aca="false">EXP(-IF($B176&gt;=$H$6,$B176-$H$6,0)*$H$5)</f>
        <v>5.92058950765778E-011</v>
      </c>
      <c r="M176" s="163" t="n">
        <f aca="false">L176*J176+(1-L176)*K176</f>
        <v>0.018054556909669</v>
      </c>
      <c r="N176" s="164"/>
      <c r="O176" s="164"/>
      <c r="P176" s="164"/>
    </row>
    <row r="177" customFormat="false" ht="12.75" hidden="false" customHeight="false" outlineLevel="0" collapsed="false">
      <c r="A177" s="165" t="n">
        <f aca="false">DATE(YEAR(A176),MONTH(A176)+1,1)</f>
        <v>41609</v>
      </c>
      <c r="B177" s="152" t="n">
        <v>167</v>
      </c>
      <c r="C177" s="153" t="n">
        <f aca="false">(Forecasts!C237/Forecasts!C236)^12-1</f>
        <v>0.018752839902344</v>
      </c>
      <c r="D177" s="167" t="n">
        <f aca="false">[2]A!$E175</f>
        <v>22.3265850558078</v>
      </c>
      <c r="E177" s="170" t="n">
        <f aca="false">D177-$B$8</f>
        <v>3.52658505580776</v>
      </c>
      <c r="F177" s="174" t="n">
        <f aca="false">F176</f>
        <v>0.0303765187042604</v>
      </c>
      <c r="G177" s="171" t="n">
        <f aca="false">$B$4+$B$5*$C177+$B$6*$C192+$B$7*$E177%</f>
        <v>0.0233389024778763</v>
      </c>
      <c r="H177" s="158" t="n">
        <f aca="false">EXP(-IF($B177&gt;=$H$6,$B177-$H$6,0)*$H$5)</f>
        <v>5.09589861437956E-011</v>
      </c>
      <c r="I177" s="156" t="n">
        <f aca="false">H177*F177+(1-H177)*G177</f>
        <v>0.0233389024782349</v>
      </c>
      <c r="J177" s="174" t="n">
        <f aca="false">J176</f>
        <v>0.0194214630613718</v>
      </c>
      <c r="K177" s="163" t="n">
        <f aca="false">$D$4+$D$5*$C177+$D$6*$G177</f>
        <v>0.0180688211679397</v>
      </c>
      <c r="L177" s="162" t="n">
        <f aca="false">EXP(-IF($B177&gt;=$H$6,$B177-$H$6,0)*$H$5)</f>
        <v>5.09589861437956E-011</v>
      </c>
      <c r="M177" s="163" t="n">
        <f aca="false">L177*J177+(1-L177)*K177</f>
        <v>0.0180688211680086</v>
      </c>
      <c r="N177" s="164"/>
      <c r="O177" s="164"/>
      <c r="P177" s="164"/>
    </row>
    <row r="178" customFormat="false" ht="12.75" hidden="false" customHeight="false" outlineLevel="0" collapsed="false">
      <c r="A178" s="165" t="n">
        <f aca="false">DATE(YEAR(A177),MONTH(A177)+1,1)</f>
        <v>41640</v>
      </c>
      <c r="B178" s="166" t="n">
        <v>168</v>
      </c>
      <c r="C178" s="153" t="n">
        <f aca="false">(Forecasts!C238/Forecasts!C237)^12-1</f>
        <v>0.0187258422376699</v>
      </c>
      <c r="D178" s="167" t="n">
        <f aca="false">[2]A!$E176</f>
        <v>22.3590044947203</v>
      </c>
      <c r="E178" s="170" t="n">
        <f aca="false">D178-$B$8</f>
        <v>3.55900449472033</v>
      </c>
      <c r="F178" s="174" t="n">
        <f aca="false">F177</f>
        <v>0.0303765187042604</v>
      </c>
      <c r="G178" s="171" t="n">
        <f aca="false">$B$4+$B$5*$C178+$B$6*$C193+$B$7*$E178%</f>
        <v>0.0233405268356338</v>
      </c>
      <c r="H178" s="158" t="n">
        <f aca="false">EXP(-IF($B178&gt;=$H$6,$B178-$H$6,0)*$H$5)</f>
        <v>4.3860805844499E-011</v>
      </c>
      <c r="I178" s="156" t="n">
        <f aca="false">H178*F178+(1-H178)*G178</f>
        <v>0.0233405268359424</v>
      </c>
      <c r="J178" s="174" t="n">
        <f aca="false">J177</f>
        <v>0.0194214630613718</v>
      </c>
      <c r="K178" s="163" t="n">
        <f aca="false">$D$4+$D$5*$C178+$D$6*$G178</f>
        <v>0.0180672672483729</v>
      </c>
      <c r="L178" s="162" t="n">
        <f aca="false">EXP(-IF($B178&gt;=$H$6,$B178-$H$6,0)*$H$5)</f>
        <v>4.3860805844499E-011</v>
      </c>
      <c r="M178" s="163" t="n">
        <f aca="false">L178*J178+(1-L178)*K178</f>
        <v>0.0180672672484323</v>
      </c>
      <c r="N178" s="164"/>
      <c r="O178" s="164"/>
      <c r="P178" s="164"/>
    </row>
    <row r="179" customFormat="false" ht="12.75" hidden="false" customHeight="false" outlineLevel="0" collapsed="false">
      <c r="A179" s="165" t="n">
        <f aca="false">DATE(YEAR(A178),MONTH(A178)+1,1)</f>
        <v>41671</v>
      </c>
      <c r="B179" s="152" t="n">
        <v>169</v>
      </c>
      <c r="C179" s="153" t="n">
        <f aca="false">(Forecasts!C239/Forecasts!C238)^12-1</f>
        <v>0.0186988626166684</v>
      </c>
      <c r="D179" s="167" t="n">
        <f aca="false">[2]A!$E177</f>
        <v>22.4204413684362</v>
      </c>
      <c r="E179" s="170" t="n">
        <f aca="false">D179-$B$8</f>
        <v>3.62044136843619</v>
      </c>
      <c r="F179" s="174" t="n">
        <f aca="false">F178</f>
        <v>0.0303765187042604</v>
      </c>
      <c r="G179" s="171" t="n">
        <f aca="false">$B$4+$B$5*$C179+$B$6*$C194+$B$7*$E179%</f>
        <v>0.0233577118132079</v>
      </c>
      <c r="H179" s="158" t="n">
        <f aca="false">EXP(-IF($B179&gt;=$H$6,$B179-$H$6,0)*$H$5)</f>
        <v>3.7751345442791E-011</v>
      </c>
      <c r="I179" s="156" t="n">
        <f aca="false">H179*F179+(1-H179)*G179</f>
        <v>0.0233577118134729</v>
      </c>
      <c r="J179" s="174" t="n">
        <f aca="false">J178</f>
        <v>0.0194214630613718</v>
      </c>
      <c r="K179" s="163" t="n">
        <f aca="false">$D$4+$D$5*$C179+$D$6*$G179</f>
        <v>0.0180790196255096</v>
      </c>
      <c r="L179" s="162" t="n">
        <f aca="false">EXP(-IF($B179&gt;=$H$6,$B179-$H$6,0)*$H$5)</f>
        <v>3.7751345442791E-011</v>
      </c>
      <c r="M179" s="163" t="n">
        <f aca="false">L179*J179+(1-L179)*K179</f>
        <v>0.0180790196255603</v>
      </c>
      <c r="N179" s="164"/>
      <c r="O179" s="164"/>
      <c r="P179" s="164"/>
    </row>
    <row r="180" customFormat="false" ht="12.75" hidden="false" customHeight="false" outlineLevel="0" collapsed="false">
      <c r="A180" s="165" t="n">
        <f aca="false">DATE(YEAR(A179),MONTH(A179)+1,1)</f>
        <v>41699</v>
      </c>
      <c r="B180" s="166" t="n">
        <v>170</v>
      </c>
      <c r="C180" s="153" t="n">
        <f aca="false">(Forecasts!C240/Forecasts!C239)^12-1</f>
        <v>0.0186727854128648</v>
      </c>
      <c r="D180" s="167" t="n">
        <f aca="false">[2]A!$E178</f>
        <v>22.5076175141597</v>
      </c>
      <c r="E180" s="170" t="n">
        <f aca="false">D180-$B$8</f>
        <v>3.70761751415967</v>
      </c>
      <c r="F180" s="174" t="n">
        <f aca="false">F179</f>
        <v>0.0303765187042604</v>
      </c>
      <c r="G180" s="171" t="n">
        <f aca="false">$B$4+$B$5*$C180+$B$6*$C195+$B$7*$E180%</f>
        <v>0.0233897946442118</v>
      </c>
      <c r="H180" s="158" t="n">
        <f aca="false">EXP(-IF($B180&gt;=$H$6,$B180-$H$6,0)*$H$5)</f>
        <v>3.2492884143388E-011</v>
      </c>
      <c r="I180" s="156" t="n">
        <f aca="false">H180*F180+(1-H180)*G180</f>
        <v>0.0233897946444388</v>
      </c>
      <c r="J180" s="174" t="n">
        <f aca="false">J179</f>
        <v>0.0194214630613718</v>
      </c>
      <c r="K180" s="163" t="n">
        <f aca="false">$D$4+$D$5*$C180+$D$6*$G180</f>
        <v>0.0181036080308034</v>
      </c>
      <c r="L180" s="162" t="n">
        <f aca="false">EXP(-IF($B180&gt;=$H$6,$B180-$H$6,0)*$H$5)</f>
        <v>3.2492884143388E-011</v>
      </c>
      <c r="M180" s="163" t="n">
        <f aca="false">L180*J180+(1-L180)*K180</f>
        <v>0.0181036080308462</v>
      </c>
      <c r="N180" s="164"/>
      <c r="O180" s="164"/>
      <c r="P180" s="164"/>
    </row>
    <row r="181" customFormat="false" ht="12.75" hidden="false" customHeight="false" outlineLevel="0" collapsed="false">
      <c r="A181" s="165" t="n">
        <f aca="false">DATE(YEAR(A180),MONTH(A180)+1,1)</f>
        <v>41730</v>
      </c>
      <c r="B181" s="152" t="n">
        <v>171</v>
      </c>
      <c r="C181" s="153" t="n">
        <f aca="false">(Forecasts!C241/Forecasts!C240)^12-1</f>
        <v>0.01864998252017</v>
      </c>
      <c r="D181" s="167" t="n">
        <f aca="false">[2]A!$E179</f>
        <v>22.5253824858405</v>
      </c>
      <c r="E181" s="170" t="n">
        <f aca="false">D181-$B$8</f>
        <v>3.72538248584046</v>
      </c>
      <c r="F181" s="174" t="n">
        <f aca="false">F180</f>
        <v>0.0303765187042604</v>
      </c>
      <c r="G181" s="171" t="n">
        <f aca="false">$B$4+$B$5*$C181+$B$6*$C196+$B$7*$E181%</f>
        <v>0.0233849854952861</v>
      </c>
      <c r="H181" s="158" t="n">
        <f aca="false">EXP(-IF($B181&gt;=$H$6,$B181-$H$6,0)*$H$5)</f>
        <v>2.79668845592693E-011</v>
      </c>
      <c r="I181" s="156" t="n">
        <f aca="false">H181*F181+(1-H181)*G181</f>
        <v>0.0233849854954816</v>
      </c>
      <c r="J181" s="174" t="n">
        <f aca="false">J180</f>
        <v>0.0194214630613718</v>
      </c>
      <c r="K181" s="163" t="n">
        <f aca="false">$D$4+$D$5*$C181+$D$6*$G181</f>
        <v>0.0180970106931681</v>
      </c>
      <c r="L181" s="162" t="n">
        <f aca="false">EXP(-IF($B181&gt;=$H$6,$B181-$H$6,0)*$H$5)</f>
        <v>2.79668845592693E-011</v>
      </c>
      <c r="M181" s="163" t="n">
        <f aca="false">L181*J181+(1-L181)*K181</f>
        <v>0.0180970106932052</v>
      </c>
      <c r="N181" s="164"/>
      <c r="O181" s="164"/>
      <c r="P181" s="164"/>
    </row>
    <row r="182" customFormat="false" ht="12.75" hidden="false" customHeight="false" outlineLevel="0" collapsed="false">
      <c r="A182" s="165" t="n">
        <f aca="false">DATE(YEAR(A181),MONTH(A181)+1,1)</f>
        <v>41760</v>
      </c>
      <c r="B182" s="166" t="n">
        <v>172</v>
      </c>
      <c r="C182" s="153" t="n">
        <f aca="false">(Forecasts!C242/Forecasts!C241)^12-1</f>
        <v>0.018625540855729</v>
      </c>
      <c r="D182" s="167" t="n">
        <f aca="false">[2]A!$E180</f>
        <v>22.6070613765088</v>
      </c>
      <c r="E182" s="170" t="n">
        <f aca="false">D182-$B$8</f>
        <v>3.80706137650879</v>
      </c>
      <c r="F182" s="174" t="n">
        <f aca="false">F181</f>
        <v>0.0303765187042604</v>
      </c>
      <c r="G182" s="171" t="n">
        <f aca="false">$B$4+$B$5*$C182+$B$6*$C197+$B$7*$E182%</f>
        <v>0.0234150514189721</v>
      </c>
      <c r="H182" s="158" t="n">
        <f aca="false">EXP(-IF($B182&gt;=$H$6,$B182-$H$6,0)*$H$5)</f>
        <v>2.40713206159219E-011</v>
      </c>
      <c r="I182" s="156" t="n">
        <f aca="false">H182*F182+(1-H182)*G182</f>
        <v>0.0234150514191397</v>
      </c>
      <c r="J182" s="174" t="n">
        <f aca="false">J181</f>
        <v>0.0194214630613718</v>
      </c>
      <c r="K182" s="163" t="n">
        <f aca="false">$D$4+$D$5*$C182+$D$6*$G182</f>
        <v>0.0181200529164956</v>
      </c>
      <c r="L182" s="162" t="n">
        <f aca="false">EXP(-IF($B182&gt;=$H$6,$B182-$H$6,0)*$H$5)</f>
        <v>2.40713206159219E-011</v>
      </c>
      <c r="M182" s="163" t="n">
        <f aca="false">L182*J182+(1-L182)*K182</f>
        <v>0.0181200529165269</v>
      </c>
      <c r="N182" s="164"/>
      <c r="O182" s="164"/>
      <c r="P182" s="164"/>
    </row>
    <row r="183" customFormat="false" ht="12.75" hidden="false" customHeight="false" outlineLevel="0" collapsed="false">
      <c r="A183" s="165" t="n">
        <f aca="false">DATE(YEAR(A182),MONTH(A182)+1,1)</f>
        <v>41791</v>
      </c>
      <c r="B183" s="152" t="n">
        <v>173</v>
      </c>
      <c r="C183" s="153" t="n">
        <f aca="false">(Forecasts!C243/Forecasts!C242)^12-1</f>
        <v>0.0186026668209858</v>
      </c>
      <c r="D183" s="167" t="n">
        <f aca="false">[2]A!$E181</f>
        <v>22.4046988529095</v>
      </c>
      <c r="E183" s="170" t="n">
        <f aca="false">D183-$B$8</f>
        <v>3.60469885290946</v>
      </c>
      <c r="F183" s="174" t="n">
        <f aca="false">F182</f>
        <v>0.0303765187042604</v>
      </c>
      <c r="G183" s="171" t="n">
        <f aca="false">$B$4+$B$5*$C183+$B$6*$C198+$B$7*$E183%</f>
        <v>0.0232895110856086</v>
      </c>
      <c r="H183" s="158" t="n">
        <f aca="false">EXP(-IF($B183&gt;=$H$6,$B183-$H$6,0)*$H$5)</f>
        <v>2.07183776572089E-011</v>
      </c>
      <c r="I183" s="156" t="n">
        <f aca="false">H183*F183+(1-H183)*G183</f>
        <v>0.0232895110857554</v>
      </c>
      <c r="J183" s="174" t="n">
        <f aca="false">J182</f>
        <v>0.0194214630613718</v>
      </c>
      <c r="K183" s="163" t="n">
        <f aca="false">$D$4+$D$5*$C183+$D$6*$G183</f>
        <v>0.0180102226616828</v>
      </c>
      <c r="L183" s="162" t="n">
        <f aca="false">EXP(-IF($B183&gt;=$H$6,$B183-$H$6,0)*$H$5)</f>
        <v>2.07183776572089E-011</v>
      </c>
      <c r="M183" s="163" t="n">
        <f aca="false">L183*J183+(1-L183)*K183</f>
        <v>0.018010222661712</v>
      </c>
      <c r="N183" s="164"/>
      <c r="O183" s="164"/>
      <c r="P183" s="164"/>
    </row>
    <row r="184" customFormat="false" ht="12.75" hidden="false" customHeight="false" outlineLevel="0" collapsed="false">
      <c r="A184" s="165" t="n">
        <f aca="false">DATE(YEAR(A183),MONTH(A183)+1,1)</f>
        <v>41821</v>
      </c>
      <c r="B184" s="166" t="n">
        <v>174</v>
      </c>
      <c r="C184" s="153" t="n">
        <f aca="false">(Forecasts!C244/Forecasts!C243)^12-1</f>
        <v>0.0185798089371061</v>
      </c>
      <c r="D184" s="167" t="n">
        <f aca="false">[2]A!$E182</f>
        <v>22.6650009559089</v>
      </c>
      <c r="E184" s="170" t="n">
        <f aca="false">D184-$B$8</f>
        <v>3.8650009559089</v>
      </c>
      <c r="F184" s="174" t="n">
        <f aca="false">F183</f>
        <v>0.0303765187042604</v>
      </c>
      <c r="G184" s="171" t="n">
        <f aca="false">$B$4+$B$5*$C184+$B$6*$C199+$B$7*$E184%</f>
        <v>0.0234186197295223</v>
      </c>
      <c r="H184" s="158" t="n">
        <f aca="false">EXP(-IF($B184&gt;=$H$6,$B184-$H$6,0)*$H$5)</f>
        <v>1.78324729081464E-011</v>
      </c>
      <c r="I184" s="156" t="n">
        <f aca="false">H184*F184+(1-H184)*G184</f>
        <v>0.0234186197296464</v>
      </c>
      <c r="J184" s="174" t="n">
        <f aca="false">J183</f>
        <v>0.0194214630613718</v>
      </c>
      <c r="K184" s="163" t="n">
        <f aca="false">$D$4+$D$5*$C184+$D$6*$G184</f>
        <v>0.0181181190428861</v>
      </c>
      <c r="L184" s="162" t="n">
        <f aca="false">EXP(-IF($B184&gt;=$H$6,$B184-$H$6,0)*$H$5)</f>
        <v>1.78324729081464E-011</v>
      </c>
      <c r="M184" s="163" t="n">
        <f aca="false">L184*J184+(1-L184)*K184</f>
        <v>0.0181181190429094</v>
      </c>
      <c r="N184" s="164"/>
      <c r="O184" s="164"/>
      <c r="P184" s="164"/>
    </row>
    <row r="185" customFormat="false" ht="12.75" hidden="false" customHeight="false" outlineLevel="0" collapsed="false">
      <c r="A185" s="165" t="n">
        <f aca="false">DATE(YEAR(A184),MONTH(A184)+1,1)</f>
        <v>41852</v>
      </c>
      <c r="B185" s="152" t="n">
        <v>175</v>
      </c>
      <c r="C185" s="153" t="n">
        <f aca="false">(Forecasts!C245/Forecasts!C244)^12-1</f>
        <v>0.0185584173037572</v>
      </c>
      <c r="D185" s="167" t="n">
        <f aca="false">[2]A!$E183</f>
        <v>22.5271354946284</v>
      </c>
      <c r="E185" s="170" t="n">
        <f aca="false">D185-$B$8</f>
        <v>3.72713549462839</v>
      </c>
      <c r="F185" s="174" t="n">
        <f aca="false">F184</f>
        <v>0.0303765187042604</v>
      </c>
      <c r="G185" s="171" t="n">
        <f aca="false">$B$4+$B$5*$C185+$B$6*$C200+$B$7*$E185%</f>
        <v>0.0233296376959249</v>
      </c>
      <c r="H185" s="158" t="n">
        <f aca="false">EXP(-IF($B185&gt;=$H$6,$B185-$H$6,0)*$H$5)</f>
        <v>1.53485516714254E-011</v>
      </c>
      <c r="I185" s="156" t="n">
        <f aca="false">H185*F185+(1-H185)*G185</f>
        <v>0.0233296376960331</v>
      </c>
      <c r="J185" s="174" t="n">
        <f aca="false">J184</f>
        <v>0.0194214630613718</v>
      </c>
      <c r="K185" s="163" t="n">
        <f aca="false">$D$4+$D$5*$C185+$D$6*$G185</f>
        <v>0.0180397077161254</v>
      </c>
      <c r="L185" s="162" t="n">
        <f aca="false">EXP(-IF($B185&gt;=$H$6,$B185-$H$6,0)*$H$5)</f>
        <v>1.53485516714254E-011</v>
      </c>
      <c r="M185" s="163" t="n">
        <f aca="false">L185*J185+(1-L185)*K185</f>
        <v>0.0180397077161466</v>
      </c>
      <c r="N185" s="164"/>
      <c r="O185" s="164"/>
      <c r="P185" s="164"/>
    </row>
    <row r="186" customFormat="false" ht="12.75" hidden="false" customHeight="false" outlineLevel="0" collapsed="false">
      <c r="A186" s="165" t="n">
        <f aca="false">DATE(YEAR(A185),MONTH(A185)+1,1)</f>
        <v>41883</v>
      </c>
      <c r="B186" s="166" t="n">
        <v>176</v>
      </c>
      <c r="C186" s="153" t="n">
        <f aca="false">(Forecasts!C246/Forecasts!C245)^12-1</f>
        <v>0.0185370409271162</v>
      </c>
      <c r="D186" s="167" t="n">
        <f aca="false">[2]A!$E184</f>
        <v>22.7861845845517</v>
      </c>
      <c r="E186" s="170" t="n">
        <f aca="false">D186-$B$8</f>
        <v>3.9861845845517</v>
      </c>
      <c r="F186" s="174" t="n">
        <f aca="false">F185</f>
        <v>0.0303765187042604</v>
      </c>
      <c r="G186" s="171" t="n">
        <f aca="false">$B$4+$B$5*$C186+$B$6*$C201+$B$7*$E186%</f>
        <v>0.0234589677300514</v>
      </c>
      <c r="H186" s="158" t="n">
        <f aca="false">EXP(-IF($B186&gt;=$H$6,$B186-$H$6,0)*$H$5)</f>
        <v>1.32106208501679E-011</v>
      </c>
      <c r="I186" s="156" t="n">
        <f aca="false">H186*F186+(1-H186)*G186</f>
        <v>0.0234589677301428</v>
      </c>
      <c r="J186" s="174" t="n">
        <f aca="false">J185</f>
        <v>0.0194214630613718</v>
      </c>
      <c r="K186" s="163" t="n">
        <f aca="false">$D$4+$D$5*$C186+$D$6*$G186</f>
        <v>0.0181479548702496</v>
      </c>
      <c r="L186" s="162" t="n">
        <f aca="false">EXP(-IF($B186&gt;=$H$6,$B186-$H$6,0)*$H$5)</f>
        <v>1.32106208501679E-011</v>
      </c>
      <c r="M186" s="163" t="n">
        <f aca="false">L186*J186+(1-L186)*K186</f>
        <v>0.0181479548702664</v>
      </c>
      <c r="N186" s="164"/>
      <c r="O186" s="164"/>
      <c r="P186" s="164"/>
    </row>
    <row r="187" customFormat="false" ht="12.75" hidden="false" customHeight="false" outlineLevel="0" collapsed="false">
      <c r="A187" s="165" t="n">
        <f aca="false">DATE(YEAR(A186),MONTH(A186)+1,1)</f>
        <v>41913</v>
      </c>
      <c r="B187" s="152" t="n">
        <v>177</v>
      </c>
      <c r="C187" s="153" t="n">
        <f aca="false">(Forecasts!C247/Forecasts!C246)^12-1</f>
        <v>0.0185163803212318</v>
      </c>
      <c r="D187" s="167" t="n">
        <f aca="false">[2]A!$E185</f>
        <v>22.6593867413168</v>
      </c>
      <c r="E187" s="170" t="n">
        <f aca="false">D187-$B$8</f>
        <v>3.85938674131676</v>
      </c>
      <c r="F187" s="174" t="n">
        <f aca="false">F186</f>
        <v>0.0303765187042604</v>
      </c>
      <c r="G187" s="171" t="n">
        <f aca="false">$B$4+$B$5*$C187+$B$6*$C202+$B$7*$E187%</f>
        <v>0.0233766686692148</v>
      </c>
      <c r="H187" s="158" t="n">
        <f aca="false">EXP(-IF($B187&gt;=$H$6,$B187-$H$6,0)*$H$5)</f>
        <v>1.13704867392667E-011</v>
      </c>
      <c r="I187" s="156" t="n">
        <f aca="false">H187*F187+(1-H187)*G187</f>
        <v>0.0233766686692944</v>
      </c>
      <c r="J187" s="174" t="n">
        <f aca="false">J186</f>
        <v>0.0194214630613718</v>
      </c>
      <c r="K187" s="163" t="n">
        <f aca="false">$D$4+$D$5*$C187+$D$6*$G187</f>
        <v>0.0180753371671929</v>
      </c>
      <c r="L187" s="162" t="n">
        <f aca="false">EXP(-IF($B187&gt;=$H$6,$B187-$H$6,0)*$H$5)</f>
        <v>1.13704867392667E-011</v>
      </c>
      <c r="M187" s="163" t="n">
        <f aca="false">L187*J187+(1-L187)*K187</f>
        <v>0.0180753371672082</v>
      </c>
      <c r="N187" s="164"/>
      <c r="O187" s="164"/>
      <c r="P187" s="164"/>
    </row>
    <row r="188" customFormat="false" ht="12.75" hidden="false" customHeight="false" outlineLevel="0" collapsed="false">
      <c r="A188" s="165" t="n">
        <f aca="false">DATE(YEAR(A187),MONTH(A187)+1,1)</f>
        <v>41944</v>
      </c>
      <c r="B188" s="166" t="n">
        <v>178</v>
      </c>
      <c r="C188" s="153" t="n">
        <f aca="false">(Forecasts!C248/Forecasts!C247)^12-1</f>
        <v>0.0184970451327986</v>
      </c>
      <c r="D188" s="167" t="n">
        <f aca="false">[2]A!$E186</f>
        <v>22.8603610489028</v>
      </c>
      <c r="E188" s="170" t="n">
        <f aca="false">D188-$B$8</f>
        <v>4.06036104890282</v>
      </c>
      <c r="F188" s="174" t="n">
        <f aca="false">F187</f>
        <v>0.0303765187042604</v>
      </c>
      <c r="G188" s="171" t="n">
        <f aca="false">$B$4+$B$5*$C188+$B$6*$C203+$B$7*$E188%</f>
        <v>0.023475165329071</v>
      </c>
      <c r="H188" s="158" t="n">
        <f aca="false">EXP(-IF($B188&gt;=$H$6,$B188-$H$6,0)*$H$5)</f>
        <v>9.78666863232224E-012</v>
      </c>
      <c r="I188" s="156" t="n">
        <f aca="false">H188*F188+(1-H188)*G188</f>
        <v>0.0234751653291386</v>
      </c>
      <c r="J188" s="174" t="n">
        <f aca="false">J187</f>
        <v>0.0194214630613718</v>
      </c>
      <c r="K188" s="163" t="n">
        <f aca="false">$D$4+$D$5*$C188+$D$6*$G188</f>
        <v>0.0181574442758308</v>
      </c>
      <c r="L188" s="162" t="n">
        <f aca="false">EXP(-IF($B188&gt;=$H$6,$B188-$H$6,0)*$H$5)</f>
        <v>9.78666863232224E-012</v>
      </c>
      <c r="M188" s="163" t="n">
        <f aca="false">L188*J188+(1-L188)*K188</f>
        <v>0.0181574442758431</v>
      </c>
      <c r="N188" s="164"/>
      <c r="O188" s="164"/>
      <c r="P188" s="164"/>
    </row>
    <row r="189" customFormat="false" ht="12.75" hidden="false" customHeight="false" outlineLevel="0" collapsed="false">
      <c r="A189" s="165" t="n">
        <f aca="false">DATE(YEAR(A188),MONTH(A188)+1,1)</f>
        <v>41974</v>
      </c>
      <c r="B189" s="152" t="n">
        <v>179</v>
      </c>
      <c r="C189" s="153" t="n">
        <f aca="false">(Forecasts!C249/Forecasts!C248)^12-1</f>
        <v>0.0184777237879747</v>
      </c>
      <c r="D189" s="167" t="n">
        <f aca="false">[2]A!$E187</f>
        <v>22.9242376546903</v>
      </c>
      <c r="E189" s="170" t="n">
        <f aca="false">D189-$B$8</f>
        <v>4.12423765469025</v>
      </c>
      <c r="F189" s="174" t="n">
        <f aca="false">F188</f>
        <v>0.0303765187042604</v>
      </c>
      <c r="G189" s="171" t="n">
        <f aca="false">$B$4+$B$5*$C189+$B$6*$C204+$B$7*$E189%</f>
        <v>0.0234984131944335</v>
      </c>
      <c r="H189" s="158" t="n">
        <f aca="false">EXP(-IF($B189&gt;=$H$6,$B189-$H$6,0)*$H$5)</f>
        <v>8.42346375446865E-012</v>
      </c>
      <c r="I189" s="156" t="n">
        <f aca="false">H189*F189+(1-H189)*G189</f>
        <v>0.0234984131944914</v>
      </c>
      <c r="J189" s="174" t="n">
        <f aca="false">J188</f>
        <v>0.0194214630613718</v>
      </c>
      <c r="K189" s="163" t="n">
        <f aca="false">$D$4+$D$5*$C189+$D$6*$G189</f>
        <v>0.0181752151741299</v>
      </c>
      <c r="L189" s="162" t="n">
        <f aca="false">EXP(-IF($B189&gt;=$H$6,$B189-$H$6,0)*$H$5)</f>
        <v>8.42346375446865E-012</v>
      </c>
      <c r="M189" s="163" t="n">
        <f aca="false">L189*J189+(1-L189)*K189</f>
        <v>0.0181752151741404</v>
      </c>
      <c r="N189" s="164"/>
      <c r="O189" s="164"/>
      <c r="P189" s="164"/>
    </row>
    <row r="190" customFormat="false" ht="12.75" hidden="false" customHeight="false" outlineLevel="0" collapsed="false">
      <c r="A190" s="165" t="n">
        <f aca="false">DATE(YEAR(A189),MONTH(A189)+1,1)</f>
        <v>42005</v>
      </c>
      <c r="B190" s="166" t="n">
        <v>180</v>
      </c>
      <c r="C190" s="153" t="n">
        <f aca="false">(Forecasts!C250/Forecasts!C249)^12-1</f>
        <v>0.0184596419232859</v>
      </c>
      <c r="D190" s="167" t="n">
        <f aca="false">[2]A!$E188</f>
        <v>22.9595623453099</v>
      </c>
      <c r="E190" s="170" t="n">
        <f aca="false">D190-$B$8</f>
        <v>4.15956234530988</v>
      </c>
      <c r="F190" s="174" t="n">
        <f aca="false">F189</f>
        <v>0.0303765187042604</v>
      </c>
      <c r="G190" s="171" t="n">
        <f aca="false">$B$4+$B$5*$C190+$B$6*$C205+$B$7*$E190%</f>
        <v>0.023506852370047</v>
      </c>
      <c r="H190" s="158" t="n">
        <f aca="false">EXP(-IF($B190&gt;=$H$6,$B190-$H$6,0)*$H$5)</f>
        <v>7.25014244259854E-012</v>
      </c>
      <c r="I190" s="156" t="n">
        <f aca="false">H190*F190+(1-H190)*G190</f>
        <v>0.0235068523700968</v>
      </c>
      <c r="J190" s="174" t="n">
        <f aca="false">J189</f>
        <v>0.0194214630613718</v>
      </c>
      <c r="K190" s="163" t="n">
        <f aca="false">$D$4+$D$5*$C190+$D$6*$G190</f>
        <v>0.0181804597460283</v>
      </c>
      <c r="L190" s="162" t="n">
        <f aca="false">EXP(-IF($B190&gt;=$H$6,$B190-$H$6,0)*$H$5)</f>
        <v>7.25014244259854E-012</v>
      </c>
      <c r="M190" s="163" t="n">
        <f aca="false">L190*J190+(1-L190)*K190</f>
        <v>0.0181804597460373</v>
      </c>
      <c r="N190" s="164"/>
      <c r="O190" s="164"/>
      <c r="P190" s="164"/>
    </row>
    <row r="191" customFormat="false" ht="12.75" hidden="false" customHeight="false" outlineLevel="0" collapsed="false">
      <c r="A191" s="165" t="n">
        <f aca="false">DATE(YEAR(A190),MONTH(A190)+1,1)</f>
        <v>42036</v>
      </c>
      <c r="B191" s="152" t="n">
        <v>181</v>
      </c>
      <c r="C191" s="153" t="n">
        <f aca="false">(Forecasts!C251/Forecasts!C250)^12-1</f>
        <v>0.0184415729488532</v>
      </c>
      <c r="D191" s="167" t="n">
        <f aca="false">[2]A!$E189</f>
        <v>23.0205147122419</v>
      </c>
      <c r="E191" s="170" t="n">
        <f aca="false">D191-$B$8</f>
        <v>4.22051471224189</v>
      </c>
      <c r="F191" s="175" t="n">
        <f aca="false">F190</f>
        <v>0.0303765187042604</v>
      </c>
      <c r="G191" s="171" t="n">
        <f aca="false">$B$4+$B$5*$C191+$B$6*$C206+$B$7*$E191%</f>
        <v>0.0235292568050594</v>
      </c>
      <c r="H191" s="158" t="n">
        <f aca="false">EXP(-IF($B191&gt;=$H$6,$B191-$H$6,0)*$H$5)</f>
        <v>6.2402554305624E-012</v>
      </c>
      <c r="I191" s="156" t="n">
        <f aca="false">H191*F191+(1-H191)*G191</f>
        <v>0.0235292568051021</v>
      </c>
      <c r="J191" s="175" t="n">
        <f aca="false">J190</f>
        <v>0.0194214630613718</v>
      </c>
      <c r="K191" s="163" t="n">
        <f aca="false">$D$4+$D$5*$C191+$D$6*$G191</f>
        <v>0.0181976460197508</v>
      </c>
      <c r="L191" s="162" t="n">
        <f aca="false">EXP(-IF($B191&gt;=$H$6,$B191-$H$6,0)*$H$5)</f>
        <v>6.2402554305624E-012</v>
      </c>
      <c r="M191" s="163" t="n">
        <f aca="false">L191*J191+(1-L191)*K191</f>
        <v>0.0181976460197584</v>
      </c>
      <c r="N191" s="164"/>
      <c r="O191" s="164"/>
      <c r="P191" s="164"/>
    </row>
    <row r="192" customFormat="false" ht="12.75" hidden="false" customHeight="false" outlineLevel="0" collapsed="false">
      <c r="A192" s="165" t="n">
        <f aca="false">DATE(YEAR(A191),MONTH(A191)+1,1)</f>
        <v>42064</v>
      </c>
      <c r="B192" s="166" t="n">
        <v>182</v>
      </c>
      <c r="C192" s="153" t="n">
        <f aca="false">(Forecasts!C252/Forecasts!C251)^12-1</f>
        <v>0.0184241089063932</v>
      </c>
      <c r="D192" s="176"/>
      <c r="E192" s="177"/>
      <c r="F192" s="178"/>
      <c r="G192" s="179"/>
      <c r="H192" s="176"/>
      <c r="I192" s="176"/>
      <c r="J192" s="178"/>
      <c r="K192" s="176"/>
      <c r="L192" s="176"/>
      <c r="M192" s="154"/>
      <c r="N192" s="164"/>
      <c r="O192" s="164"/>
      <c r="P192" s="164"/>
    </row>
    <row r="193" customFormat="false" ht="12.75" hidden="false" customHeight="false" outlineLevel="0" collapsed="false">
      <c r="A193" s="165" t="n">
        <f aca="false">DATE(YEAR(A192),MONTH(A192)+1,1)</f>
        <v>42095</v>
      </c>
      <c r="B193" s="152" t="n">
        <v>183</v>
      </c>
      <c r="C193" s="153" t="n">
        <f aca="false">(Forecasts!C253/Forecasts!C252)^12-1</f>
        <v>0.0184088379692127</v>
      </c>
      <c r="D193" s="176"/>
      <c r="E193" s="177"/>
      <c r="F193" s="178"/>
      <c r="G193" s="179"/>
      <c r="H193" s="176"/>
      <c r="I193" s="176"/>
      <c r="J193" s="178"/>
      <c r="K193" s="176"/>
      <c r="L193" s="176"/>
      <c r="M193" s="154"/>
      <c r="N193" s="164"/>
      <c r="O193" s="164"/>
      <c r="P193" s="164"/>
    </row>
    <row r="194" customFormat="false" ht="12.75" hidden="false" customHeight="false" outlineLevel="0" collapsed="false">
      <c r="A194" s="165" t="n">
        <f aca="false">DATE(YEAR(A193),MONTH(A193)+1,1)</f>
        <v>42125</v>
      </c>
      <c r="B194" s="166" t="n">
        <v>184</v>
      </c>
      <c r="C194" s="153" t="n">
        <f aca="false">(Forecasts!C254/Forecasts!C253)^12-1</f>
        <v>0.0183924696687856</v>
      </c>
      <c r="D194" s="176"/>
      <c r="E194" s="177"/>
      <c r="F194" s="178"/>
      <c r="G194" s="179"/>
      <c r="H194" s="176"/>
      <c r="I194" s="176"/>
      <c r="J194" s="178"/>
      <c r="K194" s="176"/>
      <c r="L194" s="176"/>
      <c r="M194" s="154"/>
      <c r="N194" s="164"/>
      <c r="O194" s="164"/>
      <c r="P194" s="164"/>
    </row>
    <row r="195" customFormat="false" ht="12.75" hidden="false" customHeight="false" outlineLevel="0" collapsed="false">
      <c r="A195" s="165" t="n">
        <f aca="false">DATE(YEAR(A194),MONTH(A194)+1,1)</f>
        <v>42156</v>
      </c>
      <c r="B195" s="152" t="n">
        <v>185</v>
      </c>
      <c r="C195" s="153" t="n">
        <f aca="false">(Forecasts!C255/Forecasts!C254)^12-1</f>
        <v>0.0183771511216051</v>
      </c>
      <c r="D195" s="176"/>
      <c r="E195" s="177"/>
      <c r="F195" s="178"/>
      <c r="G195" s="179"/>
      <c r="H195" s="176"/>
      <c r="I195" s="176"/>
      <c r="J195" s="178"/>
      <c r="K195" s="176"/>
      <c r="L195" s="176"/>
      <c r="M195" s="154"/>
      <c r="N195" s="164"/>
      <c r="O195" s="164"/>
      <c r="P195" s="164"/>
    </row>
    <row r="196" customFormat="false" ht="12.75" hidden="false" customHeight="false" outlineLevel="0" collapsed="false">
      <c r="A196" s="165" t="n">
        <f aca="false">DATE(YEAR(A195),MONTH(A195)+1,1)</f>
        <v>42186</v>
      </c>
      <c r="B196" s="166" t="n">
        <v>186</v>
      </c>
      <c r="C196" s="153" t="n">
        <f aca="false">(Forecasts!C256/Forecasts!C255)^12-1</f>
        <v>0.0183618431423982</v>
      </c>
      <c r="D196" s="176"/>
      <c r="E196" s="177"/>
      <c r="F196" s="178"/>
      <c r="G196" s="179"/>
      <c r="H196" s="176"/>
      <c r="I196" s="176"/>
      <c r="J196" s="178"/>
      <c r="K196" s="176"/>
      <c r="L196" s="176"/>
      <c r="M196" s="154"/>
      <c r="N196" s="164"/>
      <c r="O196" s="164"/>
      <c r="P196" s="164"/>
    </row>
    <row r="197" customFormat="false" ht="12.75" hidden="false" customHeight="false" outlineLevel="0" collapsed="false">
      <c r="A197" s="165" t="n">
        <f aca="false">DATE(YEAR(A196),MONTH(A196)+1,1)</f>
        <v>42217</v>
      </c>
      <c r="B197" s="152" t="n">
        <v>187</v>
      </c>
      <c r="C197" s="153" t="n">
        <f aca="false">(Forecasts!C257/Forecasts!C256)^12-1</f>
        <v>0.0183475167224385</v>
      </c>
      <c r="D197" s="176"/>
      <c r="E197" s="177"/>
      <c r="F197" s="178"/>
      <c r="G197" s="179"/>
      <c r="H197" s="176"/>
      <c r="I197" s="176"/>
      <c r="J197" s="178"/>
      <c r="K197" s="176"/>
      <c r="L197" s="176"/>
      <c r="M197" s="154"/>
      <c r="N197" s="164"/>
      <c r="O197" s="164"/>
      <c r="P197" s="164"/>
    </row>
    <row r="198" customFormat="false" ht="12.75" hidden="false" customHeight="false" outlineLevel="0" collapsed="false">
      <c r="A198" s="165" t="n">
        <f aca="false">DATE(YEAR(A197),MONTH(A197)+1,1)</f>
        <v>42248</v>
      </c>
      <c r="B198" s="166" t="n">
        <v>188</v>
      </c>
      <c r="C198" s="153" t="n">
        <f aca="false">(Forecasts!C258/Forecasts!C257)^12-1</f>
        <v>0.0183331999716296</v>
      </c>
      <c r="D198" s="176"/>
      <c r="E198" s="177"/>
      <c r="F198" s="178"/>
      <c r="G198" s="179"/>
      <c r="H198" s="176"/>
      <c r="I198" s="176"/>
      <c r="J198" s="178"/>
      <c r="K198" s="176"/>
      <c r="L198" s="176"/>
      <c r="M198" s="154"/>
      <c r="N198" s="164"/>
      <c r="O198" s="164"/>
      <c r="P198" s="164"/>
    </row>
    <row r="199" customFormat="false" ht="12.75" hidden="false" customHeight="false" outlineLevel="0" collapsed="false">
      <c r="A199" s="165" t="n">
        <f aca="false">DATE(YEAR(A198),MONTH(A198)+1,1)</f>
        <v>42278</v>
      </c>
      <c r="B199" s="152" t="n">
        <v>189</v>
      </c>
      <c r="C199" s="153" t="n">
        <f aca="false">(Forecasts!C259/Forecasts!C258)^12-1</f>
        <v>0.0183193619171997</v>
      </c>
      <c r="D199" s="176"/>
      <c r="E199" s="177"/>
      <c r="F199" s="178"/>
      <c r="G199" s="179"/>
      <c r="H199" s="176"/>
      <c r="I199" s="176"/>
      <c r="J199" s="178"/>
      <c r="K199" s="176"/>
      <c r="L199" s="176"/>
      <c r="M199" s="154"/>
      <c r="N199" s="164"/>
      <c r="O199" s="164"/>
      <c r="P199" s="164"/>
    </row>
    <row r="200" customFormat="false" ht="12.75" hidden="false" customHeight="false" outlineLevel="0" collapsed="false">
      <c r="A200" s="165" t="n">
        <f aca="false">DATE(YEAR(A199),MONTH(A199)+1,1)</f>
        <v>42309</v>
      </c>
      <c r="B200" s="166" t="n">
        <v>190</v>
      </c>
      <c r="C200" s="153" t="n">
        <f aca="false">(Forecasts!C260/Forecasts!C259)^12-1</f>
        <v>0.0183064108327304</v>
      </c>
      <c r="D200" s="176"/>
      <c r="E200" s="177"/>
      <c r="F200" s="178"/>
      <c r="G200" s="179"/>
      <c r="H200" s="176"/>
      <c r="I200" s="176"/>
      <c r="J200" s="178"/>
      <c r="K200" s="176"/>
      <c r="L200" s="176"/>
      <c r="M200" s="154"/>
      <c r="N200" s="164"/>
      <c r="O200" s="164"/>
      <c r="P200" s="164"/>
    </row>
    <row r="201" customFormat="false" ht="12.75" hidden="false" customHeight="false" outlineLevel="0" collapsed="false">
      <c r="A201" s="165" t="n">
        <f aca="false">DATE(YEAR(A200),MONTH(A200)+1,1)</f>
        <v>42339</v>
      </c>
      <c r="B201" s="152" t="n">
        <v>191</v>
      </c>
      <c r="C201" s="153" t="n">
        <f aca="false">(Forecasts!C261/Forecasts!C260)^12-1</f>
        <v>0.0182934681244473</v>
      </c>
      <c r="D201" s="176"/>
      <c r="E201" s="177"/>
      <c r="F201" s="178"/>
      <c r="G201" s="179"/>
      <c r="H201" s="176"/>
      <c r="I201" s="176"/>
      <c r="J201" s="178"/>
      <c r="K201" s="176"/>
      <c r="L201" s="176"/>
      <c r="M201" s="154"/>
      <c r="N201" s="164"/>
      <c r="O201" s="164"/>
      <c r="P201" s="164"/>
    </row>
    <row r="202" customFormat="false" ht="12.75" hidden="false" customHeight="false" outlineLevel="0" collapsed="false">
      <c r="A202" s="165" t="n">
        <f aca="false">DATE(YEAR(A201),MONTH(A201)+1,1)</f>
        <v>42370</v>
      </c>
      <c r="B202" s="166" t="n">
        <v>192</v>
      </c>
      <c r="C202" s="153" t="n">
        <f aca="false">(Forecasts!C262/Forecasts!C261)^12-1</f>
        <v>0.0182813547456457</v>
      </c>
      <c r="D202" s="176"/>
      <c r="E202" s="177"/>
      <c r="F202" s="178"/>
      <c r="G202" s="179"/>
      <c r="H202" s="176"/>
      <c r="I202" s="176"/>
      <c r="J202" s="178"/>
      <c r="K202" s="176"/>
      <c r="L202" s="176"/>
      <c r="M202" s="154"/>
      <c r="N202" s="164"/>
      <c r="O202" s="164"/>
      <c r="P202" s="164"/>
    </row>
    <row r="203" customFormat="false" ht="12.75" hidden="false" customHeight="false" outlineLevel="0" collapsed="false">
      <c r="A203" s="165" t="n">
        <f aca="false">DATE(YEAR(A202),MONTH(A202)+1,1)</f>
        <v>42401</v>
      </c>
      <c r="B203" s="152" t="n">
        <v>193</v>
      </c>
      <c r="C203" s="153" t="n">
        <f aca="false">(Forecasts!C263/Forecasts!C262)^12-1</f>
        <v>0.0182692489331087</v>
      </c>
      <c r="D203" s="176"/>
      <c r="E203" s="177"/>
      <c r="F203" s="178"/>
      <c r="G203" s="179"/>
      <c r="H203" s="176"/>
      <c r="I203" s="176"/>
      <c r="J203" s="178"/>
      <c r="K203" s="176"/>
      <c r="L203" s="176"/>
      <c r="M203" s="154"/>
      <c r="N203" s="164"/>
      <c r="O203" s="164"/>
      <c r="P203" s="164"/>
    </row>
    <row r="204" customFormat="false" ht="12.75" hidden="false" customHeight="false" outlineLevel="0" collapsed="false">
      <c r="A204" s="165" t="n">
        <f aca="false">DATE(YEAR(A203),MONTH(A203)+1,1)</f>
        <v>42430</v>
      </c>
      <c r="B204" s="166" t="n">
        <v>194</v>
      </c>
      <c r="C204" s="153" t="n">
        <f aca="false">(Forecasts!C264/Forecasts!C263)^12-1</f>
        <v>0.0182575472520425</v>
      </c>
      <c r="D204" s="176"/>
      <c r="E204" s="177"/>
      <c r="F204" s="178"/>
      <c r="G204" s="179"/>
      <c r="H204" s="176"/>
      <c r="I204" s="176"/>
      <c r="J204" s="178"/>
      <c r="K204" s="176"/>
      <c r="L204" s="176"/>
      <c r="M204" s="154"/>
      <c r="N204" s="164"/>
      <c r="O204" s="164"/>
      <c r="P204" s="164"/>
    </row>
    <row r="205" customFormat="false" ht="12.75" hidden="false" customHeight="false" outlineLevel="0" collapsed="false">
      <c r="A205" s="165" t="n">
        <f aca="false">DATE(YEAR(A204),MONTH(A204)+1,1)</f>
        <v>42461</v>
      </c>
      <c r="B205" s="152" t="n">
        <v>195</v>
      </c>
      <c r="C205" s="153" t="n">
        <f aca="false">(Forecasts!C265/Forecasts!C264)^12-1</f>
        <v>0.018246954292221</v>
      </c>
      <c r="D205" s="176"/>
      <c r="E205" s="177"/>
      <c r="F205" s="178"/>
      <c r="G205" s="179"/>
      <c r="H205" s="176"/>
      <c r="I205" s="176"/>
      <c r="J205" s="178"/>
      <c r="K205" s="176"/>
      <c r="L205" s="176"/>
      <c r="M205" s="154"/>
      <c r="N205" s="164"/>
      <c r="O205" s="164"/>
      <c r="P205" s="164"/>
    </row>
    <row r="206" customFormat="false" ht="12.75" hidden="false" customHeight="false" outlineLevel="0" collapsed="false">
      <c r="A206" s="165" t="n">
        <f aca="false">DATE(YEAR(A205),MONTH(A205)+1,1)</f>
        <v>42491</v>
      </c>
      <c r="B206" s="166" t="n">
        <v>196</v>
      </c>
      <c r="C206" s="153" t="n">
        <f aca="false">(Forecasts!C266/Forecasts!C265)^12-1</f>
        <v>0.0182359964603371</v>
      </c>
      <c r="D206" s="176"/>
      <c r="E206" s="177"/>
      <c r="F206" s="178"/>
      <c r="G206" s="179"/>
      <c r="H206" s="176"/>
      <c r="I206" s="176"/>
      <c r="J206" s="178"/>
      <c r="K206" s="176"/>
      <c r="L206" s="176"/>
      <c r="M206" s="154"/>
      <c r="N206" s="164"/>
      <c r="O206" s="164"/>
      <c r="P206" s="164"/>
    </row>
    <row r="207" customFormat="false" ht="12.75" hidden="false" customHeight="false" outlineLevel="0" collapsed="false">
      <c r="A207" s="165" t="n">
        <f aca="false">DATE(YEAR(A206),MONTH(A206)+1,1)</f>
        <v>42522</v>
      </c>
      <c r="B207" s="152" t="n">
        <v>197</v>
      </c>
      <c r="C207" s="153" t="n">
        <f aca="false">(Forecasts!C267/Forecasts!C266)^12-1</f>
        <v>0.0182257401262351</v>
      </c>
      <c r="D207" s="176"/>
      <c r="E207" s="177"/>
      <c r="F207" s="178"/>
      <c r="G207" s="179"/>
      <c r="H207" s="176"/>
      <c r="I207" s="176"/>
      <c r="J207" s="178"/>
      <c r="K207" s="176"/>
      <c r="L207" s="176"/>
      <c r="M207" s="154"/>
      <c r="N207" s="164"/>
      <c r="O207" s="164"/>
      <c r="P207" s="164"/>
    </row>
    <row r="208" customFormat="false" ht="12.75" hidden="false" customHeight="false" outlineLevel="0" collapsed="false">
      <c r="A208" s="165" t="n">
        <f aca="false">DATE(YEAR(A207),MONTH(A207)+1,1)</f>
        <v>42552</v>
      </c>
      <c r="B208" s="166" t="n">
        <v>198</v>
      </c>
      <c r="C208" s="153" t="n">
        <f aca="false">(Forecasts!C268/Forecasts!C267)^12-1</f>
        <v>0.0182154895209445</v>
      </c>
      <c r="D208" s="176"/>
      <c r="E208" s="177"/>
      <c r="F208" s="178"/>
      <c r="G208" s="179"/>
      <c r="H208" s="176"/>
      <c r="I208" s="176"/>
      <c r="J208" s="178"/>
      <c r="K208" s="176"/>
      <c r="L208" s="176"/>
      <c r="M208" s="154"/>
      <c r="N208" s="164"/>
      <c r="O208" s="164"/>
      <c r="P208" s="164"/>
    </row>
    <row r="209" customFormat="false" ht="12.75" hidden="false" customHeight="false" outlineLevel="0" collapsed="false">
      <c r="A209" s="165" t="n">
        <f aca="false">DATE(YEAR(A208),MONTH(A208)+1,1)</f>
        <v>42583</v>
      </c>
      <c r="B209" s="152" t="n">
        <v>199</v>
      </c>
      <c r="C209" s="153" t="n">
        <f aca="false">(Forecasts!C269/Forecasts!C268)^12-1</f>
        <v>0.0182058948557799</v>
      </c>
      <c r="D209" s="176"/>
      <c r="E209" s="177"/>
      <c r="F209" s="178"/>
      <c r="G209" s="179"/>
      <c r="H209" s="176"/>
      <c r="I209" s="176"/>
      <c r="J209" s="178"/>
      <c r="K209" s="176"/>
      <c r="L209" s="176"/>
      <c r="M209" s="154"/>
      <c r="N209" s="164"/>
      <c r="O209" s="164"/>
      <c r="P209" s="164"/>
    </row>
    <row r="210" customFormat="false" ht="12.75" hidden="false" customHeight="false" outlineLevel="0" collapsed="false">
      <c r="A210" s="165" t="n">
        <f aca="false">DATE(YEAR(A209),MONTH(A209)+1,1)</f>
        <v>42614</v>
      </c>
      <c r="B210" s="166" t="n">
        <v>200</v>
      </c>
      <c r="C210" s="153" t="n">
        <f aca="false">(Forecasts!C270/Forecasts!C269)^12-1</f>
        <v>0.0181963052570371</v>
      </c>
      <c r="D210" s="176"/>
      <c r="E210" s="177"/>
      <c r="F210" s="178"/>
      <c r="G210" s="179"/>
      <c r="H210" s="176"/>
      <c r="I210" s="176"/>
      <c r="J210" s="178"/>
      <c r="K210" s="176"/>
      <c r="L210" s="176"/>
      <c r="M210" s="154"/>
      <c r="N210" s="164"/>
      <c r="O210" s="164"/>
      <c r="P210" s="164"/>
    </row>
    <row r="211" customFormat="false" ht="12.75" hidden="false" customHeight="false" outlineLevel="0" collapsed="false">
      <c r="A211" s="165" t="n">
        <f aca="false">DATE(YEAR(A210),MONTH(A210)+1,1)</f>
        <v>42644</v>
      </c>
      <c r="B211" s="152" t="n">
        <v>201</v>
      </c>
      <c r="C211" s="153" t="n">
        <f aca="false">(Forecasts!C271/Forecasts!C270)^12-1</f>
        <v>0.0181870348417459</v>
      </c>
      <c r="D211" s="176"/>
      <c r="E211" s="177"/>
      <c r="F211" s="178"/>
      <c r="G211" s="179"/>
      <c r="H211" s="176"/>
      <c r="I211" s="176"/>
      <c r="J211" s="178"/>
      <c r="K211" s="176"/>
      <c r="L211" s="176"/>
      <c r="M211" s="154"/>
      <c r="N211" s="164"/>
      <c r="O211" s="164"/>
      <c r="P211" s="164"/>
    </row>
    <row r="212" customFormat="false" ht="12.75" hidden="false" customHeight="false" outlineLevel="0" collapsed="false">
      <c r="A212" s="165" t="n">
        <f aca="false">DATE(YEAR(A211),MONTH(A211)+1,1)</f>
        <v>42675</v>
      </c>
      <c r="B212" s="166" t="n">
        <v>202</v>
      </c>
      <c r="C212" s="153" t="n">
        <f aca="false">(Forecasts!C272/Forecasts!C271)^12-1</f>
        <v>0.0181783572233563</v>
      </c>
      <c r="D212" s="176"/>
      <c r="E212" s="177"/>
      <c r="F212" s="178"/>
      <c r="G212" s="179"/>
      <c r="H212" s="176"/>
      <c r="I212" s="176"/>
      <c r="J212" s="178"/>
      <c r="K212" s="176"/>
      <c r="L212" s="176"/>
      <c r="M212" s="154"/>
      <c r="N212" s="164"/>
      <c r="O212" s="164"/>
      <c r="P212" s="164"/>
    </row>
    <row r="213" customFormat="false" ht="12.75" hidden="false" customHeight="false" outlineLevel="0" collapsed="false">
      <c r="A213" s="165" t="n">
        <f aca="false">DATE(YEAR(A212),MONTH(A212)+1,1)</f>
        <v>42705</v>
      </c>
      <c r="B213" s="152" t="n">
        <v>203</v>
      </c>
      <c r="C213" s="153" t="n">
        <f aca="false">(Forecasts!C273/Forecasts!C272)^12-1</f>
        <v>0.0181696837535836</v>
      </c>
      <c r="D213" s="176"/>
      <c r="E213" s="177"/>
      <c r="F213" s="178"/>
      <c r="G213" s="179"/>
      <c r="H213" s="176"/>
      <c r="I213" s="176"/>
      <c r="J213" s="178"/>
      <c r="K213" s="176"/>
      <c r="L213" s="176"/>
      <c r="M213" s="154"/>
      <c r="N213" s="164"/>
      <c r="O213" s="164"/>
      <c r="P213" s="164"/>
    </row>
    <row r="214" customFormat="false" ht="12.75" hidden="false" customHeight="false" outlineLevel="0" collapsed="false">
      <c r="A214" s="165" t="n">
        <f aca="false">DATE(YEAR(A213),MONTH(A213)+1,1)</f>
        <v>42736</v>
      </c>
      <c r="B214" s="166" t="n">
        <v>204</v>
      </c>
      <c r="C214" s="153" t="n">
        <f aca="false">(Forecasts!C274/Forecasts!C273)^12-1</f>
        <v>0.0181615646277697</v>
      </c>
      <c r="D214" s="176"/>
      <c r="E214" s="177"/>
      <c r="F214" s="178"/>
      <c r="G214" s="179"/>
      <c r="H214" s="176"/>
      <c r="I214" s="176"/>
      <c r="J214" s="178"/>
      <c r="K214" s="176"/>
      <c r="L214" s="176"/>
      <c r="M214" s="154"/>
      <c r="N214" s="164"/>
      <c r="O214" s="164"/>
      <c r="P214" s="164"/>
    </row>
    <row r="215" customFormat="false" ht="12.75" hidden="false" customHeight="false" outlineLevel="0" collapsed="false">
      <c r="A215" s="165" t="n">
        <f aca="false">DATE(YEAR(A214),MONTH(A214)+1,1)</f>
        <v>42767</v>
      </c>
      <c r="B215" s="152" t="n">
        <v>205</v>
      </c>
      <c r="C215" s="153" t="n">
        <f aca="false">(Forecasts!C275/Forecasts!C274)^12-1</f>
        <v>0.0181534490948068</v>
      </c>
      <c r="D215" s="176"/>
      <c r="E215" s="177"/>
      <c r="F215" s="178"/>
      <c r="G215" s="179"/>
      <c r="H215" s="176"/>
      <c r="I215" s="176"/>
      <c r="J215" s="178"/>
      <c r="K215" s="176"/>
      <c r="L215" s="176"/>
      <c r="M215" s="154"/>
      <c r="N215" s="164"/>
      <c r="O215" s="164"/>
      <c r="P215" s="164"/>
    </row>
    <row r="216" customFormat="false" ht="12.75" hidden="false" customHeight="false" outlineLevel="0" collapsed="false">
      <c r="A216" s="165" t="n">
        <f aca="false">DATE(YEAR(A215),MONTH(A215)+1,1)</f>
        <v>42795</v>
      </c>
      <c r="B216" s="166" t="n">
        <v>206</v>
      </c>
      <c r="C216" s="153" t="n">
        <f aca="false">(Forecasts!C276/Forecasts!C275)^12-1</f>
        <v>0.0181456029801339</v>
      </c>
      <c r="D216" s="176"/>
      <c r="E216" s="177"/>
      <c r="F216" s="178"/>
      <c r="G216" s="179"/>
      <c r="H216" s="176"/>
      <c r="I216" s="176"/>
      <c r="J216" s="178"/>
      <c r="K216" s="176"/>
      <c r="L216" s="176"/>
      <c r="M216" s="154"/>
      <c r="N216" s="164"/>
      <c r="O216" s="164"/>
      <c r="P216" s="164"/>
    </row>
    <row r="217" customFormat="false" ht="12.75" hidden="false" customHeight="false" outlineLevel="0" collapsed="false">
      <c r="A217" s="165" t="n">
        <f aca="false">DATE(YEAR(A216),MONTH(A216)+1,1)</f>
        <v>42826</v>
      </c>
      <c r="B217" s="152" t="n">
        <v>207</v>
      </c>
      <c r="C217" s="153" t="n">
        <f aca="false">(Forecasts!C277/Forecasts!C276)^12-1</f>
        <v>0.0181387401683524</v>
      </c>
      <c r="D217" s="176"/>
      <c r="E217" s="177"/>
      <c r="F217" s="178"/>
      <c r="G217" s="179"/>
      <c r="H217" s="176"/>
      <c r="I217" s="176"/>
      <c r="J217" s="178"/>
      <c r="K217" s="176"/>
      <c r="L217" s="176"/>
      <c r="M217" s="154"/>
      <c r="N217" s="164"/>
      <c r="O217" s="164"/>
      <c r="P217" s="164"/>
    </row>
    <row r="218" customFormat="false" ht="12.75" hidden="false" customHeight="false" outlineLevel="0" collapsed="false">
      <c r="A218" s="165" t="n">
        <f aca="false">DATE(YEAR(A217),MONTH(A217)+1,1)</f>
        <v>42856</v>
      </c>
      <c r="B218" s="166" t="n">
        <v>208</v>
      </c>
      <c r="C218" s="153" t="n">
        <f aca="false">(Forecasts!C278/Forecasts!C277)^12-1</f>
        <v>0.018131381954152</v>
      </c>
      <c r="D218" s="176"/>
      <c r="E218" s="177"/>
      <c r="F218" s="178"/>
      <c r="G218" s="179"/>
      <c r="H218" s="176"/>
      <c r="I218" s="176"/>
      <c r="J218" s="178"/>
      <c r="K218" s="176"/>
      <c r="L218" s="176"/>
      <c r="M218" s="154"/>
      <c r="N218" s="164"/>
      <c r="O218" s="164"/>
      <c r="P218" s="164"/>
    </row>
    <row r="219" customFormat="false" ht="12.75" hidden="false" customHeight="false" outlineLevel="0" collapsed="false">
      <c r="A219" s="165" t="n">
        <f aca="false">DATE(YEAR(A218),MONTH(A218)+1,1)</f>
        <v>42887</v>
      </c>
      <c r="B219" s="152" t="n">
        <v>209</v>
      </c>
      <c r="C219" s="153" t="n">
        <f aca="false">(Forecasts!C279/Forecasts!C278)^12-1</f>
        <v>0.0181244933779867</v>
      </c>
      <c r="D219" s="176"/>
      <c r="E219" s="177"/>
      <c r="F219" s="178"/>
      <c r="G219" s="179"/>
      <c r="H219" s="176"/>
      <c r="I219" s="176"/>
      <c r="J219" s="178"/>
      <c r="K219" s="176"/>
      <c r="L219" s="176"/>
      <c r="M219" s="154"/>
      <c r="N219" s="164"/>
      <c r="O219" s="164"/>
      <c r="P219" s="164"/>
    </row>
    <row r="220" customFormat="false" ht="12.75" hidden="false" customHeight="false" outlineLevel="0" collapsed="false">
      <c r="A220" s="165" t="n">
        <f aca="false">DATE(YEAR(A219),MONTH(A219)+1,1)</f>
        <v>42917</v>
      </c>
      <c r="B220" s="166" t="n">
        <v>210</v>
      </c>
      <c r="C220" s="153" t="n">
        <f aca="false">(Forecasts!C280/Forecasts!C279)^12-1</f>
        <v>0.0181176071913849</v>
      </c>
      <c r="D220" s="176"/>
      <c r="E220" s="177"/>
      <c r="F220" s="178"/>
      <c r="G220" s="179"/>
      <c r="H220" s="176"/>
      <c r="I220" s="176"/>
      <c r="J220" s="178"/>
      <c r="K220" s="176"/>
      <c r="L220" s="176"/>
      <c r="M220" s="154"/>
      <c r="N220" s="164"/>
      <c r="O220" s="164"/>
      <c r="P220" s="164"/>
    </row>
    <row r="221" customFormat="false" ht="12.75" hidden="false" customHeight="false" outlineLevel="0" collapsed="false">
      <c r="A221" s="165" t="n">
        <f aca="false">DATE(YEAR(A220),MONTH(A220)+1,1)</f>
        <v>42948</v>
      </c>
      <c r="B221" s="152" t="n">
        <v>211</v>
      </c>
      <c r="C221" s="153" t="n">
        <f aca="false">(Forecasts!C281/Forecasts!C280)^12-1</f>
        <v>0.0181111602533268</v>
      </c>
      <c r="D221" s="176"/>
      <c r="E221" s="177"/>
      <c r="F221" s="178"/>
      <c r="G221" s="179"/>
      <c r="H221" s="176"/>
      <c r="I221" s="176"/>
      <c r="J221" s="178"/>
      <c r="K221" s="176"/>
      <c r="L221" s="176"/>
      <c r="M221" s="154"/>
      <c r="N221" s="164"/>
      <c r="O221" s="164"/>
      <c r="P221" s="164"/>
    </row>
    <row r="222" customFormat="false" ht="12.75" hidden="false" customHeight="false" outlineLevel="0" collapsed="false">
      <c r="A222" s="165" t="n">
        <f aca="false">DATE(YEAR(A221),MONTH(A221)+1,1)</f>
        <v>42979</v>
      </c>
      <c r="B222" s="166" t="n">
        <v>212</v>
      </c>
      <c r="C222" s="153" t="n">
        <f aca="false">(Forecasts!C282/Forecasts!C281)^12-1</f>
        <v>0.0181047152844673</v>
      </c>
      <c r="D222" s="176"/>
      <c r="E222" s="177"/>
      <c r="F222" s="178"/>
      <c r="G222" s="179"/>
      <c r="H222" s="176"/>
      <c r="I222" s="176"/>
      <c r="J222" s="178"/>
      <c r="K222" s="176"/>
      <c r="L222" s="176"/>
      <c r="M222" s="154"/>
      <c r="N222" s="164"/>
      <c r="O222" s="164"/>
      <c r="P222" s="164"/>
    </row>
    <row r="223" customFormat="false" ht="12.75" hidden="false" customHeight="false" outlineLevel="0" collapsed="false">
      <c r="A223" s="165" t="n">
        <f aca="false">DATE(YEAR(A222),MONTH(A222)+1,1)</f>
        <v>43009</v>
      </c>
      <c r="B223" s="152" t="n">
        <v>213</v>
      </c>
      <c r="C223" s="153" t="n">
        <f aca="false">(Forecasts!C283/Forecasts!C282)^12-1</f>
        <v>0.0180984833882438</v>
      </c>
      <c r="D223" s="176"/>
      <c r="E223" s="177"/>
      <c r="F223" s="178"/>
      <c r="G223" s="179"/>
      <c r="H223" s="176"/>
      <c r="I223" s="176"/>
      <c r="J223" s="178"/>
      <c r="K223" s="176"/>
      <c r="L223" s="176"/>
      <c r="M223" s="154"/>
      <c r="N223" s="164"/>
      <c r="O223" s="164"/>
      <c r="P223" s="164"/>
    </row>
    <row r="224" customFormat="false" ht="12.75" hidden="false" customHeight="false" outlineLevel="0" collapsed="false">
      <c r="A224" s="165" t="n">
        <f aca="false">DATE(YEAR(A223),MONTH(A223)+1,1)</f>
        <v>43040</v>
      </c>
      <c r="B224" s="166" t="n">
        <v>214</v>
      </c>
      <c r="C224" s="153" t="n">
        <f aca="false">(Forecasts!C284/Forecasts!C283)^12-1</f>
        <v>0.0180926486306809</v>
      </c>
      <c r="D224" s="176"/>
      <c r="E224" s="177"/>
      <c r="F224" s="178"/>
      <c r="G224" s="179"/>
      <c r="H224" s="176"/>
      <c r="I224" s="176"/>
      <c r="J224" s="178"/>
      <c r="K224" s="176"/>
      <c r="L224" s="176"/>
      <c r="M224" s="154"/>
      <c r="N224" s="164"/>
      <c r="O224" s="164"/>
      <c r="P224" s="164"/>
    </row>
    <row r="225" customFormat="false" ht="12.75" hidden="false" customHeight="false" outlineLevel="0" collapsed="false">
      <c r="A225" s="165" t="n">
        <f aca="false">DATE(YEAR(A224),MONTH(A224)+1,1)</f>
        <v>43070</v>
      </c>
      <c r="B225" s="152" t="n">
        <v>215</v>
      </c>
      <c r="C225" s="153" t="n">
        <f aca="false">(Forecasts!C285/Forecasts!C284)^12-1</f>
        <v>0.0180868152744895</v>
      </c>
      <c r="D225" s="176"/>
      <c r="E225" s="177"/>
      <c r="F225" s="178"/>
      <c r="G225" s="179"/>
      <c r="H225" s="176"/>
      <c r="I225" s="176"/>
      <c r="J225" s="178"/>
      <c r="K225" s="176"/>
      <c r="L225" s="176"/>
      <c r="M225" s="154"/>
      <c r="N225" s="164"/>
      <c r="O225" s="164"/>
      <c r="P225" s="164"/>
    </row>
    <row r="226" customFormat="false" ht="12.75" hidden="false" customHeight="false" outlineLevel="0" collapsed="false">
      <c r="A226" s="165" t="n">
        <f aca="false">DATE(YEAR(A225),MONTH(A225)+1,1)</f>
        <v>43101</v>
      </c>
      <c r="B226" s="166" t="n">
        <v>216</v>
      </c>
      <c r="C226" s="153" t="n">
        <f aca="false">(Forecasts!C286/Forecasts!C285)^12-1</f>
        <v>0.0180813534170756</v>
      </c>
      <c r="D226" s="176"/>
      <c r="E226" s="177"/>
      <c r="F226" s="178"/>
      <c r="G226" s="179"/>
      <c r="H226" s="176"/>
      <c r="I226" s="176"/>
      <c r="J226" s="178"/>
      <c r="K226" s="176"/>
      <c r="L226" s="176"/>
      <c r="M226" s="154"/>
      <c r="N226" s="164"/>
      <c r="O226" s="164"/>
      <c r="P226" s="164"/>
    </row>
    <row r="227" customFormat="false" ht="12.75" hidden="false" customHeight="false" outlineLevel="0" collapsed="false">
      <c r="A227" s="165" t="n">
        <f aca="false">DATE(YEAR(A226),MONTH(A226)+1,1)</f>
        <v>43132</v>
      </c>
      <c r="B227" s="152" t="n">
        <v>217</v>
      </c>
      <c r="C227" s="153" t="n">
        <f aca="false">(Forecasts!C287/Forecasts!C286)^12-1</f>
        <v>0.0180758926257345</v>
      </c>
      <c r="D227" s="176"/>
      <c r="E227" s="177"/>
      <c r="F227" s="178"/>
      <c r="G227" s="179"/>
      <c r="H227" s="176"/>
      <c r="I227" s="176"/>
      <c r="J227" s="178"/>
      <c r="K227" s="176"/>
      <c r="L227" s="176"/>
      <c r="M227" s="154"/>
      <c r="N227" s="164"/>
      <c r="O227" s="164"/>
      <c r="P227" s="164"/>
    </row>
    <row r="228" customFormat="false" ht="12.75" hidden="false" customHeight="false" outlineLevel="0" collapsed="false">
      <c r="A228" s="165" t="n">
        <f aca="false">DATE(YEAR(A227),MONTH(A227)+1,1)</f>
        <v>43160</v>
      </c>
      <c r="B228" s="166" t="n">
        <v>218</v>
      </c>
      <c r="C228" s="153" t="n">
        <f aca="false">(Forecasts!C288/Forecasts!C287)^12-1</f>
        <v>0.0180706117686251</v>
      </c>
      <c r="D228" s="176"/>
      <c r="E228" s="177"/>
      <c r="F228" s="178"/>
      <c r="G228" s="179"/>
      <c r="H228" s="176"/>
      <c r="I228" s="176"/>
      <c r="J228" s="178"/>
      <c r="K228" s="176"/>
      <c r="L228" s="176"/>
      <c r="M228" s="154"/>
      <c r="N228" s="164"/>
      <c r="O228" s="164"/>
      <c r="P228" s="164"/>
    </row>
    <row r="229" customFormat="false" ht="12.75" hidden="false" customHeight="false" outlineLevel="0" collapsed="false">
      <c r="A229" s="165" t="n">
        <f aca="false">DATE(YEAR(A228),MONTH(A228)+1,1)</f>
        <v>43191</v>
      </c>
      <c r="B229" s="152" t="n">
        <v>219</v>
      </c>
      <c r="C229" s="153" t="n">
        <f aca="false">(Forecasts!C289/Forecasts!C288)^12-1</f>
        <v>0.0180659915814856</v>
      </c>
      <c r="D229" s="176"/>
      <c r="E229" s="177"/>
      <c r="F229" s="178"/>
      <c r="G229" s="179"/>
      <c r="H229" s="176"/>
      <c r="I229" s="176"/>
      <c r="J229" s="178"/>
      <c r="K229" s="176"/>
      <c r="L229" s="176"/>
      <c r="M229" s="154"/>
      <c r="N229" s="164"/>
      <c r="O229" s="164"/>
      <c r="P229" s="164"/>
    </row>
    <row r="230" customFormat="false" ht="12.75" hidden="false" customHeight="false" outlineLevel="0" collapsed="false">
      <c r="A230" s="165" t="n">
        <f aca="false">DATE(YEAR(A229),MONTH(A229)+1,1)</f>
        <v>43221</v>
      </c>
      <c r="B230" s="166" t="n">
        <v>220</v>
      </c>
      <c r="C230" s="153" t="n">
        <f aca="false">(Forecasts!C290/Forecasts!C289)^12-1</f>
        <v>0.018061036631718</v>
      </c>
      <c r="D230" s="176"/>
      <c r="E230" s="177"/>
      <c r="F230" s="178"/>
      <c r="G230" s="179"/>
      <c r="H230" s="176"/>
      <c r="I230" s="176"/>
      <c r="J230" s="178"/>
      <c r="K230" s="176"/>
      <c r="L230" s="176"/>
      <c r="M230" s="154"/>
      <c r="N230" s="164"/>
      <c r="O230" s="164"/>
      <c r="P230" s="164"/>
    </row>
    <row r="231" customFormat="false" ht="12.75" hidden="false" customHeight="false" outlineLevel="0" collapsed="false">
      <c r="A231" s="165" t="n">
        <f aca="false">DATE(YEAR(A230),MONTH(A230)+1,1)</f>
        <v>43252</v>
      </c>
      <c r="B231" s="152" t="n">
        <v>221</v>
      </c>
      <c r="C231" s="153" t="n">
        <f aca="false">(Forecasts!C291/Forecasts!C290)^12-1</f>
        <v>0.0180563967044147</v>
      </c>
      <c r="D231" s="176"/>
      <c r="E231" s="177"/>
      <c r="F231" s="178"/>
      <c r="G231" s="179"/>
      <c r="H231" s="176"/>
      <c r="I231" s="176"/>
      <c r="J231" s="178"/>
      <c r="K231" s="176"/>
      <c r="L231" s="176"/>
      <c r="M231" s="154"/>
      <c r="N231" s="164"/>
      <c r="O231" s="164"/>
      <c r="P231" s="164"/>
    </row>
    <row r="232" customFormat="false" ht="12.75" hidden="false" customHeight="false" outlineLevel="0" collapsed="false">
      <c r="A232" s="165" t="n">
        <f aca="false">DATE(YEAR(A231),MONTH(A231)+1,1)</f>
        <v>43282</v>
      </c>
      <c r="B232" s="166" t="n">
        <v>222</v>
      </c>
      <c r="C232" s="153" t="n">
        <f aca="false">(Forecasts!C292/Forecasts!C291)^12-1</f>
        <v>0.0180517571412919</v>
      </c>
      <c r="D232" s="176"/>
      <c r="E232" s="177"/>
      <c r="F232" s="178"/>
      <c r="G232" s="179"/>
      <c r="H232" s="176"/>
      <c r="I232" s="176"/>
      <c r="J232" s="178"/>
      <c r="K232" s="176"/>
      <c r="L232" s="176"/>
      <c r="M232" s="154"/>
      <c r="N232" s="164"/>
      <c r="O232" s="164"/>
      <c r="P232" s="164"/>
    </row>
    <row r="233" customFormat="false" ht="12.75" hidden="false" customHeight="false" outlineLevel="0" collapsed="false">
      <c r="A233" s="165" t="n">
        <f aca="false">DATE(YEAR(A232),MONTH(A232)+1,1)</f>
        <v>43313</v>
      </c>
      <c r="B233" s="152" t="n">
        <v>223</v>
      </c>
      <c r="C233" s="153" t="n">
        <f aca="false">(Forecasts!C293/Forecasts!C292)^12-1</f>
        <v>0.0180474123380991</v>
      </c>
      <c r="D233" s="176"/>
      <c r="E233" s="177"/>
      <c r="F233" s="178"/>
      <c r="G233" s="179"/>
      <c r="H233" s="176"/>
      <c r="I233" s="176"/>
      <c r="J233" s="178"/>
      <c r="K233" s="176"/>
      <c r="L233" s="176"/>
      <c r="M233" s="154"/>
      <c r="N233" s="164"/>
      <c r="O233" s="164"/>
      <c r="P233" s="164"/>
    </row>
    <row r="234" customFormat="false" ht="12.75" hidden="false" customHeight="false" outlineLevel="0" collapsed="false">
      <c r="A234" s="165" t="n">
        <f aca="false">DATE(YEAR(A233),MONTH(A233)+1,1)</f>
        <v>43344</v>
      </c>
      <c r="B234" s="166" t="n">
        <v>224</v>
      </c>
      <c r="C234" s="153" t="n">
        <f aca="false">(Forecasts!C294/Forecasts!C293)^12-1</f>
        <v>0.0180430676625543</v>
      </c>
      <c r="D234" s="176"/>
      <c r="E234" s="177"/>
      <c r="F234" s="178"/>
      <c r="G234" s="179"/>
      <c r="H234" s="176"/>
      <c r="I234" s="176"/>
      <c r="J234" s="178"/>
      <c r="K234" s="176"/>
      <c r="L234" s="176"/>
      <c r="M234" s="154"/>
      <c r="N234" s="164"/>
      <c r="O234" s="164"/>
      <c r="P234" s="164"/>
    </row>
    <row r="235" customFormat="false" ht="12.75" hidden="false" customHeight="false" outlineLevel="0" collapsed="false">
      <c r="A235" s="165" t="n">
        <f aca="false">DATE(YEAR(A234),MONTH(A234)+1,1)</f>
        <v>43374</v>
      </c>
      <c r="B235" s="152" t="n">
        <v>225</v>
      </c>
      <c r="C235" s="153" t="n">
        <f aca="false">(Forecasts!C295/Forecasts!C294)^12-1</f>
        <v>0.0180388654282291</v>
      </c>
      <c r="D235" s="176"/>
      <c r="E235" s="177"/>
      <c r="F235" s="178"/>
      <c r="G235" s="179"/>
      <c r="H235" s="176"/>
      <c r="I235" s="176"/>
      <c r="J235" s="178"/>
      <c r="K235" s="176"/>
      <c r="L235" s="176"/>
      <c r="M235" s="154"/>
      <c r="N235" s="164"/>
      <c r="O235" s="164"/>
      <c r="P235" s="164"/>
    </row>
    <row r="236" customFormat="false" ht="12.75" hidden="false" customHeight="false" outlineLevel="0" collapsed="false">
      <c r="A236" s="165" t="n">
        <f aca="false">DATE(YEAR(A235),MONTH(A235)+1,1)</f>
        <v>43405</v>
      </c>
      <c r="B236" s="166" t="n">
        <v>226</v>
      </c>
      <c r="C236" s="153" t="n">
        <f aca="false">(Forecasts!C296/Forecasts!C295)^12-1</f>
        <v>0.0180349298733222</v>
      </c>
      <c r="D236" s="176"/>
      <c r="E236" s="177"/>
      <c r="F236" s="178"/>
      <c r="G236" s="179"/>
      <c r="H236" s="176"/>
      <c r="I236" s="176"/>
      <c r="J236" s="178"/>
      <c r="K236" s="176"/>
      <c r="L236" s="176"/>
      <c r="M236" s="154"/>
      <c r="N236" s="164"/>
      <c r="O236" s="164"/>
      <c r="P236" s="164"/>
    </row>
    <row r="237" customFormat="false" ht="12.75" hidden="false" customHeight="false" outlineLevel="0" collapsed="false">
      <c r="A237" s="165" t="n">
        <f aca="false">DATE(YEAR(A236),MONTH(A236)+1,1)</f>
        <v>43435</v>
      </c>
      <c r="B237" s="152" t="n">
        <v>227</v>
      </c>
      <c r="C237" s="153" t="n">
        <f aca="false">(Forecasts!C297/Forecasts!C296)^12-1</f>
        <v>0.0180309941349417</v>
      </c>
      <c r="D237" s="176"/>
      <c r="E237" s="177"/>
      <c r="F237" s="178"/>
      <c r="G237" s="179"/>
      <c r="H237" s="176"/>
      <c r="I237" s="176"/>
      <c r="J237" s="178"/>
      <c r="K237" s="176"/>
      <c r="L237" s="176"/>
      <c r="M237" s="154"/>
      <c r="N237" s="164"/>
      <c r="O237" s="164"/>
      <c r="P237" s="164"/>
    </row>
    <row r="238" customFormat="false" ht="12.75" hidden="false" customHeight="false" outlineLevel="0" collapsed="false">
      <c r="A238" s="165" t="n">
        <f aca="false">DATE(YEAR(A237),MONTH(A237)+1,1)</f>
        <v>43466</v>
      </c>
      <c r="B238" s="166" t="n">
        <v>228</v>
      </c>
      <c r="C238" s="153" t="n">
        <f aca="false">(Forecasts!C298/Forecasts!C297)^12-1</f>
        <v>0.0180273079753062</v>
      </c>
      <c r="D238" s="176"/>
      <c r="E238" s="177"/>
      <c r="F238" s="178"/>
      <c r="G238" s="179"/>
      <c r="H238" s="176"/>
      <c r="I238" s="176"/>
      <c r="J238" s="178"/>
      <c r="K238" s="176"/>
      <c r="L238" s="176"/>
      <c r="M238" s="154"/>
      <c r="N238" s="164"/>
      <c r="O238" s="164"/>
      <c r="P238" s="164"/>
    </row>
    <row r="239" customFormat="false" ht="12.75" hidden="false" customHeight="false" outlineLevel="0" collapsed="false">
      <c r="A239" s="165" t="n">
        <f aca="false">DATE(YEAR(A238),MONTH(A238)+1,1)</f>
        <v>43497</v>
      </c>
      <c r="B239" s="152" t="n">
        <v>229</v>
      </c>
      <c r="C239" s="153" t="n">
        <f aca="false">(Forecasts!C299/Forecasts!C298)^12-1</f>
        <v>0.0180236214536766</v>
      </c>
      <c r="D239" s="176"/>
      <c r="E239" s="177"/>
      <c r="F239" s="178"/>
      <c r="G239" s="179"/>
      <c r="H239" s="176"/>
      <c r="I239" s="176"/>
      <c r="J239" s="178"/>
      <c r="K239" s="176"/>
      <c r="L239" s="176"/>
      <c r="M239" s="154"/>
      <c r="N239" s="164"/>
      <c r="O239" s="164"/>
      <c r="P239" s="164"/>
    </row>
    <row r="240" customFormat="false" ht="12.75" hidden="false" customHeight="false" outlineLevel="0" collapsed="false">
      <c r="A240" s="165" t="n">
        <f aca="false">DATE(YEAR(A239),MONTH(A239)+1,1)</f>
        <v>43525</v>
      </c>
      <c r="B240" s="166" t="n">
        <v>230</v>
      </c>
      <c r="C240" s="153" t="n">
        <f aca="false">(Forecasts!C300/Forecasts!C299)^12-1</f>
        <v>0.018020055328773</v>
      </c>
      <c r="D240" s="176"/>
      <c r="E240" s="177"/>
      <c r="F240" s="178"/>
      <c r="G240" s="179"/>
      <c r="H240" s="176"/>
      <c r="I240" s="176"/>
      <c r="J240" s="178"/>
      <c r="K240" s="176"/>
      <c r="L240" s="176"/>
      <c r="M240" s="154"/>
      <c r="N240" s="164"/>
      <c r="O240" s="164"/>
      <c r="P240" s="164"/>
    </row>
    <row r="241" customFormat="false" ht="12.75" hidden="false" customHeight="false" outlineLevel="0" collapsed="false">
      <c r="A241" s="165" t="n">
        <f aca="false">DATE(YEAR(A240),MONTH(A240)+1,1)</f>
        <v>43556</v>
      </c>
      <c r="B241" s="152" t="n">
        <v>231</v>
      </c>
      <c r="C241" s="153" t="n">
        <f aca="false">(Forecasts!C301/Forecasts!C300)^12-1</f>
        <v>0.0180169344448011</v>
      </c>
      <c r="D241" s="176"/>
      <c r="E241" s="177"/>
      <c r="F241" s="178"/>
      <c r="G241" s="179"/>
      <c r="H241" s="176"/>
      <c r="I241" s="176"/>
      <c r="J241" s="178"/>
      <c r="K241" s="176"/>
      <c r="L241" s="176"/>
      <c r="M241" s="154"/>
      <c r="N241" s="164"/>
      <c r="O241" s="164"/>
      <c r="P241" s="164"/>
    </row>
    <row r="242" customFormat="false" ht="12.75" hidden="false" customHeight="false" outlineLevel="0" collapsed="false">
      <c r="A242" s="165" t="n">
        <f aca="false">DATE(YEAR(A241),MONTH(A241)+1,1)</f>
        <v>43586</v>
      </c>
      <c r="B242" s="166" t="n">
        <v>232</v>
      </c>
      <c r="C242" s="153" t="n">
        <f aca="false">(Forecasts!C302/Forecasts!C301)^12-1</f>
        <v>0.0180135864535163</v>
      </c>
      <c r="D242" s="176"/>
      <c r="E242" s="177"/>
      <c r="F242" s="178"/>
      <c r="G242" s="179"/>
      <c r="H242" s="176"/>
      <c r="I242" s="176"/>
      <c r="J242" s="178"/>
      <c r="K242" s="176"/>
      <c r="L242" s="176"/>
      <c r="M242" s="154"/>
      <c r="N242" s="164"/>
      <c r="O242" s="164"/>
      <c r="P242" s="164"/>
    </row>
    <row r="243" customFormat="false" ht="12.75" hidden="false" customHeight="false" outlineLevel="0" collapsed="false">
      <c r="A243" s="165" t="n">
        <f aca="false">DATE(YEAR(A242),MONTH(A242)+1,1)</f>
        <v>43617</v>
      </c>
      <c r="B243" s="152" t="n">
        <v>233</v>
      </c>
      <c r="C243" s="153" t="n">
        <f aca="false">(Forecasts!C303/Forecasts!C302)^12-1</f>
        <v>0.0180104503610694</v>
      </c>
      <c r="D243" s="176"/>
      <c r="E243" s="177"/>
      <c r="F243" s="178"/>
      <c r="G243" s="179"/>
      <c r="H243" s="176"/>
      <c r="I243" s="176"/>
      <c r="J243" s="178"/>
      <c r="K243" s="176"/>
      <c r="L243" s="176"/>
      <c r="M243" s="154"/>
      <c r="N243" s="164"/>
      <c r="O243" s="164"/>
      <c r="P243" s="164"/>
    </row>
    <row r="244" customFormat="false" ht="12.75" hidden="false" customHeight="false" outlineLevel="0" collapsed="false">
      <c r="A244" s="165" t="n">
        <f aca="false">DATE(YEAR(A243),MONTH(A243)+1,1)</f>
        <v>43647</v>
      </c>
      <c r="B244" s="166" t="n">
        <v>234</v>
      </c>
      <c r="C244" s="153" t="n">
        <f aca="false">(Forecasts!C304/Forecasts!C303)^12-1</f>
        <v>0.0180073135486225</v>
      </c>
      <c r="D244" s="176"/>
      <c r="E244" s="177"/>
      <c r="F244" s="178"/>
      <c r="G244" s="179"/>
      <c r="H244" s="176"/>
      <c r="I244" s="176"/>
      <c r="J244" s="178"/>
      <c r="K244" s="176"/>
      <c r="L244" s="176"/>
      <c r="M244" s="154"/>
      <c r="N244" s="164"/>
      <c r="O244" s="164"/>
      <c r="P244" s="164"/>
    </row>
    <row r="245" customFormat="false" ht="12.75" hidden="false" customHeight="false" outlineLevel="0" collapsed="false">
      <c r="A245" s="165" t="n">
        <f aca="false">DATE(YEAR(A244),MONTH(A244)+1,1)</f>
        <v>43678</v>
      </c>
      <c r="B245" s="152" t="n">
        <v>235</v>
      </c>
      <c r="C245" s="153" t="n">
        <f aca="false">(Forecasts!C305/Forecasts!C304)^12-1</f>
        <v>0.0180043751103633</v>
      </c>
      <c r="D245" s="176"/>
      <c r="E245" s="177"/>
      <c r="F245" s="178"/>
      <c r="G245" s="179"/>
      <c r="H245" s="176"/>
      <c r="I245" s="176"/>
      <c r="J245" s="178"/>
      <c r="K245" s="176"/>
      <c r="L245" s="176"/>
      <c r="M245" s="154"/>
      <c r="N245" s="164"/>
      <c r="O245" s="164"/>
      <c r="P245" s="164"/>
    </row>
    <row r="246" customFormat="false" ht="12.75" hidden="false" customHeight="false" outlineLevel="0" collapsed="false">
      <c r="A246" s="165" t="n">
        <f aca="false">DATE(YEAR(A245),MONTH(A245)+1,1)</f>
        <v>43709</v>
      </c>
      <c r="B246" s="166" t="n">
        <v>236</v>
      </c>
      <c r="C246" s="153" t="n">
        <f aca="false">(Forecasts!C306/Forecasts!C305)^12-1</f>
        <v>-1</v>
      </c>
      <c r="D246" s="176"/>
      <c r="E246" s="177"/>
      <c r="F246" s="178"/>
      <c r="G246" s="179"/>
      <c r="H246" s="176"/>
      <c r="I246" s="176"/>
      <c r="J246" s="178"/>
      <c r="K246" s="176"/>
      <c r="L246" s="176"/>
      <c r="M246" s="154"/>
      <c r="N246" s="164"/>
      <c r="O246" s="164"/>
      <c r="P246" s="164"/>
    </row>
    <row r="247" customFormat="false" ht="12.75" hidden="false" customHeight="false" outlineLevel="0" collapsed="false">
      <c r="A247" s="165" t="n">
        <f aca="false">DATE(YEAR(A246),MONTH(A246)+1,1)</f>
        <v>43739</v>
      </c>
      <c r="B247" s="152" t="n">
        <v>237</v>
      </c>
      <c r="C247" s="153" t="e">
        <f aca="false">(Forecasts!C307/Forecasts!C306)^12-1</f>
        <v>#DIV/0!</v>
      </c>
      <c r="D247" s="176"/>
      <c r="E247" s="177"/>
      <c r="F247" s="178"/>
      <c r="G247" s="179"/>
      <c r="H247" s="176"/>
      <c r="I247" s="176"/>
      <c r="J247" s="178"/>
      <c r="K247" s="176"/>
      <c r="L247" s="176"/>
      <c r="M247" s="154"/>
      <c r="N247" s="164"/>
      <c r="O247" s="164"/>
      <c r="P247" s="164"/>
    </row>
    <row r="248" customFormat="false" ht="12.75" hidden="false" customHeight="false" outlineLevel="0" collapsed="false">
      <c r="A248" s="165" t="n">
        <f aca="false">DATE(YEAR(A247),MONTH(A247)+1,1)</f>
        <v>43770</v>
      </c>
      <c r="B248" s="166" t="n">
        <v>238</v>
      </c>
      <c r="C248" s="153" t="e">
        <f aca="false">(Forecasts!C308/Forecasts!C307)^12-1</f>
        <v>#DIV/0!</v>
      </c>
      <c r="D248" s="176"/>
      <c r="E248" s="177"/>
      <c r="F248" s="178"/>
      <c r="G248" s="179"/>
      <c r="H248" s="176"/>
      <c r="I248" s="176"/>
      <c r="J248" s="178"/>
      <c r="K248" s="176"/>
      <c r="L248" s="176"/>
      <c r="M248" s="154"/>
      <c r="N248" s="164"/>
      <c r="O248" s="164"/>
      <c r="P248" s="164"/>
    </row>
    <row r="249" customFormat="false" ht="12.75" hidden="false" customHeight="false" outlineLevel="0" collapsed="false">
      <c r="A249" s="165" t="n">
        <f aca="false">DATE(YEAR(A248),MONTH(A248)+1,1)</f>
        <v>43800</v>
      </c>
      <c r="B249" s="152" t="n">
        <v>239</v>
      </c>
      <c r="C249" s="153" t="e">
        <f aca="false">(Forecasts!C309/Forecasts!C308)^12-1</f>
        <v>#DIV/0!</v>
      </c>
      <c r="D249" s="176"/>
      <c r="E249" s="177"/>
      <c r="F249" s="178"/>
      <c r="G249" s="179"/>
      <c r="H249" s="176"/>
      <c r="I249" s="176"/>
      <c r="J249" s="178"/>
      <c r="K249" s="176"/>
      <c r="L249" s="176"/>
      <c r="M249" s="154"/>
      <c r="N249" s="164"/>
      <c r="O249" s="164"/>
      <c r="P249" s="164"/>
    </row>
    <row r="250" customFormat="false" ht="12.75" hidden="false" customHeight="false" outlineLevel="0" collapsed="false">
      <c r="A250" s="165" t="n">
        <f aca="false">DATE(YEAR(A249),MONTH(A249)+1,1)</f>
        <v>43831</v>
      </c>
      <c r="B250" s="166" t="n">
        <v>240</v>
      </c>
      <c r="C250" s="153" t="e">
        <f aca="false">(Forecasts!C310/Forecasts!C309)^12-1</f>
        <v>#DIV/0!</v>
      </c>
      <c r="D250" s="176"/>
      <c r="E250" s="177"/>
      <c r="F250" s="178"/>
      <c r="G250" s="179"/>
      <c r="H250" s="176"/>
      <c r="I250" s="176"/>
      <c r="J250" s="178"/>
      <c r="K250" s="176"/>
      <c r="L250" s="176"/>
      <c r="M250" s="154"/>
      <c r="N250" s="164"/>
      <c r="O250" s="164"/>
      <c r="P250" s="164"/>
    </row>
    <row r="251" customFormat="false" ht="12.75" hidden="false" customHeight="false" outlineLevel="0" collapsed="false">
      <c r="A251" s="165" t="n">
        <f aca="false">DATE(YEAR(A250),MONTH(A250)+1,1)</f>
        <v>43862</v>
      </c>
      <c r="B251" s="152" t="n">
        <v>241</v>
      </c>
      <c r="C251" s="153" t="e">
        <f aca="false">(Forecasts!C311/Forecasts!C310)^12-1</f>
        <v>#DIV/0!</v>
      </c>
      <c r="D251" s="176"/>
      <c r="E251" s="177"/>
      <c r="F251" s="178"/>
      <c r="G251" s="179"/>
      <c r="H251" s="176"/>
      <c r="I251" s="176"/>
      <c r="J251" s="178"/>
      <c r="K251" s="176"/>
      <c r="L251" s="176"/>
      <c r="M251" s="154"/>
      <c r="N251" s="164"/>
      <c r="O251" s="164"/>
      <c r="P251" s="164"/>
    </row>
    <row r="252" customFormat="false" ht="12.75" hidden="false" customHeight="false" outlineLevel="0" collapsed="false">
      <c r="A252" s="165" t="n">
        <f aca="false">DATE(YEAR(A251),MONTH(A251)+1,1)</f>
        <v>43891</v>
      </c>
      <c r="B252" s="166" t="n">
        <v>242</v>
      </c>
      <c r="C252" s="153" t="e">
        <f aca="false">(Forecasts!C312/Forecasts!C311)^12-1</f>
        <v>#DIV/0!</v>
      </c>
      <c r="D252" s="176"/>
      <c r="E252" s="177"/>
      <c r="F252" s="178"/>
      <c r="G252" s="179"/>
      <c r="H252" s="176"/>
      <c r="I252" s="176"/>
      <c r="J252" s="178"/>
      <c r="K252" s="176"/>
      <c r="L252" s="176"/>
      <c r="M252" s="154"/>
      <c r="N252" s="164"/>
      <c r="O252" s="164"/>
      <c r="P252" s="164"/>
    </row>
    <row r="253" customFormat="false" ht="12.75" hidden="false" customHeight="false" outlineLevel="0" collapsed="false">
      <c r="A253" s="165" t="n">
        <f aca="false">DATE(YEAR(A252),MONTH(A252)+1,1)</f>
        <v>43922</v>
      </c>
      <c r="B253" s="152" t="n">
        <v>243</v>
      </c>
      <c r="C253" s="153" t="e">
        <f aca="false">(Forecasts!C313/Forecasts!C312)^12-1</f>
        <v>#DIV/0!</v>
      </c>
      <c r="D253" s="176"/>
      <c r="E253" s="177"/>
      <c r="F253" s="178"/>
      <c r="G253" s="179"/>
      <c r="H253" s="176"/>
      <c r="I253" s="176"/>
      <c r="J253" s="178"/>
      <c r="K253" s="176"/>
      <c r="L253" s="176"/>
      <c r="M253" s="154"/>
      <c r="N253" s="164"/>
      <c r="O253" s="164"/>
      <c r="P253" s="164"/>
    </row>
    <row r="254" customFormat="false" ht="12.75" hidden="false" customHeight="false" outlineLevel="0" collapsed="false">
      <c r="A254" s="165" t="n">
        <f aca="false">DATE(YEAR(A253),MONTH(A253)+1,1)</f>
        <v>43952</v>
      </c>
      <c r="B254" s="166" t="n">
        <v>244</v>
      </c>
      <c r="C254" s="153" t="e">
        <f aca="false">(Forecasts!C314/Forecasts!C313)^12-1</f>
        <v>#DIV/0!</v>
      </c>
      <c r="D254" s="176"/>
      <c r="E254" s="177"/>
      <c r="F254" s="178"/>
      <c r="G254" s="179"/>
      <c r="H254" s="176"/>
      <c r="I254" s="176"/>
      <c r="J254" s="178"/>
      <c r="K254" s="176"/>
      <c r="L254" s="176"/>
      <c r="M254" s="154"/>
      <c r="N254" s="164"/>
      <c r="O254" s="164"/>
      <c r="P254" s="164"/>
    </row>
    <row r="255" customFormat="false" ht="12.75" hidden="false" customHeight="false" outlineLevel="0" collapsed="false">
      <c r="A255" s="165" t="n">
        <f aca="false">DATE(YEAR(A254),MONTH(A254)+1,1)</f>
        <v>43983</v>
      </c>
      <c r="B255" s="152" t="n">
        <v>245</v>
      </c>
      <c r="C255" s="153" t="e">
        <f aca="false">(Forecasts!C315/Forecasts!C314)^12-1</f>
        <v>#DIV/0!</v>
      </c>
      <c r="D255" s="176"/>
      <c r="E255" s="177"/>
      <c r="F255" s="178"/>
      <c r="G255" s="179"/>
      <c r="H255" s="176"/>
      <c r="I255" s="176"/>
      <c r="J255" s="178"/>
      <c r="K255" s="176"/>
      <c r="L255" s="176"/>
      <c r="M255" s="154"/>
      <c r="N255" s="164"/>
      <c r="O255" s="164"/>
      <c r="P255" s="164"/>
    </row>
    <row r="256" customFormat="false" ht="12.75" hidden="false" customHeight="false" outlineLevel="0" collapsed="false">
      <c r="A256" s="165" t="n">
        <f aca="false">DATE(YEAR(A255),MONTH(A255)+1,1)</f>
        <v>44013</v>
      </c>
      <c r="B256" s="166" t="n">
        <v>246</v>
      </c>
      <c r="C256" s="153" t="e">
        <f aca="false">(Forecasts!C316/Forecasts!C315)^12-1</f>
        <v>#DIV/0!</v>
      </c>
      <c r="D256" s="176"/>
      <c r="E256" s="177"/>
      <c r="F256" s="178"/>
      <c r="G256" s="179"/>
      <c r="H256" s="176"/>
      <c r="I256" s="176"/>
      <c r="J256" s="178"/>
      <c r="K256" s="176"/>
      <c r="L256" s="176"/>
      <c r="M256" s="154"/>
      <c r="N256" s="164"/>
      <c r="O256" s="164"/>
      <c r="P256" s="164"/>
    </row>
    <row r="257" customFormat="false" ht="12.75" hidden="false" customHeight="false" outlineLevel="0" collapsed="false">
      <c r="A257" s="165" t="n">
        <f aca="false">DATE(YEAR(A256),MONTH(A256)+1,1)</f>
        <v>44044</v>
      </c>
      <c r="B257" s="152" t="n">
        <v>247</v>
      </c>
      <c r="C257" s="153" t="e">
        <f aca="false">(Forecasts!C317/Forecasts!C316)^12-1</f>
        <v>#DIV/0!</v>
      </c>
      <c r="D257" s="176"/>
      <c r="E257" s="177"/>
      <c r="F257" s="178"/>
      <c r="G257" s="179"/>
      <c r="H257" s="176"/>
      <c r="I257" s="176"/>
      <c r="J257" s="178"/>
      <c r="K257" s="176"/>
      <c r="L257" s="176"/>
      <c r="M257" s="154"/>
      <c r="N257" s="164"/>
      <c r="O257" s="164"/>
      <c r="P257" s="164"/>
    </row>
    <row r="258" customFormat="false" ht="12.75" hidden="false" customHeight="false" outlineLevel="0" collapsed="false">
      <c r="A258" s="165" t="n">
        <f aca="false">DATE(YEAR(A257),MONTH(A257)+1,1)</f>
        <v>44075</v>
      </c>
      <c r="B258" s="166" t="n">
        <v>248</v>
      </c>
      <c r="C258" s="153" t="e">
        <f aca="false">(Forecasts!C318/Forecasts!C317)^12-1</f>
        <v>#DIV/0!</v>
      </c>
      <c r="D258" s="176"/>
      <c r="E258" s="177"/>
      <c r="F258" s="178"/>
      <c r="G258" s="179"/>
      <c r="H258" s="176"/>
      <c r="I258" s="176"/>
      <c r="J258" s="178"/>
      <c r="K258" s="176"/>
      <c r="L258" s="176"/>
      <c r="M258" s="154"/>
      <c r="N258" s="164"/>
      <c r="O258" s="164"/>
      <c r="P258" s="164"/>
    </row>
    <row r="259" customFormat="false" ht="12.75" hidden="false" customHeight="false" outlineLevel="0" collapsed="false">
      <c r="A259" s="165" t="n">
        <f aca="false">DATE(YEAR(A258),MONTH(A258)+1,1)</f>
        <v>44105</v>
      </c>
      <c r="B259" s="152" t="n">
        <v>249</v>
      </c>
      <c r="C259" s="153" t="e">
        <f aca="false">(Forecasts!C319/Forecasts!C318)^12-1</f>
        <v>#DIV/0!</v>
      </c>
      <c r="D259" s="176"/>
      <c r="E259" s="177"/>
      <c r="F259" s="178"/>
      <c r="G259" s="179"/>
      <c r="H259" s="176"/>
      <c r="I259" s="176"/>
      <c r="J259" s="178"/>
      <c r="K259" s="176"/>
      <c r="L259" s="176"/>
      <c r="M259" s="154"/>
      <c r="N259" s="164"/>
      <c r="O259" s="164"/>
      <c r="P259" s="164"/>
    </row>
    <row r="260" customFormat="false" ht="12.75" hidden="false" customHeight="false" outlineLevel="0" collapsed="false">
      <c r="A260" s="165" t="n">
        <f aca="false">DATE(YEAR(A259),MONTH(A259)+1,1)</f>
        <v>44136</v>
      </c>
      <c r="B260" s="166" t="n">
        <v>250</v>
      </c>
      <c r="C260" s="153" t="e">
        <f aca="false">(Forecasts!C320/Forecasts!C319)^12-1</f>
        <v>#DIV/0!</v>
      </c>
      <c r="D260" s="176"/>
      <c r="E260" s="177"/>
      <c r="F260" s="178"/>
      <c r="G260" s="179"/>
      <c r="H260" s="176"/>
      <c r="I260" s="176"/>
      <c r="J260" s="178"/>
      <c r="K260" s="176"/>
      <c r="L260" s="176"/>
      <c r="M260" s="154"/>
      <c r="N260" s="164"/>
      <c r="O260" s="164"/>
      <c r="P260" s="164"/>
    </row>
    <row r="261" customFormat="false" ht="12.75" hidden="false" customHeight="false" outlineLevel="0" collapsed="false">
      <c r="A261" s="165" t="n">
        <f aca="false">DATE(YEAR(A260),MONTH(A260)+1,1)</f>
        <v>44166</v>
      </c>
      <c r="B261" s="152" t="n">
        <v>251</v>
      </c>
      <c r="C261" s="153" t="e">
        <f aca="false">(Forecasts!C321/Forecasts!C320)^12-1</f>
        <v>#DIV/0!</v>
      </c>
      <c r="D261" s="176"/>
      <c r="E261" s="177"/>
      <c r="F261" s="178"/>
      <c r="G261" s="179"/>
      <c r="H261" s="176"/>
      <c r="I261" s="176"/>
      <c r="J261" s="178"/>
      <c r="K261" s="176"/>
      <c r="L261" s="176"/>
      <c r="M261" s="154"/>
      <c r="N261" s="164"/>
      <c r="O261" s="164"/>
      <c r="P261" s="164"/>
    </row>
    <row r="262" customFormat="false" ht="12.75" hidden="false" customHeight="false" outlineLevel="0" collapsed="false">
      <c r="A262" s="165" t="n">
        <f aca="false">DATE(YEAR(A261),MONTH(A261)+1,1)</f>
        <v>44197</v>
      </c>
      <c r="B262" s="166" t="n">
        <v>252</v>
      </c>
      <c r="C262" s="153" t="e">
        <f aca="false">(Forecasts!C322/Forecasts!C321)^12-1</f>
        <v>#DIV/0!</v>
      </c>
      <c r="D262" s="176"/>
      <c r="E262" s="177"/>
      <c r="F262" s="178"/>
      <c r="G262" s="179"/>
      <c r="H262" s="176"/>
      <c r="I262" s="176"/>
      <c r="J262" s="178"/>
      <c r="K262" s="176"/>
      <c r="L262" s="176"/>
      <c r="M262" s="154"/>
      <c r="N262" s="164"/>
      <c r="O262" s="164"/>
      <c r="P262" s="164"/>
    </row>
    <row r="263" customFormat="false" ht="12.75" hidden="false" customHeight="false" outlineLevel="0" collapsed="false">
      <c r="A263" s="165" t="n">
        <f aca="false">DATE(YEAR(A262),MONTH(A262)+1,1)</f>
        <v>44228</v>
      </c>
      <c r="B263" s="152" t="n">
        <v>253</v>
      </c>
      <c r="C263" s="153" t="e">
        <f aca="false">(Forecasts!C323/Forecasts!C322)^12-1</f>
        <v>#DIV/0!</v>
      </c>
      <c r="D263" s="176"/>
      <c r="E263" s="177"/>
      <c r="F263" s="178"/>
      <c r="G263" s="179"/>
      <c r="H263" s="176"/>
      <c r="I263" s="176"/>
      <c r="J263" s="178"/>
      <c r="K263" s="176"/>
      <c r="L263" s="176"/>
      <c r="M263" s="154"/>
      <c r="N263" s="164"/>
      <c r="O263" s="164"/>
      <c r="P263" s="164"/>
    </row>
    <row r="264" customFormat="false" ht="12.75" hidden="false" customHeight="false" outlineLevel="0" collapsed="false">
      <c r="A264" s="165" t="n">
        <f aca="false">DATE(YEAR(A263),MONTH(A263)+1,1)</f>
        <v>44256</v>
      </c>
      <c r="B264" s="166" t="n">
        <v>254</v>
      </c>
      <c r="C264" s="153" t="e">
        <f aca="false">(Forecasts!C324/Forecasts!C323)^12-1</f>
        <v>#DIV/0!</v>
      </c>
      <c r="D264" s="176"/>
      <c r="E264" s="177"/>
      <c r="F264" s="178"/>
      <c r="G264" s="179"/>
      <c r="H264" s="176"/>
      <c r="I264" s="176"/>
      <c r="J264" s="178"/>
      <c r="K264" s="176"/>
      <c r="L264" s="176"/>
      <c r="M264" s="154"/>
      <c r="N264" s="164"/>
      <c r="O264" s="164"/>
      <c r="P264" s="164"/>
    </row>
    <row r="265" customFormat="false" ht="12.75" hidden="false" customHeight="false" outlineLevel="0" collapsed="false">
      <c r="A265" s="165" t="n">
        <f aca="false">DATE(YEAR(A264),MONTH(A264)+1,1)</f>
        <v>44287</v>
      </c>
      <c r="B265" s="152" t="n">
        <v>255</v>
      </c>
      <c r="C265" s="153" t="e">
        <f aca="false">(Forecasts!C325/Forecasts!C324)^12-1</f>
        <v>#DIV/0!</v>
      </c>
      <c r="D265" s="176"/>
      <c r="E265" s="177"/>
      <c r="F265" s="178"/>
      <c r="G265" s="179"/>
      <c r="H265" s="176"/>
      <c r="I265" s="176"/>
      <c r="J265" s="178"/>
      <c r="K265" s="176"/>
      <c r="L265" s="176"/>
      <c r="M265" s="154"/>
      <c r="N265" s="164"/>
      <c r="O265" s="164"/>
      <c r="P265" s="164"/>
    </row>
    <row r="266" customFormat="false" ht="12.75" hidden="false" customHeight="false" outlineLevel="0" collapsed="false">
      <c r="A266" s="165" t="n">
        <f aca="false">DATE(YEAR(A265),MONTH(A265)+1,1)</f>
        <v>44317</v>
      </c>
      <c r="B266" s="166" t="n">
        <v>256</v>
      </c>
      <c r="C266" s="153" t="e">
        <f aca="false">(Forecasts!C326/Forecasts!C325)^12-1</f>
        <v>#DIV/0!</v>
      </c>
      <c r="D266" s="176"/>
      <c r="E266" s="177"/>
      <c r="F266" s="178"/>
      <c r="G266" s="179"/>
      <c r="H266" s="176"/>
      <c r="I266" s="176"/>
      <c r="J266" s="178"/>
      <c r="K266" s="176"/>
      <c r="L266" s="176"/>
      <c r="M266" s="154"/>
      <c r="N266" s="164"/>
      <c r="O266" s="164"/>
      <c r="P266" s="164"/>
    </row>
    <row r="267" customFormat="false" ht="12.75" hidden="false" customHeight="false" outlineLevel="0" collapsed="false">
      <c r="A267" s="165" t="n">
        <f aca="false">DATE(YEAR(A266),MONTH(A266)+1,1)</f>
        <v>44348</v>
      </c>
      <c r="B267" s="152" t="n">
        <v>257</v>
      </c>
      <c r="C267" s="153" t="e">
        <f aca="false">(Forecasts!C327/Forecasts!C326)^12-1</f>
        <v>#DIV/0!</v>
      </c>
      <c r="D267" s="176"/>
      <c r="E267" s="177"/>
      <c r="F267" s="178"/>
      <c r="G267" s="179"/>
      <c r="H267" s="176"/>
      <c r="I267" s="176"/>
      <c r="J267" s="178"/>
      <c r="K267" s="176"/>
      <c r="L267" s="176"/>
      <c r="M267" s="154"/>
      <c r="N267" s="164"/>
      <c r="O267" s="164"/>
      <c r="P267" s="164"/>
    </row>
    <row r="268" customFormat="false" ht="12.75" hidden="false" customHeight="false" outlineLevel="0" collapsed="false">
      <c r="A268" s="165" t="n">
        <f aca="false">DATE(YEAR(A267),MONTH(A267)+1,1)</f>
        <v>44378</v>
      </c>
      <c r="B268" s="166" t="n">
        <v>258</v>
      </c>
      <c r="C268" s="153" t="e">
        <f aca="false">(Forecasts!C328/Forecasts!C327)^12-1</f>
        <v>#DIV/0!</v>
      </c>
      <c r="D268" s="176"/>
      <c r="E268" s="177"/>
      <c r="F268" s="178"/>
      <c r="G268" s="179"/>
      <c r="H268" s="176"/>
      <c r="I268" s="176"/>
      <c r="J268" s="178"/>
      <c r="K268" s="176"/>
      <c r="L268" s="176"/>
      <c r="M268" s="154"/>
      <c r="N268" s="164"/>
      <c r="O268" s="164"/>
      <c r="P268" s="164"/>
    </row>
    <row r="269" customFormat="false" ht="12.75" hidden="false" customHeight="false" outlineLevel="0" collapsed="false">
      <c r="A269" s="165" t="n">
        <f aca="false">DATE(YEAR(A268),MONTH(A268)+1,1)</f>
        <v>44409</v>
      </c>
      <c r="B269" s="152" t="n">
        <v>259</v>
      </c>
      <c r="C269" s="153" t="e">
        <f aca="false">(Forecasts!C329/Forecasts!C328)^12-1</f>
        <v>#DIV/0!</v>
      </c>
      <c r="D269" s="176"/>
      <c r="E269" s="177"/>
      <c r="F269" s="178"/>
      <c r="G269" s="179"/>
      <c r="H269" s="176"/>
      <c r="I269" s="176"/>
      <c r="J269" s="178"/>
      <c r="K269" s="176"/>
      <c r="L269" s="176"/>
      <c r="M269" s="154"/>
      <c r="N269" s="164"/>
      <c r="O269" s="164"/>
      <c r="P269" s="164"/>
    </row>
    <row r="270" customFormat="false" ht="12.75" hidden="false" customHeight="false" outlineLevel="0" collapsed="false">
      <c r="A270" s="165" t="n">
        <f aca="false">DATE(YEAR(A269),MONTH(A269)+1,1)</f>
        <v>44440</v>
      </c>
      <c r="B270" s="166" t="n">
        <v>260</v>
      </c>
      <c r="C270" s="153" t="e">
        <f aca="false">(Forecasts!C330/Forecasts!C329)^12-1</f>
        <v>#DIV/0!</v>
      </c>
      <c r="D270" s="176"/>
      <c r="E270" s="177"/>
      <c r="F270" s="178"/>
      <c r="G270" s="179"/>
      <c r="H270" s="176"/>
      <c r="I270" s="176"/>
      <c r="J270" s="178"/>
      <c r="K270" s="176"/>
      <c r="L270" s="176"/>
      <c r="M270" s="154"/>
      <c r="N270" s="164"/>
      <c r="O270" s="164"/>
      <c r="P270" s="164"/>
    </row>
    <row r="271" customFormat="false" ht="12.75" hidden="false" customHeight="false" outlineLevel="0" collapsed="false">
      <c r="A271" s="165" t="n">
        <f aca="false">DATE(YEAR(A270),MONTH(A270)+1,1)</f>
        <v>44470</v>
      </c>
      <c r="B271" s="152" t="n">
        <v>261</v>
      </c>
      <c r="C271" s="153" t="e">
        <f aca="false">(Forecasts!C331/Forecasts!C330)^12-1</f>
        <v>#DIV/0!</v>
      </c>
      <c r="D271" s="176"/>
      <c r="E271" s="177"/>
      <c r="F271" s="178"/>
      <c r="G271" s="179"/>
      <c r="H271" s="176"/>
      <c r="I271" s="176"/>
      <c r="J271" s="178"/>
      <c r="K271" s="176"/>
      <c r="L271" s="176"/>
      <c r="M271" s="154"/>
      <c r="N271" s="164"/>
      <c r="O271" s="164"/>
      <c r="P271" s="164"/>
    </row>
    <row r="272" customFormat="false" ht="12.75" hidden="false" customHeight="false" outlineLevel="0" collapsed="false">
      <c r="A272" s="165" t="n">
        <f aca="false">DATE(YEAR(A271),MONTH(A271)+1,1)</f>
        <v>44501</v>
      </c>
      <c r="B272" s="166" t="n">
        <v>262</v>
      </c>
      <c r="C272" s="153" t="e">
        <f aca="false">(Forecasts!C332/Forecasts!C331)^12-1</f>
        <v>#DIV/0!</v>
      </c>
      <c r="D272" s="176"/>
      <c r="E272" s="177"/>
      <c r="F272" s="178"/>
      <c r="G272" s="179"/>
      <c r="H272" s="176"/>
      <c r="I272" s="176"/>
      <c r="J272" s="178"/>
      <c r="K272" s="176"/>
      <c r="L272" s="176"/>
      <c r="M272" s="154"/>
      <c r="N272" s="164"/>
      <c r="O272" s="164"/>
      <c r="P272" s="164"/>
    </row>
    <row r="273" customFormat="false" ht="12.75" hidden="false" customHeight="false" outlineLevel="0" collapsed="false">
      <c r="A273" s="165" t="n">
        <f aca="false">DATE(YEAR(A272),MONTH(A272)+1,1)</f>
        <v>44531</v>
      </c>
      <c r="B273" s="152" t="n">
        <v>263</v>
      </c>
      <c r="C273" s="153" t="e">
        <f aca="false">(Forecasts!C333/Forecasts!C332)^12-1</f>
        <v>#DIV/0!</v>
      </c>
      <c r="D273" s="176"/>
      <c r="E273" s="177"/>
      <c r="F273" s="178"/>
      <c r="G273" s="179"/>
      <c r="H273" s="176"/>
      <c r="I273" s="176"/>
      <c r="J273" s="178"/>
      <c r="K273" s="176"/>
      <c r="L273" s="176"/>
      <c r="M273" s="154"/>
      <c r="N273" s="164"/>
      <c r="O273" s="164"/>
      <c r="P273" s="164"/>
    </row>
    <row r="274" customFormat="false" ht="12.75" hidden="false" customHeight="false" outlineLevel="0" collapsed="false">
      <c r="A274" s="165" t="n">
        <f aca="false">DATE(YEAR(A273),MONTH(A273)+1,1)</f>
        <v>44562</v>
      </c>
      <c r="B274" s="166" t="n">
        <v>264</v>
      </c>
      <c r="C274" s="153" t="e">
        <f aca="false">(Forecasts!C334/Forecasts!C333)^12-1</f>
        <v>#DIV/0!</v>
      </c>
      <c r="D274" s="176"/>
      <c r="E274" s="177"/>
      <c r="F274" s="178"/>
      <c r="G274" s="179"/>
      <c r="H274" s="176"/>
      <c r="I274" s="176"/>
      <c r="J274" s="178"/>
      <c r="K274" s="176"/>
      <c r="L274" s="176"/>
      <c r="M274" s="154"/>
      <c r="N274" s="164"/>
      <c r="O274" s="164"/>
      <c r="P274" s="164"/>
    </row>
    <row r="275" customFormat="false" ht="12.75" hidden="false" customHeight="false" outlineLevel="0" collapsed="false">
      <c r="A275" s="165" t="n">
        <f aca="false">DATE(YEAR(A274),MONTH(A274)+1,1)</f>
        <v>44593</v>
      </c>
      <c r="B275" s="152" t="n">
        <v>265</v>
      </c>
      <c r="C275" s="153" t="e">
        <f aca="false">(Forecasts!C335/Forecasts!C334)^12-1</f>
        <v>#DIV/0!</v>
      </c>
      <c r="D275" s="176"/>
      <c r="E275" s="177"/>
      <c r="F275" s="178"/>
      <c r="G275" s="179"/>
      <c r="H275" s="176"/>
      <c r="I275" s="176"/>
      <c r="J275" s="178"/>
      <c r="K275" s="176"/>
      <c r="L275" s="176"/>
      <c r="M275" s="154"/>
      <c r="N275" s="164"/>
      <c r="O275" s="164"/>
      <c r="P275" s="164"/>
    </row>
    <row r="276" customFormat="false" ht="12.75" hidden="false" customHeight="false" outlineLevel="0" collapsed="false">
      <c r="A276" s="165" t="n">
        <f aca="false">DATE(YEAR(A275),MONTH(A275)+1,1)</f>
        <v>44621</v>
      </c>
      <c r="B276" s="166" t="n">
        <v>266</v>
      </c>
      <c r="C276" s="153" t="e">
        <f aca="false">(Forecasts!C336/Forecasts!C335)^12-1</f>
        <v>#DIV/0!</v>
      </c>
      <c r="D276" s="176"/>
      <c r="E276" s="177"/>
      <c r="F276" s="178"/>
      <c r="G276" s="179"/>
      <c r="H276" s="176"/>
      <c r="I276" s="176"/>
      <c r="J276" s="178"/>
      <c r="K276" s="176"/>
      <c r="L276" s="176"/>
      <c r="M276" s="154"/>
      <c r="N276" s="164"/>
      <c r="O276" s="164"/>
      <c r="P276" s="164"/>
    </row>
    <row r="277" customFormat="false" ht="12.75" hidden="false" customHeight="false" outlineLevel="0" collapsed="false">
      <c r="A277" s="165" t="n">
        <f aca="false">DATE(YEAR(A276),MONTH(A276)+1,1)</f>
        <v>44652</v>
      </c>
      <c r="B277" s="152" t="n">
        <v>267</v>
      </c>
      <c r="C277" s="153" t="e">
        <f aca="false">(Forecasts!C337/Forecasts!C336)^12-1</f>
        <v>#DIV/0!</v>
      </c>
      <c r="D277" s="176"/>
      <c r="E277" s="177"/>
      <c r="F277" s="178"/>
      <c r="G277" s="179"/>
      <c r="H277" s="176"/>
      <c r="I277" s="176"/>
      <c r="J277" s="178"/>
      <c r="K277" s="176"/>
      <c r="L277" s="176"/>
      <c r="M277" s="154"/>
      <c r="N277" s="164"/>
      <c r="O277" s="164"/>
      <c r="P277" s="164"/>
    </row>
    <row r="278" customFormat="false" ht="12.75" hidden="false" customHeight="false" outlineLevel="0" collapsed="false">
      <c r="A278" s="165" t="n">
        <f aca="false">DATE(YEAR(A277),MONTH(A277)+1,1)</f>
        <v>44682</v>
      </c>
      <c r="B278" s="166" t="n">
        <v>268</v>
      </c>
      <c r="C278" s="153" t="e">
        <f aca="false">(Forecasts!C338/Forecasts!C337)^12-1</f>
        <v>#DIV/0!</v>
      </c>
      <c r="D278" s="176"/>
      <c r="E278" s="177"/>
      <c r="F278" s="178"/>
      <c r="G278" s="179"/>
      <c r="H278" s="176"/>
      <c r="I278" s="176"/>
      <c r="J278" s="178"/>
      <c r="K278" s="176"/>
      <c r="L278" s="176"/>
      <c r="M278" s="154"/>
      <c r="N278" s="164"/>
      <c r="O278" s="164"/>
      <c r="P278" s="164"/>
    </row>
    <row r="279" customFormat="false" ht="12.75" hidden="false" customHeight="false" outlineLevel="0" collapsed="false">
      <c r="A279" s="165" t="n">
        <f aca="false">DATE(YEAR(A278),MONTH(A278)+1,1)</f>
        <v>44713</v>
      </c>
      <c r="B279" s="152" t="n">
        <v>269</v>
      </c>
      <c r="C279" s="153" t="e">
        <f aca="false">(Forecasts!C339/Forecasts!C338)^12-1</f>
        <v>#DIV/0!</v>
      </c>
      <c r="D279" s="176"/>
      <c r="E279" s="177"/>
      <c r="F279" s="178"/>
      <c r="G279" s="179"/>
      <c r="H279" s="176"/>
      <c r="I279" s="176"/>
      <c r="J279" s="178"/>
      <c r="K279" s="176"/>
      <c r="L279" s="176"/>
      <c r="M279" s="154"/>
      <c r="N279" s="164"/>
      <c r="O279" s="164"/>
      <c r="P279" s="164"/>
    </row>
    <row r="280" customFormat="false" ht="12.75" hidden="false" customHeight="false" outlineLevel="0" collapsed="false">
      <c r="A280" s="165" t="n">
        <f aca="false">DATE(YEAR(A279),MONTH(A279)+1,1)</f>
        <v>44743</v>
      </c>
      <c r="B280" s="166" t="n">
        <v>270</v>
      </c>
      <c r="C280" s="153" t="e">
        <f aca="false">(Forecasts!C340/Forecasts!C339)^12-1</f>
        <v>#DIV/0!</v>
      </c>
      <c r="D280" s="176"/>
      <c r="E280" s="177"/>
      <c r="F280" s="178"/>
      <c r="G280" s="179"/>
      <c r="H280" s="176"/>
      <c r="I280" s="176"/>
      <c r="J280" s="178"/>
      <c r="K280" s="176"/>
      <c r="L280" s="176"/>
      <c r="M280" s="154"/>
      <c r="N280" s="164"/>
      <c r="O280" s="164"/>
      <c r="P280" s="164"/>
    </row>
    <row r="281" customFormat="false" ht="12.75" hidden="false" customHeight="false" outlineLevel="0" collapsed="false">
      <c r="A281" s="165" t="n">
        <f aca="false">DATE(YEAR(A280),MONTH(A280)+1,1)</f>
        <v>44774</v>
      </c>
      <c r="B281" s="152" t="n">
        <v>271</v>
      </c>
      <c r="C281" s="153" t="e">
        <f aca="false">(Forecasts!C341/Forecasts!C340)^12-1</f>
        <v>#DIV/0!</v>
      </c>
      <c r="D281" s="176"/>
      <c r="E281" s="177"/>
      <c r="F281" s="178"/>
      <c r="G281" s="179"/>
      <c r="H281" s="176"/>
      <c r="I281" s="176"/>
      <c r="J281" s="178"/>
      <c r="K281" s="176"/>
      <c r="L281" s="176"/>
      <c r="M281" s="154"/>
      <c r="N281" s="164"/>
      <c r="O281" s="164"/>
      <c r="P281" s="164"/>
    </row>
    <row r="282" customFormat="false" ht="12.75" hidden="false" customHeight="false" outlineLevel="0" collapsed="false">
      <c r="A282" s="165" t="n">
        <f aca="false">DATE(YEAR(A281),MONTH(A281)+1,1)</f>
        <v>44805</v>
      </c>
      <c r="B282" s="166" t="n">
        <v>272</v>
      </c>
      <c r="C282" s="153" t="e">
        <f aca="false">(Forecasts!C342/Forecasts!C341)^12-1</f>
        <v>#DIV/0!</v>
      </c>
      <c r="D282" s="176"/>
      <c r="E282" s="177"/>
      <c r="F282" s="178"/>
      <c r="G282" s="179"/>
      <c r="H282" s="176"/>
      <c r="I282" s="176"/>
      <c r="J282" s="178"/>
      <c r="K282" s="176"/>
      <c r="L282" s="176"/>
      <c r="M282" s="154"/>
      <c r="N282" s="164"/>
      <c r="O282" s="164"/>
      <c r="P282" s="164"/>
    </row>
    <row r="283" customFormat="false" ht="12.75" hidden="false" customHeight="false" outlineLevel="0" collapsed="false">
      <c r="A283" s="165" t="n">
        <f aca="false">DATE(YEAR(A282),MONTH(A282)+1,1)</f>
        <v>44835</v>
      </c>
      <c r="B283" s="152" t="n">
        <v>273</v>
      </c>
      <c r="C283" s="153" t="e">
        <f aca="false">(Forecasts!C343/Forecasts!C342)^12-1</f>
        <v>#DIV/0!</v>
      </c>
      <c r="D283" s="176"/>
      <c r="E283" s="177"/>
      <c r="F283" s="178"/>
      <c r="G283" s="179"/>
      <c r="H283" s="176"/>
      <c r="I283" s="176"/>
      <c r="J283" s="178"/>
      <c r="K283" s="176"/>
      <c r="L283" s="176"/>
      <c r="M283" s="154"/>
      <c r="N283" s="164"/>
      <c r="O283" s="164"/>
      <c r="P283" s="164"/>
    </row>
    <row r="284" customFormat="false" ht="12.75" hidden="false" customHeight="false" outlineLevel="0" collapsed="false">
      <c r="A284" s="165" t="n">
        <f aca="false">DATE(YEAR(A283),MONTH(A283)+1,1)</f>
        <v>44866</v>
      </c>
      <c r="B284" s="166" t="n">
        <v>274</v>
      </c>
      <c r="C284" s="153" t="e">
        <f aca="false">(Forecasts!C344/Forecasts!C343)^12-1</f>
        <v>#DIV/0!</v>
      </c>
      <c r="D284" s="176"/>
      <c r="E284" s="177"/>
      <c r="F284" s="178"/>
      <c r="G284" s="179"/>
      <c r="H284" s="176"/>
      <c r="I284" s="176"/>
      <c r="J284" s="178"/>
      <c r="K284" s="176"/>
      <c r="L284" s="176"/>
      <c r="M284" s="154"/>
      <c r="N284" s="164"/>
      <c r="O284" s="164"/>
      <c r="P284" s="164"/>
    </row>
    <row r="285" customFormat="false" ht="12.75" hidden="false" customHeight="false" outlineLevel="0" collapsed="false">
      <c r="A285" s="165" t="n">
        <f aca="false">DATE(YEAR(A284),MONTH(A284)+1,1)</f>
        <v>44896</v>
      </c>
      <c r="B285" s="152" t="n">
        <v>275</v>
      </c>
      <c r="C285" s="153" t="e">
        <f aca="false">(Forecasts!C345/Forecasts!C344)^12-1</f>
        <v>#DIV/0!</v>
      </c>
      <c r="D285" s="176"/>
      <c r="E285" s="177"/>
      <c r="F285" s="178"/>
      <c r="G285" s="179"/>
      <c r="H285" s="176"/>
      <c r="I285" s="176"/>
      <c r="J285" s="178"/>
      <c r="K285" s="176"/>
      <c r="L285" s="176"/>
      <c r="M285" s="154"/>
      <c r="N285" s="164"/>
      <c r="O285" s="164"/>
      <c r="P285" s="164"/>
    </row>
    <row r="286" customFormat="false" ht="12.75" hidden="false" customHeight="false" outlineLevel="0" collapsed="false">
      <c r="A286" s="165" t="n">
        <f aca="false">DATE(YEAR(A285),MONTH(A285)+1,1)</f>
        <v>44927</v>
      </c>
      <c r="B286" s="166" t="n">
        <v>276</v>
      </c>
      <c r="C286" s="153" t="e">
        <f aca="false">(Forecasts!C346/Forecasts!C345)^12-1</f>
        <v>#DIV/0!</v>
      </c>
      <c r="D286" s="176"/>
      <c r="E286" s="177"/>
      <c r="F286" s="178"/>
      <c r="G286" s="179"/>
      <c r="H286" s="176"/>
      <c r="I286" s="176"/>
      <c r="J286" s="178"/>
      <c r="K286" s="176"/>
      <c r="L286" s="176"/>
      <c r="M286" s="154"/>
      <c r="N286" s="164"/>
      <c r="O286" s="164"/>
      <c r="P286" s="164"/>
    </row>
    <row r="287" customFormat="false" ht="12.75" hidden="false" customHeight="false" outlineLevel="0" collapsed="false">
      <c r="A287" s="165" t="n">
        <f aca="false">DATE(YEAR(A286),MONTH(A286)+1,1)</f>
        <v>44958</v>
      </c>
      <c r="B287" s="152" t="n">
        <v>277</v>
      </c>
      <c r="C287" s="153" t="e">
        <f aca="false">(Forecasts!C347/Forecasts!C346)^12-1</f>
        <v>#DIV/0!</v>
      </c>
      <c r="D287" s="176"/>
      <c r="E287" s="177"/>
      <c r="F287" s="178"/>
      <c r="G287" s="179"/>
      <c r="H287" s="176"/>
      <c r="I287" s="176"/>
      <c r="J287" s="178"/>
      <c r="K287" s="176"/>
      <c r="L287" s="176"/>
      <c r="M287" s="154"/>
      <c r="N287" s="164"/>
      <c r="O287" s="164"/>
      <c r="P287" s="164"/>
    </row>
    <row r="288" customFormat="false" ht="12.75" hidden="false" customHeight="false" outlineLevel="0" collapsed="false">
      <c r="A288" s="165" t="n">
        <f aca="false">DATE(YEAR(A287),MONTH(A287)+1,1)</f>
        <v>44986</v>
      </c>
      <c r="B288" s="166" t="n">
        <v>278</v>
      </c>
      <c r="C288" s="153" t="e">
        <f aca="false">(Forecasts!C348/Forecasts!C347)^12-1</f>
        <v>#DIV/0!</v>
      </c>
      <c r="D288" s="176"/>
      <c r="E288" s="177"/>
      <c r="F288" s="178"/>
      <c r="G288" s="179"/>
      <c r="H288" s="176"/>
      <c r="I288" s="176"/>
      <c r="J288" s="178"/>
      <c r="K288" s="176"/>
      <c r="L288" s="176"/>
      <c r="M288" s="154"/>
      <c r="N288" s="164"/>
      <c r="O288" s="164"/>
      <c r="P288" s="164"/>
    </row>
    <row r="289" customFormat="false" ht="12.75" hidden="false" customHeight="false" outlineLevel="0" collapsed="false">
      <c r="A289" s="165" t="n">
        <f aca="false">DATE(YEAR(A288),MONTH(A288)+1,1)</f>
        <v>45017</v>
      </c>
      <c r="B289" s="152" t="n">
        <v>279</v>
      </c>
      <c r="C289" s="153" t="e">
        <f aca="false">(Forecasts!C349/Forecasts!C348)^12-1</f>
        <v>#DIV/0!</v>
      </c>
      <c r="D289" s="176"/>
      <c r="E289" s="177"/>
      <c r="F289" s="178"/>
      <c r="G289" s="179"/>
      <c r="H289" s="176"/>
      <c r="I289" s="176"/>
      <c r="J289" s="178"/>
      <c r="K289" s="176"/>
      <c r="L289" s="176"/>
      <c r="M289" s="154"/>
    </row>
    <row r="290" customFormat="false" ht="12.75" hidden="false" customHeight="false" outlineLevel="0" collapsed="false">
      <c r="A290" s="165" t="n">
        <f aca="false">DATE(YEAR(A289),MONTH(A289)+1,1)</f>
        <v>45047</v>
      </c>
      <c r="B290" s="166" t="n">
        <v>280</v>
      </c>
      <c r="C290" s="153" t="e">
        <f aca="false">(Forecasts!C350/Forecasts!C349)^12-1</f>
        <v>#DIV/0!</v>
      </c>
      <c r="D290" s="176"/>
      <c r="E290" s="177"/>
      <c r="F290" s="178"/>
      <c r="G290" s="179"/>
      <c r="H290" s="176"/>
      <c r="I290" s="176"/>
      <c r="J290" s="178"/>
      <c r="K290" s="176"/>
      <c r="L290" s="176"/>
      <c r="M290" s="154"/>
    </row>
    <row r="291" customFormat="false" ht="12.75" hidden="false" customHeight="false" outlineLevel="0" collapsed="false">
      <c r="A291" s="165" t="n">
        <f aca="false">DATE(YEAR(A290),MONTH(A290)+1,1)</f>
        <v>45078</v>
      </c>
      <c r="B291" s="152" t="n">
        <v>281</v>
      </c>
      <c r="C291" s="153" t="e">
        <f aca="false">(Forecasts!C351/Forecasts!C350)^12-1</f>
        <v>#DIV/0!</v>
      </c>
      <c r="D291" s="176"/>
      <c r="E291" s="177"/>
      <c r="F291" s="178"/>
      <c r="G291" s="179"/>
      <c r="H291" s="176"/>
      <c r="I291" s="176"/>
      <c r="J291" s="178"/>
      <c r="K291" s="176"/>
      <c r="L291" s="176"/>
      <c r="M291" s="154"/>
    </row>
    <row r="292" customFormat="false" ht="12.75" hidden="false" customHeight="false" outlineLevel="0" collapsed="false">
      <c r="A292" s="165" t="n">
        <f aca="false">DATE(YEAR(A291),MONTH(A291)+1,1)</f>
        <v>45108</v>
      </c>
      <c r="B292" s="166" t="n">
        <v>282</v>
      </c>
      <c r="C292" s="153" t="e">
        <f aca="false">(Forecasts!C352/Forecasts!C351)^12-1</f>
        <v>#DIV/0!</v>
      </c>
      <c r="D292" s="176"/>
      <c r="E292" s="177"/>
      <c r="F292" s="178"/>
      <c r="G292" s="179"/>
      <c r="H292" s="176"/>
      <c r="I292" s="176"/>
      <c r="J292" s="178"/>
      <c r="K292" s="176"/>
      <c r="L292" s="176"/>
      <c r="M292" s="154"/>
    </row>
    <row r="293" customFormat="false" ht="12.75" hidden="false" customHeight="false" outlineLevel="0" collapsed="false">
      <c r="A293" s="165" t="n">
        <f aca="false">DATE(YEAR(A292),MONTH(A292)+1,1)</f>
        <v>45139</v>
      </c>
      <c r="B293" s="152" t="n">
        <v>283</v>
      </c>
      <c r="C293" s="153" t="e">
        <f aca="false">(Forecasts!C353/Forecasts!C352)^12-1</f>
        <v>#DIV/0!</v>
      </c>
      <c r="D293" s="176"/>
      <c r="E293" s="177"/>
      <c r="F293" s="178"/>
      <c r="G293" s="179"/>
      <c r="H293" s="176"/>
      <c r="I293" s="176"/>
      <c r="J293" s="178"/>
      <c r="K293" s="176"/>
      <c r="L293" s="176"/>
      <c r="M293" s="154"/>
    </row>
    <row r="294" customFormat="false" ht="12.75" hidden="false" customHeight="false" outlineLevel="0" collapsed="false">
      <c r="A294" s="165" t="n">
        <f aca="false">DATE(YEAR(A293),MONTH(A293)+1,1)</f>
        <v>45170</v>
      </c>
      <c r="B294" s="166" t="n">
        <v>284</v>
      </c>
      <c r="C294" s="153" t="e">
        <f aca="false">(Forecasts!C354/Forecasts!C353)^12-1</f>
        <v>#DIV/0!</v>
      </c>
      <c r="D294" s="176"/>
      <c r="E294" s="177"/>
      <c r="F294" s="178"/>
      <c r="G294" s="179"/>
      <c r="H294" s="176"/>
      <c r="I294" s="176"/>
      <c r="J294" s="178"/>
      <c r="K294" s="176"/>
      <c r="L294" s="176"/>
      <c r="M294" s="154"/>
    </row>
    <row r="295" customFormat="false" ht="12.75" hidden="false" customHeight="false" outlineLevel="0" collapsed="false">
      <c r="A295" s="165" t="n">
        <f aca="false">DATE(YEAR(A294),MONTH(A294)+1,1)</f>
        <v>45200</v>
      </c>
      <c r="B295" s="152" t="n">
        <v>285</v>
      </c>
      <c r="C295" s="153" t="e">
        <f aca="false">(Forecasts!C355/Forecasts!C354)^12-1</f>
        <v>#DIV/0!</v>
      </c>
      <c r="D295" s="176"/>
      <c r="E295" s="177"/>
      <c r="F295" s="178"/>
      <c r="G295" s="179"/>
      <c r="H295" s="176"/>
      <c r="I295" s="176"/>
      <c r="J295" s="178"/>
      <c r="K295" s="176"/>
      <c r="L295" s="176"/>
      <c r="M295" s="154"/>
    </row>
    <row r="296" customFormat="false" ht="12.75" hidden="false" customHeight="false" outlineLevel="0" collapsed="false">
      <c r="A296" s="165" t="n">
        <f aca="false">DATE(YEAR(A295),MONTH(A295)+1,1)</f>
        <v>45231</v>
      </c>
      <c r="B296" s="166" t="n">
        <v>286</v>
      </c>
      <c r="C296" s="153" t="e">
        <f aca="false">(Forecasts!C356/Forecasts!C355)^12-1</f>
        <v>#DIV/0!</v>
      </c>
      <c r="D296" s="176"/>
      <c r="E296" s="177"/>
      <c r="F296" s="178"/>
      <c r="G296" s="179"/>
      <c r="H296" s="176"/>
      <c r="I296" s="176"/>
      <c r="J296" s="178"/>
      <c r="K296" s="176"/>
      <c r="L296" s="176"/>
      <c r="M296" s="154"/>
    </row>
    <row r="297" customFormat="false" ht="12.75" hidden="false" customHeight="false" outlineLevel="0" collapsed="false">
      <c r="A297" s="165" t="n">
        <f aca="false">DATE(YEAR(A296),MONTH(A296)+1,1)</f>
        <v>45261</v>
      </c>
      <c r="B297" s="152" t="n">
        <v>287</v>
      </c>
      <c r="C297" s="153" t="e">
        <f aca="false">(Forecasts!C357/Forecasts!C356)^12-1</f>
        <v>#DIV/0!</v>
      </c>
      <c r="D297" s="176"/>
      <c r="E297" s="177"/>
      <c r="F297" s="178"/>
      <c r="G297" s="179"/>
      <c r="H297" s="176"/>
      <c r="I297" s="176"/>
      <c r="J297" s="178"/>
      <c r="K297" s="176"/>
      <c r="L297" s="176"/>
      <c r="M297" s="154"/>
    </row>
    <row r="298" customFormat="false" ht="12.75" hidden="false" customHeight="false" outlineLevel="0" collapsed="false">
      <c r="A298" s="165" t="n">
        <f aca="false">DATE(YEAR(A297),MONTH(A297)+1,1)</f>
        <v>45292</v>
      </c>
      <c r="B298" s="166" t="n">
        <v>288</v>
      </c>
      <c r="C298" s="153" t="e">
        <f aca="false">(Forecasts!C358/Forecasts!C357)^12-1</f>
        <v>#DIV/0!</v>
      </c>
      <c r="D298" s="176"/>
      <c r="E298" s="177"/>
      <c r="F298" s="178"/>
      <c r="G298" s="179"/>
      <c r="H298" s="176"/>
      <c r="I298" s="176"/>
      <c r="J298" s="178"/>
      <c r="K298" s="176"/>
      <c r="L298" s="176"/>
      <c r="M298" s="154"/>
    </row>
    <row r="299" customFormat="false" ht="12.75" hidden="false" customHeight="false" outlineLevel="0" collapsed="false">
      <c r="A299" s="165" t="n">
        <f aca="false">DATE(YEAR(A298),MONTH(A298)+1,1)</f>
        <v>45323</v>
      </c>
      <c r="B299" s="152" t="n">
        <v>289</v>
      </c>
      <c r="C299" s="153" t="e">
        <f aca="false">(Forecasts!C359/Forecasts!C358)^12-1</f>
        <v>#DIV/0!</v>
      </c>
      <c r="D299" s="176"/>
      <c r="E299" s="177"/>
      <c r="F299" s="178"/>
      <c r="G299" s="179"/>
      <c r="H299" s="176"/>
      <c r="I299" s="176"/>
      <c r="J299" s="178"/>
      <c r="K299" s="176"/>
      <c r="L299" s="176"/>
      <c r="M299" s="154"/>
    </row>
    <row r="300" customFormat="false" ht="12.75" hidden="false" customHeight="false" outlineLevel="0" collapsed="false">
      <c r="A300" s="165" t="n">
        <f aca="false">DATE(YEAR(A299),MONTH(A299)+1,1)</f>
        <v>45352</v>
      </c>
      <c r="B300" s="166" t="n">
        <v>290</v>
      </c>
      <c r="C300" s="153" t="e">
        <f aca="false">(Forecasts!C360/Forecasts!C359)^12-1</f>
        <v>#DIV/0!</v>
      </c>
      <c r="D300" s="176"/>
      <c r="E300" s="177"/>
      <c r="F300" s="178"/>
      <c r="G300" s="179"/>
      <c r="H300" s="176"/>
      <c r="I300" s="176"/>
      <c r="J300" s="178"/>
      <c r="K300" s="176"/>
      <c r="L300" s="176"/>
      <c r="M300" s="154"/>
    </row>
    <row r="301" customFormat="false" ht="12.75" hidden="false" customHeight="false" outlineLevel="0" collapsed="false">
      <c r="A301" s="165" t="n">
        <f aca="false">DATE(YEAR(A300),MONTH(A300)+1,1)</f>
        <v>45383</v>
      </c>
      <c r="B301" s="152" t="n">
        <v>291</v>
      </c>
      <c r="C301" s="153" t="e">
        <f aca="false">(Forecasts!C361/Forecasts!C360)^12-1</f>
        <v>#DIV/0!</v>
      </c>
      <c r="D301" s="176"/>
      <c r="E301" s="177"/>
      <c r="F301" s="178"/>
      <c r="G301" s="179"/>
      <c r="H301" s="176"/>
      <c r="I301" s="176"/>
      <c r="J301" s="178"/>
      <c r="K301" s="176"/>
      <c r="L301" s="176"/>
      <c r="M301" s="154"/>
    </row>
    <row r="302" customFormat="false" ht="12.75" hidden="false" customHeight="false" outlineLevel="0" collapsed="false">
      <c r="A302" s="165" t="n">
        <f aca="false">DATE(YEAR(A301),MONTH(A301)+1,1)</f>
        <v>45413</v>
      </c>
      <c r="B302" s="166" t="n">
        <v>292</v>
      </c>
      <c r="C302" s="153" t="e">
        <f aca="false">(Forecasts!C362/Forecasts!C361)^12-1</f>
        <v>#DIV/0!</v>
      </c>
      <c r="D302" s="176"/>
      <c r="E302" s="177"/>
      <c r="F302" s="178"/>
      <c r="G302" s="179"/>
      <c r="H302" s="176"/>
      <c r="I302" s="176"/>
      <c r="J302" s="178"/>
      <c r="K302" s="176"/>
      <c r="L302" s="176"/>
      <c r="M302" s="154"/>
    </row>
    <row r="303" customFormat="false" ht="12.75" hidden="false" customHeight="false" outlineLevel="0" collapsed="false">
      <c r="A303" s="165" t="n">
        <f aca="false">DATE(YEAR(A302),MONTH(A302)+1,1)</f>
        <v>45444</v>
      </c>
      <c r="B303" s="152" t="n">
        <v>293</v>
      </c>
      <c r="C303" s="153" t="e">
        <f aca="false">(Forecasts!C363/Forecasts!C362)^12-1</f>
        <v>#DIV/0!</v>
      </c>
      <c r="D303" s="176"/>
      <c r="E303" s="177"/>
      <c r="F303" s="178"/>
      <c r="G303" s="179"/>
      <c r="H303" s="176"/>
      <c r="I303" s="176"/>
      <c r="J303" s="178"/>
      <c r="K303" s="176"/>
      <c r="L303" s="176"/>
      <c r="M303" s="154"/>
    </row>
    <row r="304" customFormat="false" ht="12.75" hidden="false" customHeight="false" outlineLevel="0" collapsed="false">
      <c r="A304" s="165" t="n">
        <f aca="false">DATE(YEAR(A303),MONTH(A303)+1,1)</f>
        <v>45474</v>
      </c>
      <c r="B304" s="166" t="n">
        <v>294</v>
      </c>
      <c r="C304" s="153" t="e">
        <f aca="false">(Forecasts!C364/Forecasts!C363)^12-1</f>
        <v>#DIV/0!</v>
      </c>
      <c r="D304" s="176"/>
      <c r="E304" s="177"/>
      <c r="F304" s="178"/>
      <c r="G304" s="179"/>
      <c r="H304" s="176"/>
      <c r="I304" s="176"/>
      <c r="J304" s="178"/>
      <c r="K304" s="176"/>
      <c r="L304" s="176"/>
      <c r="M304" s="154"/>
    </row>
    <row r="305" customFormat="false" ht="12.75" hidden="false" customHeight="false" outlineLevel="0" collapsed="false">
      <c r="A305" s="165" t="n">
        <f aca="false">DATE(YEAR(A304),MONTH(A304)+1,1)</f>
        <v>45505</v>
      </c>
      <c r="B305" s="152" t="n">
        <v>295</v>
      </c>
      <c r="C305" s="153" t="e">
        <f aca="false">(Forecasts!C365/Forecasts!C364)^12-1</f>
        <v>#DIV/0!</v>
      </c>
      <c r="D305" s="176"/>
      <c r="E305" s="177"/>
      <c r="F305" s="178"/>
      <c r="G305" s="179"/>
      <c r="H305" s="176"/>
      <c r="I305" s="176"/>
      <c r="J305" s="178"/>
      <c r="K305" s="176"/>
      <c r="L305" s="176"/>
      <c r="M305" s="154"/>
    </row>
    <row r="306" customFormat="false" ht="12.75" hidden="false" customHeight="false" outlineLevel="0" collapsed="false">
      <c r="A306" s="165" t="n">
        <f aca="false">DATE(YEAR(A305),MONTH(A305)+1,1)</f>
        <v>45536</v>
      </c>
      <c r="B306" s="166" t="n">
        <v>296</v>
      </c>
      <c r="C306" s="153" t="e">
        <f aca="false">(Forecasts!C366/Forecasts!C365)^12-1</f>
        <v>#DIV/0!</v>
      </c>
      <c r="D306" s="176"/>
      <c r="E306" s="177"/>
      <c r="F306" s="178"/>
      <c r="G306" s="179"/>
      <c r="H306" s="176"/>
      <c r="I306" s="176"/>
      <c r="J306" s="178"/>
      <c r="K306" s="176"/>
      <c r="L306" s="176"/>
      <c r="M306" s="154"/>
    </row>
    <row r="307" customFormat="false" ht="12.75" hidden="false" customHeight="false" outlineLevel="0" collapsed="false">
      <c r="A307" s="165" t="n">
        <f aca="false">DATE(YEAR(A306),MONTH(A306)+1,1)</f>
        <v>45566</v>
      </c>
      <c r="B307" s="152" t="n">
        <v>297</v>
      </c>
      <c r="C307" s="153" t="e">
        <f aca="false">(Forecasts!C367/Forecasts!C366)^12-1</f>
        <v>#DIV/0!</v>
      </c>
      <c r="D307" s="176"/>
      <c r="E307" s="177"/>
      <c r="F307" s="178"/>
      <c r="G307" s="179"/>
      <c r="H307" s="176"/>
      <c r="I307" s="176"/>
      <c r="J307" s="178"/>
      <c r="K307" s="176"/>
      <c r="L307" s="176"/>
      <c r="M307" s="154"/>
    </row>
    <row r="308" customFormat="false" ht="12.75" hidden="false" customHeight="false" outlineLevel="0" collapsed="false">
      <c r="A308" s="165" t="n">
        <f aca="false">DATE(YEAR(A307),MONTH(A307)+1,1)</f>
        <v>45597</v>
      </c>
      <c r="B308" s="166" t="n">
        <v>298</v>
      </c>
      <c r="C308" s="153" t="e">
        <f aca="false">(Forecasts!C368/Forecasts!C367)^12-1</f>
        <v>#DIV/0!</v>
      </c>
      <c r="D308" s="176"/>
      <c r="E308" s="177"/>
      <c r="F308" s="178"/>
      <c r="G308" s="179"/>
      <c r="H308" s="176"/>
      <c r="I308" s="176"/>
      <c r="J308" s="178"/>
      <c r="K308" s="176"/>
      <c r="L308" s="176"/>
      <c r="M308" s="154"/>
    </row>
    <row r="309" customFormat="false" ht="12.75" hidden="false" customHeight="false" outlineLevel="0" collapsed="false">
      <c r="A309" s="165" t="n">
        <f aca="false">DATE(YEAR(A308),MONTH(A308)+1,1)</f>
        <v>45627</v>
      </c>
      <c r="B309" s="152" t="n">
        <v>299</v>
      </c>
      <c r="C309" s="153" t="e">
        <f aca="false">(Forecasts!C369/Forecasts!C368)^12-1</f>
        <v>#DIV/0!</v>
      </c>
      <c r="D309" s="176"/>
      <c r="E309" s="177"/>
      <c r="F309" s="178"/>
      <c r="G309" s="179"/>
      <c r="H309" s="176"/>
      <c r="I309" s="176"/>
      <c r="J309" s="178"/>
      <c r="K309" s="176"/>
      <c r="L309" s="176"/>
      <c r="M309" s="154"/>
    </row>
    <row r="310" customFormat="false" ht="12.75" hidden="false" customHeight="false" outlineLevel="0" collapsed="false">
      <c r="A310" s="165" t="n">
        <f aca="false">DATE(YEAR(A309),MONTH(A309)+1,1)</f>
        <v>45658</v>
      </c>
      <c r="B310" s="166" t="n">
        <v>300</v>
      </c>
      <c r="C310" s="153" t="e">
        <f aca="false">(Forecasts!C370/Forecasts!C369)^12-1</f>
        <v>#DIV/0!</v>
      </c>
      <c r="D310" s="176"/>
      <c r="E310" s="177"/>
      <c r="F310" s="180"/>
      <c r="G310" s="179"/>
      <c r="H310" s="176"/>
      <c r="I310" s="176"/>
      <c r="J310" s="180"/>
      <c r="K310" s="176"/>
      <c r="L310" s="176"/>
      <c r="M310" s="154"/>
    </row>
    <row r="311" customFormat="false" ht="12.75" hidden="false" customHeight="false" outlineLevel="0" collapsed="false">
      <c r="F311" s="97"/>
      <c r="G311" s="92"/>
      <c r="H311" s="92"/>
      <c r="I311" s="92"/>
      <c r="J311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58" activePane="bottomRight" state="frozen"/>
      <selection pane="topLeft" activeCell="A1" activeCellId="0" sqref="A1"/>
      <selection pane="topRight" activeCell="B1" activeCellId="0" sqref="B1"/>
      <selection pane="bottomLeft" activeCell="A58" activeCellId="0" sqref="A58"/>
      <selection pane="bottomRight" activeCell="B72" activeCellId="0" sqref="B72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81" width="11.13"/>
    <col collapsed="false" customWidth="false" hidden="false" outlineLevel="0" max="2" min="2" style="182" width="11.42"/>
    <col collapsed="false" customWidth="false" hidden="false" outlineLevel="0" max="7" min="3" style="181" width="11.42"/>
    <col collapsed="false" customWidth="true" hidden="false" outlineLevel="0" max="8" min="8" style="181" width="5.28"/>
    <col collapsed="false" customWidth="false" hidden="false" outlineLevel="0" max="257" min="9" style="181" width="11.42"/>
  </cols>
  <sheetData>
    <row r="1" customFormat="false" ht="12.75" hidden="false" customHeight="true" outlineLevel="0" collapsed="false">
      <c r="A1" s="183"/>
      <c r="B1" s="181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</row>
    <row r="2" customFormat="false" ht="12.75" hidden="false" customHeight="true" outlineLevel="0" collapsed="false">
      <c r="A2" s="184" t="n">
        <f aca="false">inputs!$B$1</f>
        <v>36601</v>
      </c>
      <c r="B2" s="181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</row>
    <row r="3" customFormat="false" ht="12.75" hidden="false" customHeight="false" outlineLevel="0" collapsed="false">
      <c r="A3" s="183"/>
      <c r="B3" s="181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2.75" hidden="false" customHeight="false" outlineLevel="0" collapsed="false">
      <c r="A4" s="185"/>
      <c r="B4" s="181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2.75" hidden="false" customHeight="false" outlineLevel="0" collapsed="false">
      <c r="A5" s="186"/>
      <c r="B5" s="187" t="s">
        <v>82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2.75" hidden="false" customHeight="false" outlineLevel="0" collapsed="false">
      <c r="A6" s="183" t="s">
        <v>14</v>
      </c>
      <c r="B6" s="188" t="n">
        <f aca="false">$A$2</f>
        <v>36601</v>
      </c>
      <c r="C6" s="0"/>
      <c r="D6" s="0"/>
      <c r="E6" s="0"/>
      <c r="F6" s="0"/>
      <c r="G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2.75" hidden="false" customHeight="false" outlineLevel="0" collapsed="false">
      <c r="A7" s="189" t="s">
        <v>83</v>
      </c>
      <c r="B7" s="190"/>
      <c r="C7" s="0"/>
      <c r="D7" s="0"/>
      <c r="E7" s="0"/>
      <c r="F7" s="0"/>
      <c r="G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2.75" hidden="false" customHeight="false" outlineLevel="0" collapsed="false">
      <c r="A8" s="191" t="n">
        <v>34668</v>
      </c>
      <c r="B8" s="192"/>
      <c r="C8" s="0"/>
      <c r="D8" s="0"/>
      <c r="E8" s="0"/>
      <c r="F8" s="0"/>
      <c r="G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2.75" hidden="false" customHeight="false" outlineLevel="0" collapsed="false">
      <c r="A9" s="191" t="n">
        <v>34699</v>
      </c>
      <c r="B9" s="192"/>
      <c r="C9" s="0"/>
      <c r="D9" s="0"/>
      <c r="E9" s="0"/>
      <c r="F9" s="0"/>
      <c r="G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2.75" hidden="false" customHeight="false" outlineLevel="0" collapsed="false">
      <c r="A10" s="191" t="n">
        <v>34730</v>
      </c>
      <c r="B10" s="192"/>
      <c r="C10" s="0"/>
      <c r="D10" s="0"/>
      <c r="E10" s="0"/>
      <c r="F10" s="0"/>
      <c r="G10" s="0"/>
      <c r="I10" s="0"/>
      <c r="J10" s="0"/>
      <c r="K10" s="0"/>
      <c r="L10" s="0"/>
      <c r="M10" s="0"/>
      <c r="N10" s="0"/>
      <c r="O10" s="0"/>
      <c r="P10" s="0"/>
      <c r="Q10" s="0"/>
      <c r="R10" s="0"/>
    </row>
    <row r="11" customFormat="false" ht="12.75" hidden="false" customHeight="false" outlineLevel="0" collapsed="false">
      <c r="A11" s="191" t="n">
        <v>34758</v>
      </c>
      <c r="B11" s="192"/>
      <c r="C11" s="0"/>
      <c r="D11" s="0"/>
      <c r="E11" s="0"/>
      <c r="F11" s="0"/>
      <c r="G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2.75" hidden="false" customHeight="false" outlineLevel="0" collapsed="false">
      <c r="A12" s="191" t="n">
        <v>34789</v>
      </c>
      <c r="B12" s="192"/>
      <c r="C12" s="0"/>
      <c r="D12" s="0"/>
      <c r="E12" s="0"/>
      <c r="F12" s="0"/>
      <c r="G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2.75" hidden="false" customHeight="false" outlineLevel="0" collapsed="false">
      <c r="A13" s="191" t="n">
        <v>34819</v>
      </c>
      <c r="B13" s="192"/>
      <c r="C13" s="0"/>
      <c r="D13" s="0"/>
      <c r="E13" s="0"/>
      <c r="F13" s="0"/>
      <c r="G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2.75" hidden="false" customHeight="false" outlineLevel="0" collapsed="false">
      <c r="A14" s="191" t="n">
        <v>34850</v>
      </c>
      <c r="B14" s="192"/>
      <c r="C14" s="0"/>
      <c r="D14" s="0"/>
      <c r="E14" s="0"/>
      <c r="F14" s="0"/>
      <c r="G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2.75" hidden="false" customHeight="false" outlineLevel="0" collapsed="false">
      <c r="A15" s="191" t="n">
        <v>34880</v>
      </c>
      <c r="B15" s="192"/>
      <c r="C15" s="0"/>
      <c r="D15" s="0"/>
      <c r="E15" s="0"/>
      <c r="F15" s="0"/>
      <c r="G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2.75" hidden="false" customHeight="false" outlineLevel="0" collapsed="false">
      <c r="A16" s="191" t="n">
        <v>34911</v>
      </c>
      <c r="B16" s="192"/>
      <c r="C16" s="0"/>
      <c r="D16" s="0"/>
      <c r="E16" s="0"/>
      <c r="F16" s="0"/>
      <c r="G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2.75" hidden="false" customHeight="false" outlineLevel="0" collapsed="false">
      <c r="A17" s="191" t="n">
        <v>34942</v>
      </c>
      <c r="B17" s="192"/>
      <c r="C17" s="0"/>
      <c r="D17" s="0"/>
      <c r="E17" s="0"/>
      <c r="F17" s="0"/>
      <c r="G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2.75" hidden="false" customHeight="false" outlineLevel="0" collapsed="false">
      <c r="A18" s="191" t="n">
        <v>34972</v>
      </c>
      <c r="B18" s="192"/>
      <c r="C18" s="0"/>
      <c r="D18" s="0"/>
      <c r="E18" s="0"/>
      <c r="F18" s="0"/>
      <c r="G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2.75" hidden="false" customHeight="false" outlineLevel="0" collapsed="false">
      <c r="A19" s="191" t="n">
        <v>35003</v>
      </c>
      <c r="B19" s="192"/>
      <c r="C19" s="0"/>
      <c r="D19" s="0"/>
      <c r="E19" s="0"/>
      <c r="F19" s="0"/>
      <c r="G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2.75" hidden="false" customHeight="false" outlineLevel="0" collapsed="false">
      <c r="A20" s="191" t="n">
        <v>35033</v>
      </c>
      <c r="B20" s="193"/>
      <c r="C20" s="0"/>
      <c r="D20" s="0"/>
      <c r="E20" s="0"/>
      <c r="F20" s="0"/>
      <c r="G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2.75" hidden="false" customHeight="false" outlineLevel="0" collapsed="false">
      <c r="A21" s="191" t="n">
        <v>35064</v>
      </c>
      <c r="B21" s="193"/>
      <c r="C21" s="0"/>
      <c r="D21" s="0"/>
      <c r="E21" s="0"/>
      <c r="F21" s="0"/>
      <c r="G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2.75" hidden="false" customHeight="false" outlineLevel="0" collapsed="false">
      <c r="A22" s="191" t="n">
        <v>35095</v>
      </c>
      <c r="B22" s="193"/>
      <c r="C22" s="0"/>
      <c r="D22" s="0"/>
      <c r="E22" s="0"/>
      <c r="F22" s="0"/>
      <c r="G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2.75" hidden="false" customHeight="false" outlineLevel="0" collapsed="false">
      <c r="A23" s="191" t="n">
        <v>35124</v>
      </c>
      <c r="B23" s="193"/>
      <c r="C23" s="0"/>
      <c r="D23" s="0"/>
      <c r="E23" s="0"/>
      <c r="F23" s="0"/>
      <c r="G23" s="0"/>
    </row>
    <row r="24" customFormat="false" ht="12.75" hidden="false" customHeight="false" outlineLevel="0" collapsed="false">
      <c r="A24" s="191" t="n">
        <v>35155</v>
      </c>
      <c r="B24" s="193"/>
      <c r="C24" s="0"/>
      <c r="D24" s="0"/>
      <c r="E24" s="0"/>
      <c r="F24" s="0"/>
      <c r="G24" s="0"/>
    </row>
    <row r="25" customFormat="false" ht="12.75" hidden="false" customHeight="false" outlineLevel="0" collapsed="false">
      <c r="A25" s="191" t="n">
        <v>35185</v>
      </c>
      <c r="B25" s="193"/>
      <c r="C25" s="0"/>
      <c r="D25" s="0"/>
      <c r="E25" s="0"/>
      <c r="F25" s="0"/>
      <c r="G25" s="0"/>
    </row>
    <row r="26" customFormat="false" ht="12.75" hidden="false" customHeight="false" outlineLevel="0" collapsed="false">
      <c r="A26" s="191" t="n">
        <v>35216</v>
      </c>
      <c r="B26" s="193"/>
      <c r="C26" s="0"/>
      <c r="D26" s="0"/>
      <c r="E26" s="0"/>
      <c r="F26" s="0"/>
      <c r="G26" s="0"/>
    </row>
    <row r="27" customFormat="false" ht="12.75" hidden="false" customHeight="false" outlineLevel="0" collapsed="false">
      <c r="A27" s="191" t="n">
        <v>35246</v>
      </c>
      <c r="B27" s="193"/>
      <c r="C27" s="0"/>
      <c r="D27" s="0"/>
      <c r="E27" s="0"/>
      <c r="F27" s="0"/>
      <c r="G27" s="0"/>
    </row>
    <row r="28" customFormat="false" ht="12.75" hidden="false" customHeight="false" outlineLevel="0" collapsed="false">
      <c r="A28" s="191" t="n">
        <v>35277</v>
      </c>
      <c r="B28" s="193"/>
      <c r="C28" s="0"/>
      <c r="D28" s="0"/>
      <c r="E28" s="0"/>
      <c r="F28" s="0"/>
      <c r="G28" s="0"/>
    </row>
    <row r="29" customFormat="false" ht="12.75" hidden="false" customHeight="false" outlineLevel="0" collapsed="false">
      <c r="A29" s="191" t="n">
        <v>35308</v>
      </c>
      <c r="B29" s="193"/>
      <c r="C29" s="0"/>
      <c r="D29" s="0"/>
      <c r="E29" s="0"/>
      <c r="F29" s="0"/>
      <c r="G29" s="0"/>
    </row>
    <row r="30" customFormat="false" ht="12.75" hidden="false" customHeight="false" outlineLevel="0" collapsed="false">
      <c r="A30" s="191" t="n">
        <v>35338</v>
      </c>
      <c r="B30" s="193"/>
      <c r="C30" s="0"/>
      <c r="D30" s="0"/>
      <c r="E30" s="0"/>
      <c r="F30" s="0"/>
      <c r="G30" s="0"/>
    </row>
    <row r="31" customFormat="false" ht="12.75" hidden="false" customHeight="false" outlineLevel="0" collapsed="false">
      <c r="A31" s="191" t="n">
        <v>35369</v>
      </c>
      <c r="B31" s="193"/>
      <c r="C31" s="0"/>
      <c r="D31" s="0"/>
      <c r="E31" s="0"/>
      <c r="F31" s="0"/>
      <c r="G31" s="0"/>
    </row>
    <row r="32" customFormat="false" ht="12.75" hidden="false" customHeight="false" outlineLevel="0" collapsed="false">
      <c r="A32" s="191" t="n">
        <v>35399</v>
      </c>
      <c r="B32" s="193"/>
      <c r="C32" s="0"/>
      <c r="D32" s="0"/>
      <c r="E32" s="0"/>
      <c r="F32" s="0"/>
      <c r="G32" s="0"/>
    </row>
    <row r="33" customFormat="false" ht="12.75" hidden="false" customHeight="false" outlineLevel="0" collapsed="false">
      <c r="A33" s="191" t="n">
        <v>35430</v>
      </c>
      <c r="B33" s="193"/>
      <c r="C33" s="0"/>
      <c r="D33" s="0"/>
      <c r="E33" s="0"/>
      <c r="F33" s="0"/>
      <c r="G33" s="0"/>
    </row>
    <row r="34" customFormat="false" ht="12.75" hidden="false" customHeight="false" outlineLevel="0" collapsed="false">
      <c r="A34" s="191" t="n">
        <v>35461</v>
      </c>
      <c r="B34" s="193"/>
      <c r="C34" s="0"/>
      <c r="D34" s="0"/>
      <c r="E34" s="0"/>
      <c r="F34" s="0"/>
      <c r="G34" s="0"/>
    </row>
    <row r="35" customFormat="false" ht="12.75" hidden="false" customHeight="false" outlineLevel="0" collapsed="false">
      <c r="A35" s="191" t="n">
        <v>35489</v>
      </c>
      <c r="B35" s="193"/>
      <c r="C35" s="0"/>
      <c r="D35" s="0"/>
      <c r="E35" s="0"/>
      <c r="F35" s="0"/>
      <c r="G35" s="0"/>
    </row>
    <row r="36" customFormat="false" ht="12.75" hidden="false" customHeight="false" outlineLevel="0" collapsed="false">
      <c r="A36" s="191" t="n">
        <v>35520</v>
      </c>
      <c r="B36" s="193"/>
      <c r="C36" s="0"/>
      <c r="D36" s="0"/>
      <c r="E36" s="0"/>
      <c r="F36" s="0"/>
      <c r="G36" s="0"/>
    </row>
    <row r="37" customFormat="false" ht="12.75" hidden="false" customHeight="false" outlineLevel="0" collapsed="false">
      <c r="A37" s="191" t="n">
        <v>35550</v>
      </c>
      <c r="B37" s="193"/>
      <c r="C37" s="0"/>
      <c r="D37" s="0"/>
      <c r="E37" s="0"/>
      <c r="F37" s="0"/>
      <c r="G37" s="0"/>
    </row>
    <row r="38" customFormat="false" ht="12.75" hidden="false" customHeight="false" outlineLevel="0" collapsed="false">
      <c r="A38" s="191" t="n">
        <v>35581</v>
      </c>
      <c r="B38" s="193"/>
      <c r="C38" s="0"/>
      <c r="D38" s="0"/>
      <c r="E38" s="0"/>
      <c r="F38" s="0"/>
      <c r="G38" s="0"/>
    </row>
    <row r="39" customFormat="false" ht="12.75" hidden="false" customHeight="false" outlineLevel="0" collapsed="false">
      <c r="A39" s="191" t="n">
        <v>35611</v>
      </c>
      <c r="B39" s="193"/>
      <c r="C39" s="0"/>
      <c r="D39" s="0"/>
      <c r="E39" s="0"/>
      <c r="F39" s="0"/>
      <c r="G39" s="0"/>
    </row>
    <row r="40" customFormat="false" ht="12.75" hidden="false" customHeight="false" outlineLevel="0" collapsed="false">
      <c r="A40" s="191" t="n">
        <v>35642</v>
      </c>
      <c r="B40" s="193"/>
      <c r="C40" s="0"/>
      <c r="D40" s="0"/>
      <c r="E40" s="0"/>
      <c r="F40" s="0"/>
      <c r="G40" s="0"/>
    </row>
    <row r="41" customFormat="false" ht="12.75" hidden="false" customHeight="false" outlineLevel="0" collapsed="false">
      <c r="A41" s="191" t="n">
        <v>35673</v>
      </c>
      <c r="B41" s="193"/>
      <c r="C41" s="0"/>
      <c r="D41" s="0"/>
      <c r="E41" s="0"/>
      <c r="F41" s="0"/>
      <c r="G41" s="0"/>
    </row>
    <row r="42" customFormat="false" ht="12.75" hidden="false" customHeight="false" outlineLevel="0" collapsed="false">
      <c r="A42" s="191" t="n">
        <v>35703</v>
      </c>
      <c r="B42" s="193"/>
      <c r="C42" s="0"/>
      <c r="D42" s="0"/>
      <c r="E42" s="0"/>
      <c r="F42" s="0"/>
      <c r="G42" s="0"/>
    </row>
    <row r="43" customFormat="false" ht="12.75" hidden="false" customHeight="false" outlineLevel="0" collapsed="false">
      <c r="A43" s="191" t="n">
        <v>35734</v>
      </c>
      <c r="B43" s="193"/>
      <c r="C43" s="0"/>
      <c r="D43" s="0"/>
      <c r="E43" s="0"/>
      <c r="F43" s="0"/>
      <c r="G43" s="0"/>
    </row>
    <row r="44" customFormat="false" ht="12.75" hidden="false" customHeight="false" outlineLevel="0" collapsed="false">
      <c r="A44" s="191" t="n">
        <v>35764</v>
      </c>
      <c r="B44" s="193"/>
      <c r="C44" s="0"/>
      <c r="D44" s="0"/>
      <c r="E44" s="0"/>
      <c r="F44" s="0"/>
      <c r="G44" s="0"/>
    </row>
    <row r="45" customFormat="false" ht="12.75" hidden="false" customHeight="false" outlineLevel="0" collapsed="false">
      <c r="A45" s="191" t="n">
        <v>35795</v>
      </c>
      <c r="B45" s="193"/>
      <c r="C45" s="0"/>
      <c r="D45" s="0"/>
      <c r="E45" s="0"/>
      <c r="F45" s="0"/>
      <c r="G45" s="0"/>
    </row>
    <row r="46" customFormat="false" ht="12.75" hidden="false" customHeight="false" outlineLevel="0" collapsed="false">
      <c r="A46" s="191" t="n">
        <v>35826</v>
      </c>
      <c r="B46" s="193"/>
      <c r="C46" s="0"/>
      <c r="D46" s="0"/>
      <c r="E46" s="0"/>
      <c r="F46" s="0"/>
      <c r="G46" s="0"/>
    </row>
    <row r="47" customFormat="false" ht="12.75" hidden="false" customHeight="false" outlineLevel="0" collapsed="false">
      <c r="A47" s="191" t="n">
        <v>35854</v>
      </c>
      <c r="B47" s="193"/>
      <c r="C47" s="0"/>
      <c r="D47" s="0"/>
      <c r="E47" s="0"/>
      <c r="F47" s="0"/>
      <c r="G47" s="0"/>
    </row>
    <row r="48" customFormat="false" ht="12.75" hidden="false" customHeight="false" outlineLevel="0" collapsed="false">
      <c r="A48" s="191" t="n">
        <v>35885</v>
      </c>
      <c r="B48" s="193"/>
      <c r="C48" s="0"/>
      <c r="D48" s="0"/>
      <c r="E48" s="0"/>
      <c r="F48" s="0"/>
      <c r="G48" s="0"/>
    </row>
    <row r="49" customFormat="false" ht="12.75" hidden="false" customHeight="false" outlineLevel="0" collapsed="false">
      <c r="A49" s="191" t="n">
        <v>35915</v>
      </c>
      <c r="B49" s="193"/>
      <c r="C49" s="0"/>
      <c r="D49" s="0"/>
      <c r="E49" s="0"/>
      <c r="F49" s="0"/>
      <c r="G49" s="0"/>
    </row>
    <row r="50" customFormat="false" ht="12.75" hidden="false" customHeight="false" outlineLevel="0" collapsed="false">
      <c r="A50" s="191" t="n">
        <v>35946</v>
      </c>
      <c r="B50" s="193"/>
      <c r="C50" s="0"/>
      <c r="D50" s="0"/>
      <c r="E50" s="0"/>
      <c r="F50" s="0"/>
      <c r="G50" s="0"/>
    </row>
    <row r="51" customFormat="false" ht="12.75" hidden="false" customHeight="false" outlineLevel="0" collapsed="false">
      <c r="A51" s="191" t="n">
        <v>35976</v>
      </c>
      <c r="B51" s="193"/>
      <c r="C51" s="0"/>
      <c r="D51" s="0"/>
      <c r="E51" s="0"/>
      <c r="F51" s="0"/>
      <c r="G51" s="0"/>
    </row>
    <row r="52" customFormat="false" ht="12.75" hidden="false" customHeight="false" outlineLevel="0" collapsed="false">
      <c r="A52" s="191" t="n">
        <v>36007</v>
      </c>
      <c r="B52" s="193"/>
      <c r="C52" s="0"/>
      <c r="D52" s="0"/>
      <c r="E52" s="0"/>
      <c r="F52" s="0"/>
      <c r="G52" s="0"/>
    </row>
    <row r="53" customFormat="false" ht="12.75" hidden="false" customHeight="false" outlineLevel="0" collapsed="false">
      <c r="A53" s="191" t="n">
        <v>36038</v>
      </c>
      <c r="B53" s="193"/>
      <c r="C53" s="0"/>
      <c r="D53" s="0"/>
      <c r="E53" s="0"/>
      <c r="F53" s="0"/>
      <c r="G53" s="0"/>
    </row>
    <row r="54" customFormat="false" ht="12.75" hidden="false" customHeight="false" outlineLevel="0" collapsed="false">
      <c r="A54" s="191" t="n">
        <v>36068</v>
      </c>
      <c r="B54" s="193"/>
      <c r="C54" s="0"/>
      <c r="D54" s="0"/>
      <c r="E54" s="0"/>
      <c r="F54" s="0"/>
      <c r="G54" s="0"/>
    </row>
    <row r="55" customFormat="false" ht="12.75" hidden="false" customHeight="false" outlineLevel="0" collapsed="false">
      <c r="A55" s="191" t="n">
        <v>36099</v>
      </c>
      <c r="B55" s="193"/>
      <c r="C55" s="0"/>
      <c r="D55" s="0"/>
      <c r="E55" s="0"/>
      <c r="F55" s="0"/>
      <c r="G55" s="0"/>
    </row>
    <row r="56" customFormat="false" ht="12.75" hidden="false" customHeight="false" outlineLevel="0" collapsed="false">
      <c r="A56" s="191" t="n">
        <v>36129</v>
      </c>
      <c r="B56" s="193"/>
      <c r="C56" s="0"/>
      <c r="D56" s="0"/>
      <c r="E56" s="0"/>
      <c r="F56" s="0"/>
      <c r="G56" s="0"/>
    </row>
    <row r="57" customFormat="false" ht="12.75" hidden="false" customHeight="false" outlineLevel="0" collapsed="false">
      <c r="A57" s="191" t="n">
        <v>36160</v>
      </c>
      <c r="B57" s="193"/>
      <c r="C57" s="0"/>
      <c r="D57" s="0"/>
      <c r="E57" s="0"/>
      <c r="F57" s="0"/>
      <c r="G57" s="0"/>
    </row>
    <row r="58" customFormat="false" ht="12.75" hidden="false" customHeight="false" outlineLevel="0" collapsed="false">
      <c r="A58" s="191" t="n">
        <v>36191</v>
      </c>
      <c r="B58" s="193"/>
      <c r="C58" s="0"/>
      <c r="D58" s="0"/>
      <c r="E58" s="0"/>
      <c r="F58" s="0"/>
      <c r="G58" s="0"/>
    </row>
    <row r="59" customFormat="false" ht="12.75" hidden="false" customHeight="false" outlineLevel="0" collapsed="false">
      <c r="A59" s="191" t="n">
        <v>36219</v>
      </c>
      <c r="B59" s="193"/>
      <c r="C59" s="0"/>
      <c r="D59" s="0"/>
      <c r="E59" s="0"/>
      <c r="F59" s="0"/>
      <c r="G59" s="0"/>
    </row>
    <row r="60" customFormat="false" ht="12.75" hidden="false" customHeight="false" outlineLevel="0" collapsed="false">
      <c r="A60" s="191" t="n">
        <v>36250</v>
      </c>
      <c r="B60" s="193"/>
      <c r="C60" s="0"/>
      <c r="D60" s="0"/>
      <c r="E60" s="0"/>
      <c r="F60" s="0"/>
      <c r="G60" s="0"/>
    </row>
    <row r="61" customFormat="false" ht="12.75" hidden="false" customHeight="false" outlineLevel="0" collapsed="false">
      <c r="A61" s="191" t="n">
        <v>36280</v>
      </c>
      <c r="B61" s="193"/>
      <c r="C61" s="0"/>
      <c r="D61" s="0"/>
      <c r="E61" s="0"/>
      <c r="F61" s="0"/>
      <c r="G61" s="0"/>
    </row>
    <row r="62" customFormat="false" ht="12.75" hidden="false" customHeight="false" outlineLevel="0" collapsed="false">
      <c r="A62" s="191" t="n">
        <v>36311</v>
      </c>
      <c r="B62" s="193"/>
      <c r="C62" s="0"/>
      <c r="D62" s="0"/>
      <c r="E62" s="0"/>
      <c r="F62" s="0"/>
      <c r="G62" s="0"/>
    </row>
    <row r="63" customFormat="false" ht="12.75" hidden="false" customHeight="false" outlineLevel="0" collapsed="false">
      <c r="A63" s="191" t="n">
        <v>36341</v>
      </c>
      <c r="B63" s="193"/>
      <c r="C63" s="0"/>
      <c r="D63" s="0"/>
      <c r="E63" s="0"/>
      <c r="F63" s="0"/>
      <c r="G63" s="0"/>
    </row>
    <row r="64" customFormat="false" ht="12.75" hidden="false" customHeight="false" outlineLevel="0" collapsed="false">
      <c r="A64" s="191" t="n">
        <v>36372</v>
      </c>
      <c r="B64" s="193"/>
      <c r="C64" s="0"/>
      <c r="D64" s="0"/>
      <c r="E64" s="0"/>
      <c r="F64" s="0"/>
      <c r="G64" s="0"/>
    </row>
    <row r="65" customFormat="false" ht="12.75" hidden="false" customHeight="false" outlineLevel="0" collapsed="false">
      <c r="A65" s="191" t="n">
        <v>36403</v>
      </c>
      <c r="B65" s="193"/>
      <c r="C65" s="0"/>
      <c r="D65" s="0"/>
      <c r="E65" s="0"/>
      <c r="F65" s="0"/>
      <c r="G65" s="0"/>
    </row>
    <row r="66" customFormat="false" ht="12.75" hidden="false" customHeight="false" outlineLevel="0" collapsed="false">
      <c r="A66" s="191" t="n">
        <v>36433</v>
      </c>
      <c r="B66" s="193"/>
      <c r="C66" s="0"/>
      <c r="D66" s="0"/>
      <c r="E66" s="0"/>
      <c r="F66" s="0"/>
      <c r="G66" s="0"/>
    </row>
    <row r="67" customFormat="false" ht="12.75" hidden="false" customHeight="false" outlineLevel="0" collapsed="false">
      <c r="A67" s="191" t="n">
        <v>36464</v>
      </c>
      <c r="B67" s="193"/>
      <c r="C67" s="0"/>
      <c r="D67" s="0"/>
      <c r="E67" s="0"/>
      <c r="F67" s="0"/>
      <c r="G67" s="0"/>
    </row>
    <row r="68" customFormat="false" ht="12.75" hidden="false" customHeight="false" outlineLevel="0" collapsed="false">
      <c r="A68" s="191" t="n">
        <v>36494</v>
      </c>
      <c r="B68" s="193"/>
      <c r="C68" s="0"/>
      <c r="D68" s="0"/>
      <c r="E68" s="0"/>
      <c r="F68" s="0"/>
      <c r="G68" s="0"/>
    </row>
    <row r="69" customFormat="false" ht="12.75" hidden="false" customHeight="false" outlineLevel="0" collapsed="false">
      <c r="A69" s="191" t="n">
        <v>36525</v>
      </c>
      <c r="B69" s="193"/>
      <c r="C69" s="0"/>
      <c r="D69" s="0"/>
      <c r="E69" s="0"/>
      <c r="F69" s="0"/>
      <c r="G69" s="0"/>
    </row>
    <row r="70" customFormat="false" ht="12.75" hidden="false" customHeight="false" outlineLevel="0" collapsed="false">
      <c r="A70" s="191" t="n">
        <v>36556</v>
      </c>
      <c r="B70" s="193"/>
      <c r="C70" s="0"/>
      <c r="D70" s="0"/>
      <c r="E70" s="0"/>
      <c r="F70" s="0"/>
      <c r="G70" s="0"/>
    </row>
    <row r="71" customFormat="false" ht="12.75" hidden="false" customHeight="false" outlineLevel="0" collapsed="false">
      <c r="A71" s="191" t="n">
        <v>36585</v>
      </c>
      <c r="B71" s="194" t="n">
        <f aca="false">Forecasts!C71/Forecasts!C59-1</f>
        <v>0.0232131948686622</v>
      </c>
      <c r="C71" s="0"/>
      <c r="D71" s="0"/>
      <c r="E71" s="0"/>
      <c r="F71" s="0"/>
      <c r="G71" s="0"/>
    </row>
    <row r="72" customFormat="false" ht="12.75" hidden="false" customHeight="false" outlineLevel="0" collapsed="false">
      <c r="A72" s="191" t="n">
        <v>36616</v>
      </c>
      <c r="B72" s="194" t="n">
        <f aca="false">(Forecasts!C72/Forecasts!C71)^12-1</f>
        <v>0.0228986131355355</v>
      </c>
      <c r="C72" s="0"/>
      <c r="D72" s="0"/>
      <c r="E72" s="0"/>
      <c r="F72" s="0"/>
      <c r="G72" s="0"/>
    </row>
    <row r="73" customFormat="false" ht="12.75" hidden="false" customHeight="false" outlineLevel="0" collapsed="false">
      <c r="A73" s="191" t="n">
        <v>36646</v>
      </c>
      <c r="B73" s="194" t="n">
        <f aca="false">(Forecasts!C73/Forecasts!C72)^12-1</f>
        <v>0.0225840314024062</v>
      </c>
      <c r="C73" s="0"/>
      <c r="D73" s="0"/>
      <c r="E73" s="0"/>
      <c r="F73" s="0"/>
      <c r="G73" s="0"/>
    </row>
    <row r="74" customFormat="false" ht="12.75" hidden="false" customHeight="false" outlineLevel="0" collapsed="false">
      <c r="A74" s="191" t="n">
        <v>36677</v>
      </c>
      <c r="B74" s="194" t="n">
        <f aca="false">(Forecasts!C74/Forecasts!C73)^12-1</f>
        <v>0.0222694496692804</v>
      </c>
      <c r="C74" s="0"/>
      <c r="D74" s="0"/>
      <c r="E74" s="0"/>
      <c r="F74" s="0"/>
      <c r="G74" s="0"/>
    </row>
    <row r="75" customFormat="false" ht="12.75" hidden="false" customHeight="false" outlineLevel="0" collapsed="false">
      <c r="A75" s="191" t="n">
        <v>36707</v>
      </c>
      <c r="B75" s="194" t="n">
        <f aca="false">(Forecasts!C75/Forecasts!C74)^12-1</f>
        <v>0.0219548679361521</v>
      </c>
      <c r="C75" s="0"/>
      <c r="D75" s="0"/>
      <c r="E75" s="0"/>
      <c r="F75" s="0"/>
      <c r="G75" s="0"/>
    </row>
    <row r="76" customFormat="false" ht="12.75" hidden="false" customHeight="false" outlineLevel="0" collapsed="false">
      <c r="A76" s="191" t="n">
        <v>36738</v>
      </c>
      <c r="B76" s="194" t="n">
        <f aca="false">(Forecasts!C76/Forecasts!C75)^12-1</f>
        <v>0.0216402862030238</v>
      </c>
      <c r="C76" s="0"/>
      <c r="D76" s="0"/>
      <c r="E76" s="0"/>
      <c r="F76" s="0"/>
      <c r="G76" s="0"/>
    </row>
    <row r="77" customFormat="false" ht="12.75" hidden="false" customHeight="false" outlineLevel="0" collapsed="false">
      <c r="A77" s="191" t="n">
        <v>36769</v>
      </c>
      <c r="B77" s="194" t="n">
        <f aca="false">(Forecasts!C77/Forecasts!C76)^12-1</f>
        <v>0.0213257044698962</v>
      </c>
      <c r="C77" s="0"/>
      <c r="D77" s="0"/>
      <c r="E77" s="0"/>
      <c r="F77" s="0"/>
      <c r="G77" s="0"/>
    </row>
    <row r="78" customFormat="false" ht="12.75" hidden="false" customHeight="false" outlineLevel="0" collapsed="false">
      <c r="A78" s="191" t="n">
        <v>36799</v>
      </c>
      <c r="B78" s="194" t="n">
        <f aca="false">(Forecasts!C78/Forecasts!C77)^12-1</f>
        <v>0.0210111227367684</v>
      </c>
      <c r="C78" s="0"/>
      <c r="D78" s="0"/>
      <c r="E78" s="0"/>
      <c r="F78" s="0"/>
      <c r="G78" s="0"/>
    </row>
    <row r="79" customFormat="false" ht="12.75" hidden="false" customHeight="false" outlineLevel="0" collapsed="false">
      <c r="A79" s="191" t="n">
        <v>36830</v>
      </c>
      <c r="B79" s="194" t="n">
        <f aca="false">(Forecasts!C79/Forecasts!C78)^12-1</f>
        <v>0.0206965410036399</v>
      </c>
      <c r="C79" s="0"/>
      <c r="D79" s="0"/>
      <c r="E79" s="0"/>
      <c r="F79" s="0"/>
      <c r="G79" s="0"/>
    </row>
    <row r="80" customFormat="false" ht="12.75" hidden="false" customHeight="false" outlineLevel="0" collapsed="false">
      <c r="A80" s="191" t="n">
        <v>36860</v>
      </c>
      <c r="B80" s="194" t="n">
        <f aca="false">(Forecasts!C80/Forecasts!C79)^12-1</f>
        <v>0.0203819592705146</v>
      </c>
      <c r="C80" s="0"/>
      <c r="D80" s="0"/>
      <c r="E80" s="0"/>
      <c r="F80" s="0"/>
      <c r="G80" s="0"/>
    </row>
    <row r="81" customFormat="false" ht="12.75" hidden="false" customHeight="false" outlineLevel="0" collapsed="false">
      <c r="A81" s="191" t="n">
        <v>36891</v>
      </c>
      <c r="B81" s="194" t="n">
        <f aca="false">(Forecasts!C81/Forecasts!C80)^12-1</f>
        <v>0.0200673775373856</v>
      </c>
      <c r="C81" s="0"/>
      <c r="D81" s="0"/>
      <c r="E81" s="0"/>
      <c r="F81" s="0"/>
      <c r="G81" s="0"/>
    </row>
    <row r="82" customFormat="false" ht="12.75" hidden="false" customHeight="false" outlineLevel="0" collapsed="false">
      <c r="A82" s="191" t="n">
        <v>36922</v>
      </c>
      <c r="B82" s="194" t="n">
        <f aca="false">(Forecasts!C82/Forecasts!C81)^12-1</f>
        <v>0.0197527958042589</v>
      </c>
      <c r="C82" s="0"/>
      <c r="D82" s="0"/>
      <c r="E82" s="0"/>
      <c r="F82" s="0"/>
      <c r="G82" s="0"/>
    </row>
    <row r="83" customFormat="false" ht="12.75" hidden="false" customHeight="false" outlineLevel="0" collapsed="false">
      <c r="A83" s="191" t="n">
        <v>36950</v>
      </c>
      <c r="B83" s="194" t="n">
        <f aca="false">(Forecasts!C83/Forecasts!C82)^12-1</f>
        <v>0.0194382140711304</v>
      </c>
      <c r="C83" s="0"/>
      <c r="D83" s="0"/>
      <c r="E83" s="0"/>
      <c r="F83" s="0"/>
      <c r="G83" s="0"/>
    </row>
    <row r="84" customFormat="false" ht="12.75" hidden="false" customHeight="false" outlineLevel="0" collapsed="false">
      <c r="A84" s="191" t="n">
        <v>36981</v>
      </c>
      <c r="B84" s="194" t="n">
        <f aca="false">(Forecasts!C84/Forecasts!C83)^12-1</f>
        <v>0.0199185830478805</v>
      </c>
      <c r="C84" s="0"/>
      <c r="D84" s="0"/>
      <c r="E84" s="0"/>
      <c r="F84" s="0"/>
      <c r="G84" s="0"/>
    </row>
    <row r="85" customFormat="false" ht="12.75" hidden="false" customHeight="false" outlineLevel="0" collapsed="false">
      <c r="A85" s="191" t="n">
        <v>37011</v>
      </c>
      <c r="B85" s="194" t="n">
        <f aca="false">(Forecasts!C85/Forecasts!C84)^12-1</f>
        <v>0.0204148045742298</v>
      </c>
      <c r="C85" s="0"/>
      <c r="D85" s="0"/>
      <c r="E85" s="0"/>
      <c r="F85" s="0"/>
      <c r="G85" s="0"/>
    </row>
    <row r="86" customFormat="false" ht="12.75" hidden="false" customHeight="false" outlineLevel="0" collapsed="false">
      <c r="A86" s="191" t="n">
        <v>37042</v>
      </c>
      <c r="B86" s="194" t="n">
        <f aca="false">(Forecasts!C86/Forecasts!C85)^12-1</f>
        <v>0.0210297911606143</v>
      </c>
      <c r="C86" s="0"/>
      <c r="D86" s="0"/>
      <c r="E86" s="0"/>
      <c r="F86" s="0"/>
      <c r="G86" s="0"/>
    </row>
    <row r="87" customFormat="false" ht="12.75" hidden="false" customHeight="false" outlineLevel="0" collapsed="false">
      <c r="A87" s="191" t="n">
        <v>37072</v>
      </c>
      <c r="B87" s="194" t="n">
        <f aca="false">(Forecasts!C87/Forecasts!C86)^12-1</f>
        <v>0.0216856763903983</v>
      </c>
      <c r="C87" s="0"/>
      <c r="D87" s="0"/>
      <c r="E87" s="0"/>
      <c r="F87" s="0"/>
      <c r="G87" s="0"/>
    </row>
    <row r="88" customFormat="false" ht="12.75" hidden="false" customHeight="false" outlineLevel="0" collapsed="false">
      <c r="A88" s="191" t="n">
        <v>37103</v>
      </c>
      <c r="B88" s="194" t="n">
        <f aca="false">(Forecasts!C88/Forecasts!C87)^12-1</f>
        <v>0.0224196642431087</v>
      </c>
      <c r="C88" s="0"/>
      <c r="D88" s="0"/>
      <c r="E88" s="0"/>
      <c r="F88" s="0"/>
      <c r="G88" s="0"/>
    </row>
    <row r="89" customFormat="false" ht="12.75" hidden="false" customHeight="false" outlineLevel="0" collapsed="false">
      <c r="A89" s="191" t="n">
        <v>37134</v>
      </c>
      <c r="B89" s="194" t="n">
        <f aca="false">(Forecasts!C89/Forecasts!C88)^12-1</f>
        <v>0.0231772163718338</v>
      </c>
      <c r="C89" s="0"/>
      <c r="D89" s="0"/>
      <c r="E89" s="0"/>
      <c r="F89" s="0"/>
      <c r="G89" s="0"/>
    </row>
    <row r="90" customFormat="false" ht="12.75" hidden="false" customHeight="false" outlineLevel="0" collapsed="false">
      <c r="A90" s="191" t="n">
        <v>37164</v>
      </c>
      <c r="B90" s="194" t="n">
        <f aca="false">(Forecasts!C90/Forecasts!C89)^12-1</f>
        <v>0.0240006648315159</v>
      </c>
      <c r="C90" s="0"/>
      <c r="D90" s="0"/>
      <c r="E90" s="0"/>
      <c r="F90" s="0"/>
      <c r="G90" s="0"/>
    </row>
    <row r="91" customFormat="false" ht="12.75" hidden="false" customHeight="false" outlineLevel="0" collapsed="false">
      <c r="A91" s="191" t="n">
        <v>37195</v>
      </c>
      <c r="B91" s="194" t="n">
        <f aca="false">(Forecasts!C91/Forecasts!C90)^12-1</f>
        <v>0.024856732233332</v>
      </c>
      <c r="C91" s="0"/>
      <c r="D91" s="0"/>
      <c r="E91" s="0"/>
      <c r="F91" s="0"/>
      <c r="G91" s="0"/>
    </row>
    <row r="92" customFormat="false" ht="12.75" hidden="false" customHeight="false" outlineLevel="0" collapsed="false">
      <c r="A92" s="191" t="n">
        <v>37225</v>
      </c>
      <c r="B92" s="194" t="n">
        <f aca="false">(Forecasts!C92/Forecasts!C91)^12-1</f>
        <v>0.0257078467288667</v>
      </c>
      <c r="C92" s="0"/>
      <c r="D92" s="0"/>
      <c r="E92" s="0"/>
      <c r="F92" s="0"/>
      <c r="G92" s="0"/>
    </row>
    <row r="93" customFormat="false" ht="12.75" hidden="false" customHeight="false" outlineLevel="0" collapsed="false">
      <c r="A93" s="191" t="n">
        <v>37256</v>
      </c>
      <c r="B93" s="194" t="n">
        <f aca="false">(Forecasts!C93/Forecasts!C92)^12-1</f>
        <v>0.02660216696921</v>
      </c>
      <c r="C93" s="0"/>
      <c r="D93" s="0"/>
      <c r="E93" s="0"/>
      <c r="F93" s="0"/>
      <c r="G93" s="0"/>
    </row>
    <row r="94" customFormat="false" ht="12.75" hidden="false" customHeight="false" outlineLevel="0" collapsed="false">
      <c r="A94" s="191" t="n">
        <v>37287</v>
      </c>
      <c r="B94" s="194" t="n">
        <f aca="false">(Forecasts!C94/Forecasts!C93)^12-1</f>
        <v>0.0274740379333833</v>
      </c>
      <c r="C94" s="0"/>
      <c r="D94" s="0"/>
      <c r="E94" s="0"/>
      <c r="F94" s="0"/>
      <c r="G94" s="0"/>
    </row>
    <row r="95" customFormat="false" ht="12.75" hidden="false" customHeight="false" outlineLevel="0" collapsed="false">
      <c r="A95" s="191" t="n">
        <v>37315</v>
      </c>
      <c r="B95" s="194" t="n">
        <f aca="false">(Forecasts!C95/Forecasts!C94)^12-1</f>
        <v>0.0283736825986793</v>
      </c>
      <c r="C95" s="0"/>
      <c r="D95" s="0"/>
      <c r="E95" s="0"/>
      <c r="F95" s="0"/>
      <c r="G95" s="0"/>
    </row>
    <row r="96" customFormat="false" ht="12.75" hidden="false" customHeight="false" outlineLevel="0" collapsed="false">
      <c r="A96" s="191" t="n">
        <v>37346</v>
      </c>
      <c r="B96" s="194" t="n">
        <f aca="false">(Forecasts!C96/Forecasts!C95)^12-1</f>
        <v>0.0292645169615973</v>
      </c>
      <c r="C96" s="0"/>
      <c r="D96" s="0"/>
      <c r="E96" s="0"/>
      <c r="F96" s="0"/>
      <c r="G96" s="0"/>
    </row>
    <row r="97" customFormat="false" ht="12.75" hidden="false" customHeight="false" outlineLevel="0" collapsed="false">
      <c r="A97" s="191" t="n">
        <v>37376</v>
      </c>
      <c r="B97" s="194" t="n">
        <f aca="false">(Forecasts!C97/Forecasts!C96)^12-1</f>
        <v>0.0300557618117747</v>
      </c>
      <c r="C97" s="0"/>
      <c r="D97" s="0"/>
      <c r="E97" s="0"/>
      <c r="F97" s="0"/>
      <c r="G97" s="0"/>
    </row>
    <row r="98" customFormat="false" ht="12.75" hidden="false" customHeight="false" outlineLevel="0" collapsed="false">
      <c r="A98" s="191" t="n">
        <v>37407</v>
      </c>
      <c r="B98" s="194" t="n">
        <f aca="false">(Forecasts!C98/Forecasts!C97)^12-1</f>
        <v>0.0309111454393545</v>
      </c>
      <c r="C98" s="0"/>
      <c r="D98" s="0"/>
      <c r="E98" s="0"/>
      <c r="F98" s="0"/>
      <c r="G98" s="0"/>
    </row>
    <row r="99" customFormat="false" ht="12.75" hidden="false" customHeight="false" outlineLevel="0" collapsed="false">
      <c r="A99" s="191" t="n">
        <v>37437</v>
      </c>
      <c r="B99" s="194" t="n">
        <f aca="false">(Forecasts!C99/Forecasts!C98)^12-1</f>
        <v>0.0317131446132477</v>
      </c>
      <c r="C99" s="0"/>
      <c r="D99" s="0"/>
      <c r="E99" s="0"/>
      <c r="F99" s="0"/>
      <c r="G99" s="0"/>
    </row>
    <row r="100" customFormat="false" ht="12.75" hidden="false" customHeight="false" outlineLevel="0" collapsed="false">
      <c r="A100" s="191" t="n">
        <v>37468</v>
      </c>
      <c r="B100" s="194" t="n">
        <f aca="false">(Forecasts!C100/Forecasts!C99)^12-1</f>
        <v>0.0325104045546891</v>
      </c>
      <c r="C100" s="0"/>
      <c r="D100" s="0"/>
      <c r="E100" s="0"/>
      <c r="F100" s="0"/>
      <c r="G100" s="0"/>
    </row>
    <row r="101" customFormat="false" ht="12.75" hidden="false" customHeight="false" outlineLevel="0" collapsed="false">
      <c r="A101" s="191" t="n">
        <v>37499</v>
      </c>
      <c r="B101" s="194" t="n">
        <f aca="false">(Forecasts!C101/Forecasts!C100)^12-1</f>
        <v>0.0332475227989684</v>
      </c>
      <c r="C101" s="0"/>
      <c r="D101" s="0"/>
      <c r="E101" s="0"/>
      <c r="F101" s="0"/>
      <c r="G101" s="0"/>
    </row>
    <row r="102" customFormat="false" ht="12.75" hidden="false" customHeight="false" outlineLevel="0" collapsed="false">
      <c r="A102" s="191" t="n">
        <v>37529</v>
      </c>
      <c r="B102" s="194" t="n">
        <f aca="false">(Forecasts!C102/Forecasts!C101)^12-1</f>
        <v>0.0339701571762703</v>
      </c>
      <c r="C102" s="0"/>
      <c r="D102" s="0"/>
      <c r="E102" s="0"/>
      <c r="F102" s="0"/>
      <c r="G102" s="0"/>
    </row>
    <row r="103" customFormat="false" ht="12.75" hidden="false" customHeight="false" outlineLevel="0" collapsed="false">
      <c r="A103" s="191" t="n">
        <v>37560</v>
      </c>
      <c r="B103" s="194" t="n">
        <f aca="false">(Forecasts!C103/Forecasts!C102)^12-1</f>
        <v>0.0346502049510618</v>
      </c>
      <c r="C103" s="0"/>
      <c r="D103" s="0"/>
      <c r="E103" s="0"/>
      <c r="F103" s="0"/>
      <c r="G103" s="0"/>
    </row>
    <row r="104" customFormat="false" ht="12.75" hidden="false" customHeight="false" outlineLevel="0" collapsed="false">
      <c r="A104" s="191" t="n">
        <v>37590</v>
      </c>
      <c r="B104" s="194" t="n">
        <f aca="false">(Forecasts!C104/Forecasts!C103)^12-1</f>
        <v>0.0352655933528436</v>
      </c>
      <c r="C104" s="0"/>
      <c r="D104" s="0"/>
      <c r="E104" s="0"/>
      <c r="F104" s="0"/>
      <c r="G104" s="0"/>
    </row>
    <row r="105" customFormat="false" ht="12.75" hidden="false" customHeight="false" outlineLevel="0" collapsed="false">
      <c r="A105" s="191" t="n">
        <v>37621</v>
      </c>
      <c r="B105" s="194" t="n">
        <f aca="false">(Forecasts!C105/Forecasts!C104)^12-1</f>
        <v>0.0358556651998461</v>
      </c>
      <c r="C105" s="0"/>
      <c r="D105" s="0"/>
      <c r="E105" s="0"/>
      <c r="F105" s="0"/>
      <c r="G105" s="0"/>
    </row>
    <row r="106" customFormat="false" ht="12.75" hidden="false" customHeight="false" outlineLevel="0" collapsed="false">
      <c r="A106" s="191" t="n">
        <v>37652</v>
      </c>
      <c r="B106" s="194" t="n">
        <f aca="false">(Forecasts!C106/Forecasts!C105)^12-1</f>
        <v>0.0363812344419161</v>
      </c>
      <c r="C106" s="0"/>
      <c r="D106" s="0"/>
      <c r="E106" s="0"/>
      <c r="F106" s="0"/>
      <c r="G106" s="0"/>
    </row>
    <row r="107" customFormat="false" ht="12.75" hidden="false" customHeight="false" outlineLevel="0" collapsed="false">
      <c r="A107" s="191" t="n">
        <v>37680</v>
      </c>
      <c r="B107" s="194" t="n">
        <f aca="false">(Forecasts!C107/Forecasts!C106)^12-1</f>
        <v>0.0368766438697792</v>
      </c>
      <c r="C107" s="0"/>
      <c r="D107" s="0"/>
      <c r="E107" s="0"/>
      <c r="F107" s="0"/>
      <c r="G107" s="0"/>
    </row>
    <row r="108" customFormat="false" ht="12.75" hidden="false" customHeight="false" outlineLevel="0" collapsed="false">
      <c r="A108" s="191" t="n">
        <v>37711</v>
      </c>
      <c r="B108" s="194" t="n">
        <f aca="false">(Forecasts!C108/Forecasts!C107)^12-1</f>
        <v>0.037323323301917</v>
      </c>
      <c r="C108" s="0"/>
      <c r="D108" s="0"/>
      <c r="E108" s="0"/>
      <c r="F108" s="0"/>
      <c r="G108" s="0"/>
    </row>
    <row r="109" customFormat="false" ht="12.75" hidden="false" customHeight="false" outlineLevel="0" collapsed="false">
      <c r="A109" s="191" t="n">
        <v>37741</v>
      </c>
      <c r="B109" s="194" t="n">
        <f aca="false">(Forecasts!C109/Forecasts!C108)^12-1</f>
        <v>0.0376849857543651</v>
      </c>
      <c r="C109" s="0"/>
      <c r="D109" s="0"/>
      <c r="E109" s="0"/>
      <c r="F109" s="0"/>
      <c r="G109" s="0"/>
    </row>
    <row r="110" customFormat="false" ht="12.75" hidden="false" customHeight="false" outlineLevel="0" collapsed="false">
      <c r="A110" s="191" t="n">
        <v>37772</v>
      </c>
      <c r="B110" s="194" t="n">
        <f aca="false">(Forecasts!C110/Forecasts!C109)^12-1</f>
        <v>0.0380395529964233</v>
      </c>
      <c r="C110" s="0"/>
      <c r="D110" s="0"/>
      <c r="E110" s="0"/>
      <c r="F110" s="0"/>
      <c r="G110" s="0"/>
    </row>
    <row r="111" customFormat="false" ht="12.75" hidden="false" customHeight="false" outlineLevel="0" collapsed="false">
      <c r="A111" s="191" t="n">
        <v>37802</v>
      </c>
      <c r="B111" s="194" t="n">
        <f aca="false">(Forecasts!C111/Forecasts!C110)^12-1</f>
        <v>0.038337504683607</v>
      </c>
      <c r="C111" s="0"/>
      <c r="D111" s="0"/>
      <c r="E111" s="0"/>
      <c r="F111" s="0"/>
      <c r="G111" s="0"/>
    </row>
    <row r="112" customFormat="false" ht="12.75" hidden="false" customHeight="false" outlineLevel="0" collapsed="false">
      <c r="A112" s="191" t="n">
        <v>37833</v>
      </c>
      <c r="B112" s="194" t="n">
        <f aca="false">(Forecasts!C112/Forecasts!C111)^12-1</f>
        <v>0.0385996967854203</v>
      </c>
      <c r="C112" s="0"/>
      <c r="D112" s="0"/>
      <c r="E112" s="0"/>
      <c r="F112" s="0"/>
      <c r="G112" s="0"/>
    </row>
    <row r="113" customFormat="false" ht="12.75" hidden="false" customHeight="false" outlineLevel="0" collapsed="false">
      <c r="A113" s="191" t="n">
        <v>37864</v>
      </c>
      <c r="B113" s="194" t="n">
        <f aca="false">(Forecasts!C113/Forecasts!C112)^12-1</f>
        <v>0.0388103749447624</v>
      </c>
      <c r="C113" s="0"/>
      <c r="D113" s="0"/>
      <c r="E113" s="0"/>
      <c r="F113" s="0"/>
      <c r="G113" s="0"/>
    </row>
    <row r="114" customFormat="false" ht="12.75" hidden="false" customHeight="false" outlineLevel="0" collapsed="false">
      <c r="A114" s="191" t="n">
        <v>37894</v>
      </c>
      <c r="B114" s="194" t="n">
        <f aca="false">(Forecasts!C114/Forecasts!C113)^12-1</f>
        <v>0.0389849829310809</v>
      </c>
      <c r="C114" s="0"/>
      <c r="D114" s="0"/>
      <c r="E114" s="0"/>
      <c r="F114" s="0"/>
      <c r="G114" s="0"/>
    </row>
    <row r="115" customFormat="false" ht="12.75" hidden="false" customHeight="false" outlineLevel="0" collapsed="false">
      <c r="A115" s="191" t="n">
        <v>37925</v>
      </c>
      <c r="B115" s="194" t="n">
        <f aca="false">(Forecasts!C115/Forecasts!C114)^12-1</f>
        <v>0.0391173698162011</v>
      </c>
      <c r="C115" s="0"/>
      <c r="D115" s="0"/>
      <c r="E115" s="0"/>
      <c r="F115" s="0"/>
      <c r="G115" s="0"/>
    </row>
    <row r="116" customFormat="false" ht="12.75" hidden="false" customHeight="false" outlineLevel="0" collapsed="false">
      <c r="A116" s="191" t="n">
        <v>37955</v>
      </c>
      <c r="B116" s="194" t="n">
        <f aca="false">(Forecasts!C116/Forecasts!C115)^12-1</f>
        <v>0.0392069076592569</v>
      </c>
      <c r="C116" s="0"/>
      <c r="D116" s="0"/>
      <c r="E116" s="0"/>
      <c r="F116" s="0"/>
      <c r="G116" s="0"/>
    </row>
    <row r="117" customFormat="false" ht="12.75" hidden="false" customHeight="false" outlineLevel="0" collapsed="false">
      <c r="A117" s="191" t="n">
        <v>37986</v>
      </c>
      <c r="B117" s="194" t="n">
        <f aca="false">(Forecasts!C117/Forecasts!C116)^12-1</f>
        <v>0.0392613379660147</v>
      </c>
      <c r="C117" s="0"/>
      <c r="D117" s="0"/>
      <c r="E117" s="0"/>
      <c r="F117" s="0"/>
      <c r="G117" s="0"/>
    </row>
    <row r="118" customFormat="false" ht="12.75" hidden="false" customHeight="false" outlineLevel="0" collapsed="false">
      <c r="A118" s="191" t="n">
        <v>38017</v>
      </c>
      <c r="B118" s="194" t="n">
        <f aca="false">(Forecasts!C118/Forecasts!C117)^12-1</f>
        <v>0.0392789138977154</v>
      </c>
      <c r="C118" s="0"/>
      <c r="D118" s="0"/>
      <c r="E118" s="0"/>
      <c r="F118" s="0"/>
      <c r="G118" s="0"/>
    </row>
    <row r="119" customFormat="false" ht="12.75" hidden="false" customHeight="false" outlineLevel="0" collapsed="false">
      <c r="A119" s="191" t="n">
        <v>38046</v>
      </c>
      <c r="B119" s="194" t="n">
        <f aca="false">(Forecasts!C119/Forecasts!C118)^12-1</f>
        <v>0.0392627002147081</v>
      </c>
      <c r="C119" s="0"/>
      <c r="D119" s="0"/>
      <c r="E119" s="0"/>
      <c r="F119" s="0"/>
      <c r="G119" s="0"/>
    </row>
    <row r="120" customFormat="false" ht="12.75" hidden="false" customHeight="false" outlineLevel="0" collapsed="false">
      <c r="A120" s="191" t="n">
        <v>38077</v>
      </c>
      <c r="B120" s="194" t="n">
        <f aca="false">(Forecasts!C120/Forecasts!C119)^12-1</f>
        <v>0.0392135021479936</v>
      </c>
      <c r="C120" s="0"/>
      <c r="D120" s="0"/>
      <c r="E120" s="0"/>
      <c r="F120" s="0"/>
      <c r="G120" s="0"/>
    </row>
    <row r="121" customFormat="false" ht="12.75" hidden="false" customHeight="false" outlineLevel="0" collapsed="false">
      <c r="A121" s="191" t="n">
        <v>38107</v>
      </c>
      <c r="B121" s="194" t="n">
        <f aca="false">(Forecasts!C121/Forecasts!C120)^12-1</f>
        <v>0.0391393788898411</v>
      </c>
      <c r="C121" s="0"/>
      <c r="D121" s="0"/>
      <c r="E121" s="0"/>
      <c r="F121" s="0"/>
      <c r="G121" s="0"/>
    </row>
    <row r="122" customFormat="false" ht="12.75" hidden="false" customHeight="false" outlineLevel="0" collapsed="false">
      <c r="A122" s="191" t="n">
        <v>38138</v>
      </c>
      <c r="B122" s="194" t="n">
        <f aca="false">(Forecasts!C122/Forecasts!C121)^12-1</f>
        <v>0.0390319874550547</v>
      </c>
      <c r="C122" s="0"/>
      <c r="D122" s="0"/>
      <c r="E122" s="0"/>
      <c r="F122" s="0"/>
      <c r="G122" s="0"/>
    </row>
    <row r="123" customFormat="false" ht="12.75" hidden="false" customHeight="false" outlineLevel="0" collapsed="false">
      <c r="A123" s="191" t="n">
        <v>38168</v>
      </c>
      <c r="B123" s="194" t="n">
        <f aca="false">(Forecasts!C123/Forecasts!C122)^12-1</f>
        <v>0.0389021738844537</v>
      </c>
      <c r="C123" s="0"/>
      <c r="D123" s="0"/>
      <c r="E123" s="0"/>
      <c r="F123" s="0"/>
      <c r="G123" s="0"/>
    </row>
    <row r="124" customFormat="false" ht="12.75" hidden="false" customHeight="false" outlineLevel="0" collapsed="false">
      <c r="A124" s="191" t="n">
        <v>38199</v>
      </c>
      <c r="B124" s="194" t="n">
        <f aca="false">(Forecasts!C124/Forecasts!C123)^12-1</f>
        <v>0.0387431753745724</v>
      </c>
      <c r="C124" s="0"/>
      <c r="D124" s="0"/>
      <c r="E124" s="0"/>
      <c r="F124" s="0"/>
      <c r="G124" s="0"/>
    </row>
    <row r="125" customFormat="false" ht="12.75" hidden="false" customHeight="false" outlineLevel="0" collapsed="false">
      <c r="A125" s="191" t="n">
        <v>38230</v>
      </c>
      <c r="B125" s="194" t="n">
        <f aca="false">(Forecasts!C125/Forecasts!C124)^12-1</f>
        <v>0.0385670257156554</v>
      </c>
      <c r="C125" s="0"/>
      <c r="D125" s="0"/>
      <c r="E125" s="0"/>
      <c r="F125" s="0"/>
      <c r="G125" s="0"/>
    </row>
    <row r="126" customFormat="false" ht="12.75" hidden="false" customHeight="false" outlineLevel="0" collapsed="false">
      <c r="A126" s="191" t="n">
        <v>38260</v>
      </c>
      <c r="B126" s="194" t="n">
        <f aca="false">(Forecasts!C126/Forecasts!C125)^12-1</f>
        <v>0.0383637923947855</v>
      </c>
      <c r="C126" s="0"/>
      <c r="D126" s="0"/>
      <c r="E126" s="0"/>
      <c r="F126" s="0"/>
      <c r="G126" s="0"/>
    </row>
    <row r="127" customFormat="false" ht="12.75" hidden="false" customHeight="false" outlineLevel="0" collapsed="false">
      <c r="A127" s="191" t="n">
        <v>38291</v>
      </c>
      <c r="B127" s="194" t="n">
        <f aca="false">(Forecasts!C127/Forecasts!C126)^12-1</f>
        <v>0.0381407874374735</v>
      </c>
      <c r="C127" s="0"/>
      <c r="D127" s="0"/>
      <c r="E127" s="0"/>
      <c r="F127" s="0"/>
      <c r="G127" s="0"/>
    </row>
    <row r="128" customFormat="false" ht="12.75" hidden="false" customHeight="false" outlineLevel="0" collapsed="false">
      <c r="A128" s="191" t="n">
        <v>38321</v>
      </c>
      <c r="B128" s="194" t="n">
        <f aca="false">(Forecasts!C128/Forecasts!C127)^12-1</f>
        <v>0.0379077987177752</v>
      </c>
      <c r="C128" s="0"/>
      <c r="D128" s="0"/>
      <c r="E128" s="0"/>
      <c r="F128" s="0"/>
      <c r="G128" s="0"/>
    </row>
    <row r="129" customFormat="false" ht="12.75" hidden="false" customHeight="false" outlineLevel="0" collapsed="false">
      <c r="A129" s="191" t="n">
        <v>38352</v>
      </c>
      <c r="B129" s="194" t="n">
        <f aca="false">(Forecasts!C129/Forecasts!C128)^12-1</f>
        <v>0.0376509349234297</v>
      </c>
      <c r="C129" s="0"/>
      <c r="D129" s="0"/>
      <c r="E129" s="0"/>
      <c r="F129" s="0"/>
      <c r="G129" s="0"/>
    </row>
    <row r="130" customFormat="false" ht="12.75" hidden="false" customHeight="false" outlineLevel="0" collapsed="false">
      <c r="A130" s="191" t="n">
        <v>38383</v>
      </c>
      <c r="B130" s="194" t="n">
        <f aca="false">(Forecasts!C130/Forecasts!C129)^12-1</f>
        <v>0.0373882774736738</v>
      </c>
      <c r="C130" s="0"/>
      <c r="D130" s="0"/>
      <c r="E130" s="0"/>
      <c r="F130" s="0"/>
      <c r="G130" s="0"/>
    </row>
    <row r="131" customFormat="false" ht="12.75" hidden="false" customHeight="false" outlineLevel="0" collapsed="false">
      <c r="A131" s="191" t="n">
        <v>38411</v>
      </c>
      <c r="B131" s="194" t="n">
        <f aca="false">(Forecasts!C131/Forecasts!C130)^12-1</f>
        <v>0.0371038262147314</v>
      </c>
      <c r="C131" s="0"/>
      <c r="D131" s="0"/>
      <c r="E131" s="0"/>
      <c r="F131" s="0"/>
      <c r="G131" s="0"/>
    </row>
    <row r="132" customFormat="false" ht="12.75" hidden="false" customHeight="false" outlineLevel="0" collapsed="false">
      <c r="A132" s="191" t="n">
        <v>38442</v>
      </c>
      <c r="B132" s="194" t="n">
        <f aca="false">(Forecasts!C132/Forecasts!C131)^12-1</f>
        <v>0.0368075877425957</v>
      </c>
      <c r="C132" s="0"/>
      <c r="D132" s="0"/>
      <c r="E132" s="0"/>
      <c r="F132" s="0"/>
      <c r="G132" s="0"/>
    </row>
    <row r="133" customFormat="false" ht="12.75" hidden="false" customHeight="false" outlineLevel="0" collapsed="false">
      <c r="A133" s="191" t="n">
        <v>38472</v>
      </c>
      <c r="B133" s="194" t="n">
        <f aca="false">(Forecasts!C133/Forecasts!C132)^12-1</f>
        <v>0.0365310598299939</v>
      </c>
      <c r="C133" s="0"/>
      <c r="D133" s="0"/>
      <c r="E133" s="0"/>
      <c r="F133" s="0"/>
      <c r="G133" s="0"/>
    </row>
    <row r="134" customFormat="false" ht="12.75" hidden="false" customHeight="false" outlineLevel="0" collapsed="false">
      <c r="A134" s="191" t="n">
        <v>38503</v>
      </c>
      <c r="B134" s="194" t="n">
        <f aca="false">(Forecasts!C134/Forecasts!C133)^12-1</f>
        <v>0.0362162206001457</v>
      </c>
      <c r="C134" s="0"/>
      <c r="D134" s="0"/>
      <c r="E134" s="0"/>
      <c r="F134" s="0"/>
      <c r="G134" s="0"/>
    </row>
    <row r="135" customFormat="false" ht="12.75" hidden="false" customHeight="false" outlineLevel="0" collapsed="false">
      <c r="A135" s="191" t="n">
        <v>38533</v>
      </c>
      <c r="B135" s="194" t="n">
        <f aca="false">(Forecasts!C135/Forecasts!C134)^12-1</f>
        <v>0.0359040065012493</v>
      </c>
      <c r="C135" s="0"/>
      <c r="D135" s="0"/>
      <c r="E135" s="0"/>
      <c r="F135" s="0"/>
      <c r="G135" s="0"/>
    </row>
    <row r="136" customFormat="false" ht="12.75" hidden="false" customHeight="false" outlineLevel="0" collapsed="false">
      <c r="A136" s="191" t="n">
        <v>38564</v>
      </c>
      <c r="B136" s="194" t="n">
        <f aca="false">(Forecasts!C136/Forecasts!C135)^12-1</f>
        <v>0.0355747715048644</v>
      </c>
      <c r="C136" s="0"/>
      <c r="D136" s="0"/>
      <c r="E136" s="0"/>
      <c r="F136" s="0"/>
      <c r="G136" s="0"/>
    </row>
    <row r="137" customFormat="false" ht="12.75" hidden="false" customHeight="false" outlineLevel="0" collapsed="false">
      <c r="A137" s="191" t="n">
        <v>38595</v>
      </c>
      <c r="B137" s="194" t="n">
        <f aca="false">(Forecasts!C137/Forecasts!C136)^12-1</f>
        <v>0.035250809860202</v>
      </c>
      <c r="C137" s="0"/>
      <c r="D137" s="0"/>
      <c r="E137" s="0"/>
      <c r="F137" s="0"/>
      <c r="G137" s="0"/>
    </row>
    <row r="138" customFormat="false" ht="12.75" hidden="false" customHeight="false" outlineLevel="0" collapsed="false">
      <c r="A138" s="191" t="n">
        <v>38625</v>
      </c>
      <c r="B138" s="194" t="n">
        <f aca="false">(Forecasts!C138/Forecasts!C137)^12-1</f>
        <v>0.0349115578856012</v>
      </c>
      <c r="C138" s="0"/>
      <c r="D138" s="0"/>
      <c r="E138" s="0"/>
      <c r="F138" s="0"/>
      <c r="G138" s="0"/>
    </row>
    <row r="139" customFormat="false" ht="12.75" hidden="false" customHeight="false" outlineLevel="0" collapsed="false">
      <c r="A139" s="191" t="n">
        <v>38656</v>
      </c>
      <c r="B139" s="194" t="n">
        <f aca="false">(Forecasts!C139/Forecasts!C138)^12-1</f>
        <v>0.0345687247534492</v>
      </c>
      <c r="C139" s="0"/>
      <c r="D139" s="0"/>
      <c r="E139" s="0"/>
      <c r="F139" s="0"/>
      <c r="G139" s="0"/>
    </row>
    <row r="140" customFormat="false" ht="12.75" hidden="false" customHeight="false" outlineLevel="0" collapsed="false">
      <c r="A140" s="191" t="n">
        <v>38686</v>
      </c>
      <c r="B140" s="194" t="n">
        <f aca="false">(Forecasts!C140/Forecasts!C139)^12-1</f>
        <v>0.034234416810065</v>
      </c>
      <c r="C140" s="0"/>
      <c r="D140" s="0"/>
      <c r="E140" s="0"/>
      <c r="F140" s="0"/>
      <c r="G140" s="0"/>
    </row>
    <row r="141" customFormat="false" ht="12.75" hidden="false" customHeight="false" outlineLevel="0" collapsed="false">
      <c r="A141" s="191" t="n">
        <v>38717</v>
      </c>
      <c r="B141" s="194" t="n">
        <f aca="false">(Forecasts!C141/Forecasts!C140)^12-1</f>
        <v>0.0338871900913409</v>
      </c>
      <c r="C141" s="0"/>
      <c r="D141" s="0"/>
      <c r="E141" s="0"/>
      <c r="F141" s="0"/>
      <c r="G141" s="0"/>
    </row>
    <row r="142" customFormat="false" ht="12.75" hidden="false" customHeight="false" outlineLevel="0" collapsed="false">
      <c r="A142" s="191" t="n">
        <v>38748</v>
      </c>
      <c r="B142" s="194" t="n">
        <f aca="false">(Forecasts!C142/Forecasts!C141)^12-1</f>
        <v>0.0335501968674075</v>
      </c>
      <c r="C142" s="0"/>
      <c r="D142" s="0"/>
      <c r="E142" s="0"/>
      <c r="F142" s="0"/>
      <c r="G142" s="0"/>
    </row>
    <row r="143" customFormat="false" ht="12.75" hidden="false" customHeight="false" outlineLevel="0" collapsed="false">
      <c r="A143" s="191" t="n">
        <v>38776</v>
      </c>
      <c r="B143" s="194" t="n">
        <f aca="false">(Forecasts!C143/Forecasts!C142)^12-1</f>
        <v>0.0332016980790677</v>
      </c>
      <c r="C143" s="0"/>
      <c r="D143" s="0"/>
      <c r="E143" s="0"/>
      <c r="F143" s="0"/>
      <c r="G143" s="0"/>
    </row>
    <row r="144" customFormat="false" ht="12.75" hidden="false" customHeight="false" outlineLevel="0" collapsed="false">
      <c r="A144" s="191" t="n">
        <v>38807</v>
      </c>
      <c r="B144" s="194" t="n">
        <f aca="false">(Forecasts!C144/Forecasts!C143)^12-1</f>
        <v>0.0328536054491528</v>
      </c>
      <c r="C144" s="0"/>
      <c r="D144" s="0"/>
      <c r="E144" s="0"/>
      <c r="F144" s="0"/>
      <c r="G144" s="0"/>
    </row>
    <row r="145" customFormat="false" ht="12.75" hidden="false" customHeight="false" outlineLevel="0" collapsed="false">
      <c r="A145" s="191" t="n">
        <v>38837</v>
      </c>
      <c r="B145" s="194" t="n">
        <f aca="false">(Forecasts!C145/Forecasts!C144)^12-1</f>
        <v>0.0325400786688401</v>
      </c>
      <c r="C145" s="0"/>
      <c r="D145" s="0"/>
      <c r="E145" s="0"/>
      <c r="F145" s="0"/>
      <c r="G145" s="0"/>
    </row>
    <row r="146" customFormat="false" ht="12.75" hidden="false" customHeight="false" outlineLevel="0" collapsed="false">
      <c r="A146" s="191" t="n">
        <v>38868</v>
      </c>
      <c r="B146" s="194" t="n">
        <f aca="false">(Forecasts!C146/Forecasts!C145)^12-1</f>
        <v>0.0321944736894739</v>
      </c>
      <c r="C146" s="0"/>
      <c r="D146" s="0"/>
      <c r="E146" s="0"/>
      <c r="F146" s="0"/>
      <c r="G146" s="0"/>
    </row>
    <row r="147" customFormat="false" ht="12.75" hidden="false" customHeight="false" outlineLevel="0" collapsed="false">
      <c r="A147" s="191" t="n">
        <v>38898</v>
      </c>
      <c r="B147" s="194" t="n">
        <f aca="false">(Forecasts!C147/Forecasts!C146)^12-1</f>
        <v>0.0318620226973749</v>
      </c>
      <c r="C147" s="0"/>
      <c r="D147" s="0"/>
      <c r="E147" s="0"/>
      <c r="F147" s="0"/>
      <c r="G147" s="0"/>
    </row>
    <row r="148" customFormat="false" ht="12.75" hidden="false" customHeight="false" outlineLevel="0" collapsed="false">
      <c r="A148" s="191" t="n">
        <v>38929</v>
      </c>
      <c r="B148" s="194" t="n">
        <f aca="false">(Forecasts!C148/Forecasts!C147)^12-1</f>
        <v>0.0315210417977616</v>
      </c>
      <c r="C148" s="0"/>
      <c r="D148" s="0"/>
      <c r="E148" s="0"/>
      <c r="F148" s="0"/>
      <c r="G148" s="0"/>
    </row>
    <row r="149" customFormat="false" ht="12.75" hidden="false" customHeight="false" outlineLevel="0" collapsed="false">
      <c r="A149" s="191" t="n">
        <v>38960</v>
      </c>
      <c r="B149" s="194" t="n">
        <f aca="false">(Forecasts!C149/Forecasts!C148)^12-1</f>
        <v>0.0311939475428409</v>
      </c>
      <c r="C149" s="0"/>
      <c r="D149" s="0"/>
      <c r="E149" s="0"/>
      <c r="F149" s="0"/>
      <c r="G149" s="0"/>
    </row>
    <row r="150" customFormat="false" ht="12.75" hidden="false" customHeight="false" outlineLevel="0" collapsed="false">
      <c r="A150" s="191" t="n">
        <v>38990</v>
      </c>
      <c r="B150" s="194" t="n">
        <f aca="false">(Forecasts!C150/Forecasts!C149)^12-1</f>
        <v>0.0308593293538217</v>
      </c>
      <c r="C150" s="0"/>
      <c r="D150" s="0"/>
      <c r="E150" s="0"/>
      <c r="F150" s="0"/>
      <c r="G150" s="0"/>
    </row>
    <row r="151" customFormat="false" ht="12.75" hidden="false" customHeight="false" outlineLevel="0" collapsed="false">
      <c r="A151" s="191" t="n">
        <v>39021</v>
      </c>
      <c r="B151" s="194" t="n">
        <f aca="false">(Forecasts!C151/Forecasts!C150)^12-1</f>
        <v>0.0305285085136355</v>
      </c>
      <c r="C151" s="0"/>
      <c r="D151" s="0"/>
      <c r="E151" s="0"/>
      <c r="F151" s="0"/>
      <c r="G151" s="0"/>
    </row>
    <row r="152" customFormat="false" ht="12.75" hidden="false" customHeight="false" outlineLevel="0" collapsed="false">
      <c r="A152" s="191" t="n">
        <v>39051</v>
      </c>
      <c r="B152" s="194" t="n">
        <f aca="false">(Forecasts!C152/Forecasts!C151)^12-1</f>
        <v>0.0302122851510296</v>
      </c>
      <c r="C152" s="0"/>
      <c r="D152" s="0"/>
      <c r="E152" s="0"/>
      <c r="F152" s="0"/>
      <c r="G152" s="0"/>
    </row>
    <row r="153" customFormat="false" ht="12.75" hidden="false" customHeight="false" outlineLevel="0" collapsed="false">
      <c r="A153" s="191" t="n">
        <v>39082</v>
      </c>
      <c r="B153" s="194" t="n">
        <f aca="false">(Forecasts!C153/Forecasts!C152)^12-1</f>
        <v>0.0298898638686389</v>
      </c>
      <c r="C153" s="0"/>
      <c r="D153" s="0"/>
      <c r="E153" s="0"/>
      <c r="F153" s="0"/>
      <c r="G153" s="0"/>
    </row>
    <row r="154" customFormat="false" ht="12.75" hidden="false" customHeight="false" outlineLevel="0" collapsed="false">
      <c r="A154" s="191" t="n">
        <v>39113</v>
      </c>
      <c r="B154" s="194" t="n">
        <f aca="false">(Forecasts!C154/Forecasts!C153)^12-1</f>
        <v>0.0295822892459183</v>
      </c>
      <c r="C154" s="0"/>
      <c r="D154" s="0"/>
      <c r="E154" s="0"/>
      <c r="F154" s="0"/>
      <c r="G154" s="0"/>
    </row>
    <row r="155" customFormat="false" ht="12.75" hidden="false" customHeight="false" outlineLevel="0" collapsed="false">
      <c r="A155" s="191" t="n">
        <v>39141</v>
      </c>
      <c r="B155" s="194" t="n">
        <f aca="false">(Forecasts!C155/Forecasts!C154)^12-1</f>
        <v>0.0292692802992505</v>
      </c>
      <c r="C155" s="0"/>
      <c r="D155" s="0"/>
      <c r="E155" s="0"/>
      <c r="F155" s="0"/>
      <c r="G155" s="0"/>
    </row>
    <row r="156" customFormat="false" ht="12.75" hidden="false" customHeight="false" outlineLevel="0" collapsed="false">
      <c r="A156" s="191" t="n">
        <v>39172</v>
      </c>
      <c r="B156" s="194" t="n">
        <f aca="false">(Forecasts!C156/Forecasts!C155)^12-1</f>
        <v>0.0289613673132345</v>
      </c>
      <c r="C156" s="0"/>
      <c r="D156" s="0"/>
      <c r="E156" s="0"/>
      <c r="F156" s="0"/>
      <c r="G156" s="0"/>
    </row>
    <row r="157" customFormat="false" ht="12.75" hidden="false" customHeight="false" outlineLevel="0" collapsed="false">
      <c r="A157" s="191" t="n">
        <v>39202</v>
      </c>
      <c r="B157" s="194" t="n">
        <f aca="false">(Forecasts!C157/Forecasts!C156)^12-1</f>
        <v>0.0286877774811483</v>
      </c>
      <c r="C157" s="0"/>
      <c r="D157" s="0"/>
      <c r="E157" s="0"/>
      <c r="F157" s="0"/>
      <c r="G157" s="0"/>
    </row>
    <row r="158" customFormat="false" ht="12.75" hidden="false" customHeight="false" outlineLevel="0" collapsed="false">
      <c r="A158" s="191" t="n">
        <v>39233</v>
      </c>
      <c r="B158" s="194" t="n">
        <f aca="false">(Forecasts!C158/Forecasts!C157)^12-1</f>
        <v>0.0283900219246833</v>
      </c>
      <c r="C158" s="0"/>
      <c r="D158" s="0"/>
      <c r="E158" s="0"/>
      <c r="F158" s="0"/>
      <c r="G158" s="0"/>
    </row>
    <row r="159" customFormat="false" ht="12.75" hidden="false" customHeight="false" outlineLevel="0" collapsed="false">
      <c r="A159" s="191" t="n">
        <v>39263</v>
      </c>
      <c r="B159" s="194" t="n">
        <f aca="false">(Forecasts!C159/Forecasts!C158)^12-1</f>
        <v>0.0281071366487315</v>
      </c>
      <c r="C159" s="0"/>
      <c r="D159" s="0"/>
      <c r="E159" s="0"/>
      <c r="F159" s="0"/>
      <c r="G159" s="0"/>
    </row>
    <row r="160" customFormat="false" ht="12.75" hidden="false" customHeight="false" outlineLevel="0" collapsed="false">
      <c r="A160" s="191" t="n">
        <v>39294</v>
      </c>
      <c r="B160" s="194" t="n">
        <f aca="false">(Forecasts!C160/Forecasts!C159)^12-1</f>
        <v>0.0278203645020436</v>
      </c>
      <c r="C160" s="0"/>
      <c r="D160" s="0"/>
      <c r="E160" s="0"/>
      <c r="F160" s="0"/>
      <c r="G160" s="0"/>
    </row>
    <row r="161" customFormat="false" ht="12.75" hidden="false" customHeight="false" outlineLevel="0" collapsed="false">
      <c r="A161" s="191" t="n">
        <v>39325</v>
      </c>
      <c r="B161" s="194" t="n">
        <f aca="false">(Forecasts!C161/Forecasts!C160)^12-1</f>
        <v>0.0275482854896429</v>
      </c>
      <c r="C161" s="0"/>
      <c r="D161" s="0"/>
      <c r="E161" s="0"/>
      <c r="F161" s="0"/>
      <c r="G161" s="0"/>
    </row>
    <row r="162" customFormat="false" ht="12.75" hidden="false" customHeight="false" outlineLevel="0" collapsed="false">
      <c r="A162" s="191" t="n">
        <v>39355</v>
      </c>
      <c r="B162" s="194" t="n">
        <f aca="false">(Forecasts!C162/Forecasts!C161)^12-1</f>
        <v>0.0272728247900425</v>
      </c>
      <c r="C162" s="0"/>
      <c r="D162" s="0"/>
      <c r="E162" s="0"/>
      <c r="F162" s="0"/>
      <c r="G162" s="0"/>
    </row>
    <row r="163" customFormat="false" ht="12.75" hidden="false" customHeight="false" outlineLevel="0" collapsed="false">
      <c r="A163" s="191" t="n">
        <v>39386</v>
      </c>
      <c r="B163" s="194" t="n">
        <f aca="false">(Forecasts!C163/Forecasts!C162)^12-1</f>
        <v>0.0270031924375485</v>
      </c>
      <c r="C163" s="0"/>
      <c r="D163" s="0"/>
      <c r="E163" s="0"/>
      <c r="F163" s="0"/>
      <c r="G163" s="0"/>
    </row>
    <row r="164" customFormat="false" ht="12.75" hidden="false" customHeight="false" outlineLevel="0" collapsed="false">
      <c r="A164" s="191" t="n">
        <v>39416</v>
      </c>
      <c r="B164" s="194" t="n">
        <f aca="false">(Forecasts!C164/Forecasts!C163)^12-1</f>
        <v>0.0267478373996721</v>
      </c>
      <c r="C164" s="0"/>
      <c r="D164" s="0"/>
      <c r="E164" s="0"/>
      <c r="F164" s="0"/>
      <c r="G164" s="0"/>
    </row>
    <row r="165" customFormat="false" ht="12.75" hidden="false" customHeight="false" outlineLevel="0" collapsed="false">
      <c r="A165" s="191" t="n">
        <v>39447</v>
      </c>
      <c r="B165" s="194" t="n">
        <f aca="false">(Forecasts!C165/Forecasts!C164)^12-1</f>
        <v>0.0264897526892738</v>
      </c>
      <c r="C165" s="0"/>
      <c r="D165" s="0"/>
      <c r="E165" s="0"/>
      <c r="F165" s="0"/>
      <c r="G165" s="0"/>
    </row>
    <row r="166" customFormat="false" ht="12.75" hidden="false" customHeight="false" outlineLevel="0" collapsed="false">
      <c r="A166" s="191" t="n">
        <v>39478</v>
      </c>
      <c r="B166" s="194" t="n">
        <f aca="false">(Forecasts!C166/Forecasts!C165)^12-1</f>
        <v>0.0262455923066285</v>
      </c>
      <c r="C166" s="0"/>
      <c r="D166" s="0"/>
      <c r="E166" s="0"/>
      <c r="F166" s="0"/>
      <c r="G166" s="0"/>
    </row>
    <row r="167" customFormat="false" ht="12.75" hidden="false" customHeight="false" outlineLevel="0" collapsed="false">
      <c r="A167" s="191" t="n">
        <v>39507</v>
      </c>
      <c r="B167" s="194" t="n">
        <f aca="false">(Forecasts!C167/Forecasts!C166)^12-1</f>
        <v>0.0259990703738466</v>
      </c>
      <c r="C167" s="0"/>
      <c r="D167" s="0"/>
      <c r="E167" s="0"/>
      <c r="F167" s="0"/>
      <c r="G167" s="0"/>
    </row>
    <row r="168" customFormat="false" ht="12.75" hidden="false" customHeight="false" outlineLevel="0" collapsed="false">
      <c r="A168" s="191" t="n">
        <v>39538</v>
      </c>
      <c r="B168" s="194" t="n">
        <f aca="false">(Forecasts!C168/Forecasts!C167)^12-1</f>
        <v>0.0257584003518503</v>
      </c>
      <c r="C168" s="0"/>
      <c r="D168" s="0"/>
      <c r="E168" s="0"/>
      <c r="F168" s="0"/>
      <c r="G168" s="0"/>
    </row>
    <row r="169" customFormat="false" ht="12.75" hidden="false" customHeight="false" outlineLevel="0" collapsed="false">
      <c r="A169" s="191" t="n">
        <v>39568</v>
      </c>
      <c r="B169" s="194" t="n">
        <f aca="false">(Forecasts!C169/Forecasts!C168)^12-1</f>
        <v>0.0255385283206369</v>
      </c>
      <c r="C169" s="0"/>
      <c r="D169" s="0"/>
      <c r="E169" s="0"/>
      <c r="F169" s="0"/>
      <c r="G169" s="0"/>
    </row>
    <row r="170" customFormat="false" ht="12.75" hidden="false" customHeight="false" outlineLevel="0" collapsed="false">
      <c r="A170" s="191" t="n">
        <v>39599</v>
      </c>
      <c r="B170" s="194" t="n">
        <f aca="false">(Forecasts!C170/Forecasts!C169)^12-1</f>
        <v>0.0253090895180959</v>
      </c>
      <c r="C170" s="0"/>
      <c r="D170" s="0"/>
      <c r="E170" s="0"/>
      <c r="F170" s="0"/>
      <c r="G170" s="0"/>
    </row>
    <row r="171" customFormat="false" ht="12.75" hidden="false" customHeight="false" outlineLevel="0" collapsed="false">
      <c r="A171" s="191" t="n">
        <v>39629</v>
      </c>
      <c r="B171" s="194" t="n">
        <f aca="false">(Forecasts!C171/Forecasts!C170)^12-1</f>
        <v>0.025092514211507</v>
      </c>
      <c r="C171" s="0"/>
      <c r="D171" s="0"/>
      <c r="E171" s="0"/>
      <c r="F171" s="0"/>
      <c r="G171" s="0"/>
    </row>
    <row r="172" customFormat="false" ht="12.75" hidden="false" customHeight="false" outlineLevel="0" collapsed="false">
      <c r="A172" s="191" t="n">
        <v>39660</v>
      </c>
      <c r="B172" s="194" t="n">
        <f aca="false">(Forecasts!C172/Forecasts!C171)^12-1</f>
        <v>0.0248743098897013</v>
      </c>
      <c r="C172" s="0"/>
      <c r="D172" s="0"/>
      <c r="E172" s="0"/>
      <c r="F172" s="0"/>
      <c r="G172" s="0"/>
    </row>
    <row r="173" customFormat="false" ht="12.75" hidden="false" customHeight="false" outlineLevel="0" collapsed="false">
      <c r="A173" s="191" t="n">
        <v>39691</v>
      </c>
      <c r="B173" s="194" t="n">
        <f aca="false">(Forecasts!C173/Forecasts!C172)^12-1</f>
        <v>0.0246684960243984</v>
      </c>
      <c r="C173" s="0"/>
      <c r="D173" s="0"/>
      <c r="E173" s="0"/>
      <c r="F173" s="0"/>
      <c r="G173" s="0"/>
    </row>
    <row r="174" customFormat="false" ht="12.75" hidden="false" customHeight="false" outlineLevel="0" collapsed="false">
      <c r="A174" s="191" t="n">
        <v>39721</v>
      </c>
      <c r="B174" s="194" t="n">
        <f aca="false">(Forecasts!C174/Forecasts!C173)^12-1</f>
        <v>0.024461284903188</v>
      </c>
      <c r="C174" s="0"/>
      <c r="D174" s="0"/>
      <c r="E174" s="0"/>
      <c r="F174" s="0"/>
      <c r="G174" s="0"/>
    </row>
    <row r="175" customFormat="false" ht="12.75" hidden="false" customHeight="false" outlineLevel="0" collapsed="false">
      <c r="A175" s="191" t="n">
        <v>39752</v>
      </c>
      <c r="B175" s="194" t="n">
        <f aca="false">(Forecasts!C175/Forecasts!C174)^12-1</f>
        <v>0.0242595532390693</v>
      </c>
      <c r="C175" s="0"/>
      <c r="D175" s="0"/>
      <c r="E175" s="0"/>
      <c r="F175" s="0"/>
      <c r="G175" s="0"/>
    </row>
    <row r="176" customFormat="false" ht="12.75" hidden="false" customHeight="false" outlineLevel="0" collapsed="false">
      <c r="A176" s="191" t="n">
        <v>39782</v>
      </c>
      <c r="B176" s="194" t="n">
        <f aca="false">(Forecasts!C176/Forecasts!C175)^12-1</f>
        <v>0.024069471893075</v>
      </c>
      <c r="C176" s="0"/>
      <c r="D176" s="0"/>
      <c r="E176" s="0"/>
      <c r="F176" s="0"/>
      <c r="G176" s="0"/>
    </row>
    <row r="177" customFormat="false" ht="12.75" hidden="false" customHeight="false" outlineLevel="0" collapsed="false">
      <c r="A177" s="191" t="n">
        <v>39813</v>
      </c>
      <c r="B177" s="194" t="n">
        <f aca="false">(Forecasts!C177/Forecasts!C176)^12-1</f>
        <v>0.0238782878330934</v>
      </c>
      <c r="C177" s="0"/>
      <c r="D177" s="0"/>
      <c r="E177" s="0"/>
      <c r="F177" s="0"/>
      <c r="G177" s="0"/>
    </row>
    <row r="178" customFormat="false" ht="12.75" hidden="false" customHeight="false" outlineLevel="0" collapsed="false">
      <c r="A178" s="191" t="n">
        <v>39844</v>
      </c>
      <c r="B178" s="194" t="n">
        <f aca="false">(Forecasts!C178/Forecasts!C177)^12-1</f>
        <v>0.023698254618</v>
      </c>
      <c r="C178" s="0"/>
      <c r="D178" s="0"/>
      <c r="E178" s="0"/>
      <c r="F178" s="0"/>
      <c r="G178" s="0"/>
    </row>
    <row r="179" customFormat="false" ht="12.75" hidden="false" customHeight="false" outlineLevel="0" collapsed="false">
      <c r="A179" s="191" t="n">
        <v>39872</v>
      </c>
      <c r="B179" s="194" t="n">
        <f aca="false">(Forecasts!C179/Forecasts!C178)^12-1</f>
        <v>0.0235172824473329</v>
      </c>
      <c r="C179" s="0"/>
      <c r="D179" s="0"/>
      <c r="E179" s="0"/>
      <c r="F179" s="0"/>
      <c r="G179" s="0"/>
    </row>
    <row r="180" customFormat="false" ht="12.75" hidden="false" customHeight="false" outlineLevel="0" collapsed="false">
      <c r="A180" s="191" t="n">
        <v>39903</v>
      </c>
      <c r="B180" s="194" t="n">
        <f aca="false">(Forecasts!C180/Forecasts!C179)^12-1</f>
        <v>0.0233413637116484</v>
      </c>
      <c r="C180" s="0"/>
      <c r="D180" s="0"/>
      <c r="E180" s="0"/>
      <c r="F180" s="0"/>
      <c r="G180" s="0"/>
    </row>
    <row r="181" customFormat="false" ht="12.75" hidden="false" customHeight="false" outlineLevel="0" collapsed="false">
      <c r="A181" s="191" t="n">
        <v>39933</v>
      </c>
      <c r="B181" s="194" t="n">
        <f aca="false">(Forecasts!C181/Forecasts!C180)^12-1</f>
        <v>0.0231867339508274</v>
      </c>
      <c r="C181" s="0"/>
      <c r="D181" s="0"/>
      <c r="E181" s="0"/>
      <c r="F181" s="0"/>
      <c r="G181" s="0"/>
    </row>
    <row r="182" customFormat="false" ht="12.75" hidden="false" customHeight="false" outlineLevel="0" collapsed="false">
      <c r="A182" s="191" t="n">
        <v>39964</v>
      </c>
      <c r="B182" s="194" t="n">
        <f aca="false">(Forecasts!C182/Forecasts!C181)^12-1</f>
        <v>0.0230201691035168</v>
      </c>
      <c r="C182" s="0"/>
      <c r="D182" s="0"/>
      <c r="E182" s="0"/>
      <c r="F182" s="0"/>
      <c r="G182" s="0"/>
    </row>
    <row r="183" customFormat="false" ht="12.75" hidden="false" customHeight="false" outlineLevel="0" collapsed="false">
      <c r="A183" s="191" t="n">
        <v>39994</v>
      </c>
      <c r="B183" s="194" t="n">
        <f aca="false">(Forecasts!C183/Forecasts!C182)^12-1</f>
        <v>0.0228635227270779</v>
      </c>
      <c r="C183" s="0"/>
      <c r="D183" s="0"/>
      <c r="E183" s="0"/>
      <c r="F183" s="0"/>
      <c r="G183" s="0"/>
    </row>
    <row r="184" customFormat="false" ht="12.75" hidden="false" customHeight="false" outlineLevel="0" collapsed="false">
      <c r="A184" s="191" t="n">
        <v>40025</v>
      </c>
      <c r="B184" s="194" t="n">
        <f aca="false">(Forecasts!C184/Forecasts!C183)^12-1</f>
        <v>0.0227062550122383</v>
      </c>
      <c r="C184" s="0"/>
      <c r="D184" s="0"/>
      <c r="E184" s="0"/>
      <c r="F184" s="0"/>
      <c r="G184" s="0"/>
    </row>
    <row r="185" customFormat="false" ht="12.75" hidden="false" customHeight="false" outlineLevel="0" collapsed="false">
      <c r="A185" s="191" t="n">
        <v>40056</v>
      </c>
      <c r="B185" s="194" t="n">
        <f aca="false">(Forecasts!C185/Forecasts!C184)^12-1</f>
        <v>0.0225584188931238</v>
      </c>
      <c r="C185" s="0"/>
      <c r="D185" s="0"/>
      <c r="E185" s="0"/>
      <c r="F185" s="0"/>
      <c r="G185" s="0"/>
    </row>
    <row r="186" customFormat="false" ht="12.75" hidden="false" customHeight="false" outlineLevel="0" collapsed="false">
      <c r="A186" s="191" t="n">
        <v>40086</v>
      </c>
      <c r="B186" s="194" t="n">
        <f aca="false">(Forecasts!C186/Forecasts!C185)^12-1</f>
        <v>0.0224100605416555</v>
      </c>
      <c r="C186" s="0"/>
      <c r="D186" s="0"/>
      <c r="E186" s="0"/>
      <c r="F186" s="0"/>
      <c r="G186" s="0"/>
    </row>
    <row r="187" customFormat="false" ht="12.75" hidden="false" customHeight="false" outlineLevel="0" collapsed="false">
      <c r="A187" s="191" t="n">
        <v>40117</v>
      </c>
      <c r="B187" s="194" t="n">
        <f aca="false">(Forecasts!C187/Forecasts!C186)^12-1</f>
        <v>0.0222660800629242</v>
      </c>
      <c r="C187" s="0"/>
      <c r="D187" s="0"/>
      <c r="E187" s="0"/>
      <c r="F187" s="0"/>
      <c r="G187" s="0"/>
    </row>
    <row r="188" customFormat="false" ht="12.75" hidden="false" customHeight="false" outlineLevel="0" collapsed="false">
      <c r="A188" s="191" t="n">
        <v>40147</v>
      </c>
      <c r="B188" s="194" t="n">
        <f aca="false">(Forecasts!C188/Forecasts!C187)^12-1</f>
        <v>0.0221308171798045</v>
      </c>
      <c r="C188" s="0"/>
      <c r="D188" s="0"/>
      <c r="E188" s="0"/>
      <c r="F188" s="0"/>
      <c r="G188" s="0"/>
    </row>
    <row r="189" customFormat="false" ht="12.75" hidden="false" customHeight="false" outlineLevel="0" collapsed="false">
      <c r="A189" s="191" t="n">
        <v>40178</v>
      </c>
      <c r="B189" s="194" t="n">
        <f aca="false">(Forecasts!C189/Forecasts!C188)^12-1</f>
        <v>0.0219951560999738</v>
      </c>
      <c r="C189" s="0"/>
      <c r="D189" s="0"/>
      <c r="E189" s="0"/>
      <c r="F189" s="0"/>
      <c r="G189" s="0"/>
    </row>
    <row r="190" customFormat="false" ht="12.75" hidden="false" customHeight="false" outlineLevel="0" collapsed="false">
      <c r="A190" s="191" t="n">
        <v>40209</v>
      </c>
      <c r="B190" s="194" t="n">
        <f aca="false">(Forecasts!C190/Forecasts!C189)^12-1</f>
        <v>0.0218677554277005</v>
      </c>
      <c r="C190" s="0"/>
      <c r="D190" s="0"/>
      <c r="E190" s="0"/>
      <c r="F190" s="0"/>
      <c r="G190" s="0"/>
    </row>
    <row r="191" customFormat="false" ht="12.75" hidden="false" customHeight="false" outlineLevel="0" collapsed="false">
      <c r="A191" s="191" t="n">
        <v>40237</v>
      </c>
      <c r="B191" s="194" t="n">
        <f aca="false">(Forecasts!C191/Forecasts!C190)^12-1</f>
        <v>0.0217400244036485</v>
      </c>
      <c r="C191" s="0"/>
      <c r="D191" s="0"/>
      <c r="E191" s="0"/>
      <c r="F191" s="0"/>
      <c r="G191" s="0"/>
    </row>
    <row r="192" customFormat="false" ht="12.75" hidden="false" customHeight="false" outlineLevel="0" collapsed="false">
      <c r="A192" s="191" t="n">
        <v>40268</v>
      </c>
      <c r="B192" s="194" t="n">
        <f aca="false">(Forecasts!C192/Forecasts!C191)^12-1</f>
        <v>0.0216161756478208</v>
      </c>
      <c r="C192" s="0"/>
      <c r="D192" s="0"/>
      <c r="E192" s="0"/>
      <c r="F192" s="0"/>
      <c r="G192" s="0"/>
    </row>
    <row r="193" customFormat="false" ht="12.75" hidden="false" customHeight="false" outlineLevel="0" collapsed="false">
      <c r="A193" s="191" t="n">
        <v>40298</v>
      </c>
      <c r="B193" s="194" t="n">
        <f aca="false">(Forecasts!C193/Forecasts!C192)^12-1</f>
        <v>0.0215075672156775</v>
      </c>
      <c r="C193" s="0"/>
      <c r="D193" s="0"/>
      <c r="E193" s="0"/>
      <c r="F193" s="0"/>
      <c r="G193" s="0"/>
    </row>
    <row r="194" customFormat="false" ht="12.75" hidden="false" customHeight="false" outlineLevel="0" collapsed="false">
      <c r="A194" s="191" t="n">
        <v>40329</v>
      </c>
      <c r="B194" s="194" t="n">
        <f aca="false">(Forecasts!C194/Forecasts!C193)^12-1</f>
        <v>0.021390836059094</v>
      </c>
      <c r="C194" s="0"/>
      <c r="D194" s="0"/>
      <c r="E194" s="0"/>
      <c r="F194" s="0"/>
      <c r="G194" s="0"/>
    </row>
    <row r="195" customFormat="false" ht="12.75" hidden="false" customHeight="false" outlineLevel="0" collapsed="false">
      <c r="A195" s="191" t="n">
        <v>40359</v>
      </c>
      <c r="B195" s="194" t="n">
        <f aca="false">(Forecasts!C195/Forecasts!C194)^12-1</f>
        <v>0.0212812983601425</v>
      </c>
      <c r="C195" s="0"/>
      <c r="D195" s="0"/>
      <c r="E195" s="0"/>
      <c r="F195" s="0"/>
      <c r="G195" s="0"/>
    </row>
    <row r="196" customFormat="false" ht="12.75" hidden="false" customHeight="false" outlineLevel="0" collapsed="false">
      <c r="A196" s="191" t="n">
        <v>40390</v>
      </c>
      <c r="B196" s="194" t="n">
        <f aca="false">(Forecasts!C196/Forecasts!C195)^12-1</f>
        <v>0.021171558888734</v>
      </c>
      <c r="C196" s="0"/>
      <c r="D196" s="0"/>
      <c r="E196" s="0"/>
      <c r="F196" s="0"/>
      <c r="G196" s="0"/>
    </row>
    <row r="197" customFormat="false" ht="12.75" hidden="false" customHeight="false" outlineLevel="0" collapsed="false">
      <c r="A197" s="191" t="n">
        <v>40421</v>
      </c>
      <c r="B197" s="194" t="n">
        <f aca="false">(Forecasts!C197/Forecasts!C196)^12-1</f>
        <v>0.0210686100652842</v>
      </c>
      <c r="C197" s="0"/>
      <c r="D197" s="0"/>
      <c r="E197" s="0"/>
      <c r="F197" s="0"/>
      <c r="G197" s="0"/>
    </row>
    <row r="198" customFormat="false" ht="12.75" hidden="false" customHeight="false" outlineLevel="0" collapsed="false">
      <c r="A198" s="191" t="n">
        <v>40451</v>
      </c>
      <c r="B198" s="194" t="n">
        <f aca="false">(Forecasts!C198/Forecasts!C197)^12-1</f>
        <v>0.0209654985155512</v>
      </c>
      <c r="C198" s="0"/>
      <c r="D198" s="0"/>
      <c r="E198" s="0"/>
      <c r="F198" s="0"/>
      <c r="G198" s="0"/>
    </row>
    <row r="199" customFormat="false" ht="12.75" hidden="false" customHeight="false" outlineLevel="0" collapsed="false">
      <c r="A199" s="191" t="n">
        <v>40482</v>
      </c>
      <c r="B199" s="194" t="n">
        <f aca="false">(Forecasts!C199/Forecasts!C198)^12-1</f>
        <v>0.020865619301204</v>
      </c>
      <c r="C199" s="0"/>
      <c r="D199" s="0"/>
      <c r="E199" s="0"/>
      <c r="F199" s="0"/>
      <c r="G199" s="0"/>
    </row>
    <row r="200" customFormat="false" ht="12.75" hidden="false" customHeight="false" outlineLevel="0" collapsed="false">
      <c r="A200" s="191" t="n">
        <v>40512</v>
      </c>
      <c r="B200" s="194" t="n">
        <f aca="false">(Forecasts!C200/Forecasts!C199)^12-1</f>
        <v>0.0207719551918917</v>
      </c>
      <c r="C200" s="0"/>
      <c r="D200" s="0"/>
      <c r="E200" s="0"/>
      <c r="F200" s="0"/>
      <c r="G200" s="0"/>
    </row>
    <row r="201" customFormat="false" ht="12.75" hidden="false" customHeight="false" outlineLevel="0" collapsed="false">
      <c r="A201" s="191" t="n">
        <v>40543</v>
      </c>
      <c r="B201" s="194" t="n">
        <f aca="false">(Forecasts!C201/Forecasts!C200)^12-1</f>
        <v>0.0206781762115749</v>
      </c>
      <c r="C201" s="0"/>
      <c r="D201" s="0"/>
      <c r="E201" s="0"/>
      <c r="F201" s="0"/>
      <c r="G201" s="0"/>
    </row>
    <row r="202" customFormat="false" ht="12.75" hidden="false" customHeight="false" outlineLevel="0" collapsed="false">
      <c r="A202" s="191" t="n">
        <v>40574</v>
      </c>
      <c r="B202" s="194" t="n">
        <f aca="false">(Forecasts!C202/Forecasts!C201)^12-1</f>
        <v>0.0205902520756303</v>
      </c>
      <c r="C202" s="0"/>
      <c r="D202" s="0"/>
      <c r="E202" s="0"/>
      <c r="F202" s="0"/>
      <c r="G202" s="0"/>
    </row>
    <row r="203" customFormat="false" ht="12.75" hidden="false" customHeight="false" outlineLevel="0" collapsed="false">
      <c r="A203" s="191" t="n">
        <v>40602</v>
      </c>
      <c r="B203" s="194" t="n">
        <f aca="false">(Forecasts!C203/Forecasts!C202)^12-1</f>
        <v>0.020502238631313</v>
      </c>
      <c r="C203" s="0"/>
      <c r="D203" s="0"/>
      <c r="E203" s="0"/>
      <c r="F203" s="0"/>
      <c r="G203" s="0"/>
    </row>
    <row r="204" customFormat="false" ht="12.75" hidden="false" customHeight="false" outlineLevel="0" collapsed="false">
      <c r="A204" s="191" t="n">
        <v>40633</v>
      </c>
      <c r="B204" s="194" t="n">
        <f aca="false">(Forecasts!C204/Forecasts!C203)^12-1</f>
        <v>0.02041703103423</v>
      </c>
      <c r="C204" s="0"/>
      <c r="D204" s="0"/>
      <c r="E204" s="0"/>
      <c r="F204" s="0"/>
      <c r="G204" s="0"/>
    </row>
    <row r="205" customFormat="false" ht="12.75" hidden="false" customHeight="false" outlineLevel="0" collapsed="false">
      <c r="A205" s="191" t="n">
        <v>40663</v>
      </c>
      <c r="B205" s="194" t="n">
        <f aca="false">(Forecasts!C205/Forecasts!C204)^12-1</f>
        <v>0.0203424132620647</v>
      </c>
      <c r="C205" s="0"/>
      <c r="D205" s="0"/>
      <c r="E205" s="0"/>
      <c r="F205" s="0"/>
      <c r="G205" s="0"/>
    </row>
    <row r="206" customFormat="false" ht="12.75" hidden="false" customHeight="false" outlineLevel="0" collapsed="false">
      <c r="A206" s="191" t="n">
        <v>40694</v>
      </c>
      <c r="B206" s="194" t="n">
        <f aca="false">(Forecasts!C206/Forecasts!C205)^12-1</f>
        <v>0.0202623223378853</v>
      </c>
      <c r="C206" s="0"/>
      <c r="D206" s="0"/>
      <c r="E206" s="0"/>
      <c r="F206" s="0"/>
      <c r="G206" s="0"/>
    </row>
    <row r="207" customFormat="false" ht="12.75" hidden="false" customHeight="false" outlineLevel="0" collapsed="false">
      <c r="A207" s="191" t="n">
        <v>40724</v>
      </c>
      <c r="B207" s="194" t="n">
        <f aca="false">(Forecasts!C207/Forecasts!C206)^12-1</f>
        <v>0.0201872668459986</v>
      </c>
      <c r="C207" s="0"/>
      <c r="D207" s="0"/>
      <c r="E207" s="0"/>
      <c r="F207" s="0"/>
      <c r="G207" s="0"/>
    </row>
    <row r="208" customFormat="false" ht="12.75" hidden="false" customHeight="false" outlineLevel="0" collapsed="false">
      <c r="A208" s="191" t="n">
        <v>40755</v>
      </c>
      <c r="B208" s="194" t="n">
        <f aca="false">(Forecasts!C208/Forecasts!C207)^12-1</f>
        <v>0.0201121687603925</v>
      </c>
      <c r="C208" s="0"/>
      <c r="D208" s="0"/>
      <c r="E208" s="0"/>
      <c r="F208" s="0"/>
      <c r="G208" s="0"/>
    </row>
    <row r="209" customFormat="false" ht="12.75" hidden="false" customHeight="false" outlineLevel="0" collapsed="false">
      <c r="A209" s="191" t="n">
        <v>40786</v>
      </c>
      <c r="B209" s="194" t="n">
        <f aca="false">(Forecasts!C209/Forecasts!C208)^12-1</f>
        <v>0.0200418035861483</v>
      </c>
      <c r="C209" s="0"/>
      <c r="D209" s="0"/>
      <c r="E209" s="0"/>
      <c r="F209" s="0"/>
      <c r="G209" s="0"/>
    </row>
    <row r="210" customFormat="false" ht="12.75" hidden="false" customHeight="false" outlineLevel="0" collapsed="false">
      <c r="A210" s="191" t="n">
        <v>40816</v>
      </c>
      <c r="B210" s="194" t="n">
        <f aca="false">(Forecasts!C210/Forecasts!C209)^12-1</f>
        <v>0.0199714093570897</v>
      </c>
      <c r="C210" s="0"/>
      <c r="D210" s="0"/>
      <c r="E210" s="0"/>
      <c r="F210" s="0"/>
      <c r="G210" s="0"/>
    </row>
    <row r="211" customFormat="false" ht="12.75" hidden="false" customHeight="false" outlineLevel="0" collapsed="false">
      <c r="A211" s="191" t="n">
        <v>40847</v>
      </c>
      <c r="B211" s="194" t="n">
        <f aca="false">(Forecasts!C211/Forecasts!C210)^12-1</f>
        <v>0.0199032991582155</v>
      </c>
      <c r="C211" s="0"/>
      <c r="D211" s="0"/>
      <c r="E211" s="0"/>
      <c r="F211" s="0"/>
      <c r="G211" s="0"/>
    </row>
    <row r="212" customFormat="false" ht="12.75" hidden="false" customHeight="false" outlineLevel="0" collapsed="false">
      <c r="A212" s="191" t="n">
        <v>40877</v>
      </c>
      <c r="B212" s="194" t="n">
        <f aca="false">(Forecasts!C212/Forecasts!C211)^12-1</f>
        <v>0.0198394953565739</v>
      </c>
      <c r="C212" s="0"/>
      <c r="D212" s="0"/>
      <c r="E212" s="0"/>
      <c r="F212" s="0"/>
      <c r="G212" s="0"/>
    </row>
    <row r="213" customFormat="false" ht="12.75" hidden="false" customHeight="false" outlineLevel="0" collapsed="false">
      <c r="A213" s="191" t="n">
        <v>40908</v>
      </c>
      <c r="B213" s="194" t="n">
        <f aca="false">(Forecasts!C213/Forecasts!C212)^12-1</f>
        <v>0.019775678453869</v>
      </c>
      <c r="C213" s="0"/>
      <c r="D213" s="0"/>
      <c r="E213" s="0"/>
      <c r="F213" s="0"/>
      <c r="G213" s="0"/>
    </row>
    <row r="214" customFormat="false" ht="12.75" hidden="false" customHeight="false" outlineLevel="0" collapsed="false">
      <c r="A214" s="191" t="n">
        <v>40939</v>
      </c>
      <c r="B214" s="194" t="n">
        <f aca="false">(Forecasts!C214/Forecasts!C213)^12-1</f>
        <v>0.0197159041556028</v>
      </c>
      <c r="C214" s="0"/>
      <c r="D214" s="0"/>
      <c r="E214" s="0"/>
      <c r="F214" s="0"/>
      <c r="G214" s="0"/>
    </row>
    <row r="215" customFormat="false" ht="12.75" hidden="false" customHeight="false" outlineLevel="0" collapsed="false">
      <c r="A215" s="191" t="n">
        <v>40968</v>
      </c>
      <c r="B215" s="194" t="n">
        <f aca="false">(Forecasts!C215/Forecasts!C214)^12-1</f>
        <v>0.0196561248782257</v>
      </c>
      <c r="C215" s="0"/>
      <c r="D215" s="0"/>
      <c r="E215" s="0"/>
      <c r="F215" s="0"/>
      <c r="G215" s="0"/>
    </row>
    <row r="216" customFormat="false" ht="12.75" hidden="false" customHeight="false" outlineLevel="0" collapsed="false">
      <c r="A216" s="191" t="n">
        <v>40999</v>
      </c>
      <c r="B216" s="194" t="n">
        <f aca="false">(Forecasts!C216/Forecasts!C215)^12-1</f>
        <v>0.019598303677846</v>
      </c>
      <c r="C216" s="0"/>
      <c r="D216" s="0"/>
      <c r="E216" s="0"/>
      <c r="F216" s="0"/>
      <c r="G216" s="0"/>
    </row>
    <row r="217" customFormat="false" ht="12.75" hidden="false" customHeight="false" outlineLevel="0" collapsed="false">
      <c r="A217" s="191" t="n">
        <v>41029</v>
      </c>
      <c r="B217" s="194" t="n">
        <f aca="false">(Forecasts!C217/Forecasts!C216)^12-1</f>
        <v>0.019545931456961</v>
      </c>
      <c r="C217" s="0"/>
      <c r="D217" s="0"/>
      <c r="E217" s="0"/>
      <c r="F217" s="0"/>
      <c r="G217" s="0"/>
    </row>
    <row r="218" customFormat="false" ht="12.75" hidden="false" customHeight="false" outlineLevel="0" collapsed="false">
      <c r="A218" s="191" t="n">
        <v>41060</v>
      </c>
      <c r="B218" s="194" t="n">
        <f aca="false">(Forecasts!C218/Forecasts!C217)^12-1</f>
        <v>0.0194917281810354</v>
      </c>
      <c r="C218" s="0"/>
      <c r="D218" s="0"/>
      <c r="E218" s="0"/>
      <c r="F218" s="0"/>
      <c r="G218" s="0"/>
    </row>
    <row r="219" customFormat="false" ht="12.75" hidden="false" customHeight="false" outlineLevel="0" collapsed="false">
      <c r="A219" s="191" t="n">
        <v>41090</v>
      </c>
      <c r="B219" s="194" t="n">
        <f aca="false">(Forecasts!C219/Forecasts!C218)^12-1</f>
        <v>0.0194409721897981</v>
      </c>
      <c r="C219" s="0"/>
      <c r="D219" s="0"/>
      <c r="E219" s="0"/>
      <c r="F219" s="0"/>
      <c r="G219" s="0"/>
    </row>
    <row r="220" customFormat="false" ht="12.75" hidden="false" customHeight="false" outlineLevel="0" collapsed="false">
      <c r="A220" s="191" t="n">
        <v>41121</v>
      </c>
      <c r="B220" s="194" t="n">
        <f aca="false">(Forecasts!C220/Forecasts!C219)^12-1</f>
        <v>0.0193902249565705</v>
      </c>
      <c r="C220" s="0"/>
      <c r="D220" s="0"/>
      <c r="E220" s="0"/>
      <c r="F220" s="0"/>
      <c r="G220" s="0"/>
    </row>
    <row r="221" customFormat="false" ht="12.75" hidden="false" customHeight="false" outlineLevel="0" collapsed="false">
      <c r="A221" s="191" t="n">
        <v>41152</v>
      </c>
      <c r="B221" s="194" t="n">
        <f aca="false">(Forecasts!C221/Forecasts!C220)^12-1</f>
        <v>0.0193427094842527</v>
      </c>
      <c r="C221" s="0"/>
      <c r="D221" s="0"/>
      <c r="E221" s="0"/>
      <c r="F221" s="0"/>
      <c r="G221" s="0"/>
    </row>
    <row r="222" customFormat="false" ht="12.75" hidden="false" customHeight="false" outlineLevel="0" collapsed="false">
      <c r="A222" s="191" t="n">
        <v>41182</v>
      </c>
      <c r="B222" s="194" t="n">
        <f aca="false">(Forecasts!C222/Forecasts!C221)^12-1</f>
        <v>0.0192952062588441</v>
      </c>
      <c r="C222" s="0"/>
      <c r="D222" s="0"/>
      <c r="E222" s="0"/>
      <c r="F222" s="0"/>
      <c r="G222" s="0"/>
    </row>
    <row r="223" customFormat="false" ht="12.75" hidden="false" customHeight="false" outlineLevel="0" collapsed="false">
      <c r="A223" s="191" t="n">
        <v>41213</v>
      </c>
      <c r="B223" s="194" t="n">
        <f aca="false">(Forecasts!C223/Forecasts!C222)^12-1</f>
        <v>0.0192492741145021</v>
      </c>
      <c r="C223" s="0"/>
      <c r="D223" s="0"/>
      <c r="E223" s="0"/>
      <c r="F223" s="0"/>
      <c r="G223" s="0"/>
    </row>
    <row r="224" customFormat="false" ht="12.75" hidden="false" customHeight="false" outlineLevel="0" collapsed="false">
      <c r="A224" s="191" t="n">
        <v>41243</v>
      </c>
      <c r="B224" s="194" t="n">
        <f aca="false">(Forecasts!C224/Forecasts!C223)^12-1</f>
        <v>0.0192062721756772</v>
      </c>
      <c r="C224" s="0"/>
      <c r="D224" s="0"/>
      <c r="E224" s="0"/>
      <c r="F224" s="0"/>
      <c r="G224" s="0"/>
    </row>
    <row r="225" customFormat="false" ht="12.75" hidden="false" customHeight="false" outlineLevel="0" collapsed="false">
      <c r="A225" s="191" t="n">
        <v>41274</v>
      </c>
      <c r="B225" s="194" t="n">
        <f aca="false">(Forecasts!C225/Forecasts!C224)^12-1</f>
        <v>0.01916328611771</v>
      </c>
      <c r="C225" s="0"/>
      <c r="D225" s="0"/>
      <c r="E225" s="0"/>
      <c r="F225" s="0"/>
      <c r="G225" s="0"/>
    </row>
    <row r="226" customFormat="false" ht="12.75" hidden="false" customHeight="false" outlineLevel="0" collapsed="false">
      <c r="A226" s="191" t="n">
        <v>41305</v>
      </c>
      <c r="B226" s="194" t="n">
        <f aca="false">(Forecasts!C226/Forecasts!C225)^12-1</f>
        <v>0.0191230450454689</v>
      </c>
      <c r="C226" s="0"/>
      <c r="D226" s="0"/>
      <c r="E226" s="0"/>
      <c r="F226" s="0"/>
      <c r="G226" s="0"/>
    </row>
    <row r="227" customFormat="false" ht="12.75" hidden="false" customHeight="false" outlineLevel="0" collapsed="false">
      <c r="A227" s="191" t="n">
        <v>41333</v>
      </c>
      <c r="B227" s="194" t="n">
        <f aca="false">(Forecasts!C227/Forecasts!C226)^12-1</f>
        <v>0.0190828213928109</v>
      </c>
      <c r="C227" s="0"/>
      <c r="D227" s="0"/>
      <c r="E227" s="0"/>
      <c r="F227" s="0"/>
      <c r="G227" s="0"/>
    </row>
    <row r="228" customFormat="false" ht="12.75" hidden="false" customHeight="false" outlineLevel="0" collapsed="false">
      <c r="A228" s="191" t="n">
        <v>41364</v>
      </c>
      <c r="B228" s="194" t="n">
        <f aca="false">(Forecasts!C228/Forecasts!C227)^12-1</f>
        <v>0.0190439345803497</v>
      </c>
      <c r="C228" s="0"/>
      <c r="D228" s="0"/>
      <c r="E228" s="0"/>
      <c r="F228" s="0"/>
      <c r="G228" s="0"/>
    </row>
    <row r="229" customFormat="false" ht="12.75" hidden="false" customHeight="false" outlineLevel="0" collapsed="false">
      <c r="A229" s="191" t="n">
        <v>41394</v>
      </c>
      <c r="B229" s="194" t="n">
        <f aca="false">(Forecasts!C229/Forecasts!C228)^12-1</f>
        <v>0.0190099239399615</v>
      </c>
      <c r="C229" s="0"/>
      <c r="D229" s="0"/>
      <c r="E229" s="0"/>
      <c r="F229" s="0"/>
      <c r="G229" s="0"/>
    </row>
    <row r="230" customFormat="false" ht="12.75" hidden="false" customHeight="false" outlineLevel="0" collapsed="false">
      <c r="A230" s="191" t="n">
        <v>41425</v>
      </c>
      <c r="B230" s="194" t="n">
        <f aca="false">(Forecasts!C230/Forecasts!C229)^12-1</f>
        <v>0.0189734626700615</v>
      </c>
      <c r="C230" s="0"/>
      <c r="D230" s="0"/>
      <c r="E230" s="0"/>
      <c r="F230" s="0"/>
      <c r="G230" s="0"/>
    </row>
    <row r="231" customFormat="false" ht="12.75" hidden="false" customHeight="false" outlineLevel="0" collapsed="false">
      <c r="A231" s="191" t="n">
        <v>41455</v>
      </c>
      <c r="B231" s="194" t="n">
        <f aca="false">(Forecasts!C231/Forecasts!C230)^12-1</f>
        <v>0.018939334317033</v>
      </c>
      <c r="C231" s="0"/>
      <c r="D231" s="0"/>
      <c r="E231" s="0"/>
      <c r="F231" s="0"/>
      <c r="G231" s="0"/>
    </row>
    <row r="232" customFormat="false" ht="12.75" hidden="false" customHeight="false" outlineLevel="0" collapsed="false">
      <c r="A232" s="191" t="n">
        <v>41486</v>
      </c>
      <c r="B232" s="194" t="n">
        <f aca="false">(Forecasts!C232/Forecasts!C231)^12-1</f>
        <v>0.0189052250153612</v>
      </c>
      <c r="C232" s="0"/>
      <c r="D232" s="0"/>
      <c r="E232" s="0"/>
      <c r="F232" s="0"/>
      <c r="G232" s="0"/>
    </row>
    <row r="233" customFormat="false" ht="12.75" hidden="false" customHeight="false" outlineLevel="0" collapsed="false">
      <c r="A233" s="191" t="n">
        <v>41517</v>
      </c>
      <c r="B233" s="194" t="n">
        <f aca="false">(Forecasts!C233/Forecasts!C232)^12-1</f>
        <v>0.0188732994895018</v>
      </c>
      <c r="C233" s="0"/>
      <c r="D233" s="0"/>
      <c r="E233" s="0"/>
      <c r="F233" s="0"/>
      <c r="G233" s="0"/>
    </row>
    <row r="234" customFormat="false" ht="12.75" hidden="false" customHeight="false" outlineLevel="0" collapsed="false">
      <c r="A234" s="191" t="n">
        <v>41547</v>
      </c>
      <c r="B234" s="194" t="n">
        <f aca="false">(Forecasts!C234/Forecasts!C233)^12-1</f>
        <v>0.018841393026416</v>
      </c>
      <c r="C234" s="0"/>
      <c r="D234" s="0"/>
      <c r="E234" s="0"/>
      <c r="F234" s="0"/>
      <c r="G234" s="0"/>
    </row>
    <row r="235" customFormat="false" ht="12.75" hidden="false" customHeight="false" outlineLevel="0" collapsed="false">
      <c r="A235" s="191" t="n">
        <v>41578</v>
      </c>
      <c r="B235" s="194" t="n">
        <f aca="false">(Forecasts!C235/Forecasts!C234)^12-1</f>
        <v>0.0188105517609383</v>
      </c>
      <c r="C235" s="0"/>
      <c r="D235" s="0"/>
      <c r="E235" s="0"/>
      <c r="F235" s="0"/>
      <c r="G235" s="0"/>
    </row>
    <row r="236" customFormat="false" ht="12.75" hidden="false" customHeight="false" outlineLevel="0" collapsed="false">
      <c r="A236" s="191" t="n">
        <v>41608</v>
      </c>
      <c r="B236" s="194" t="n">
        <f aca="false">(Forecasts!C236/Forecasts!C235)^12-1</f>
        <v>0.0187816865340116</v>
      </c>
      <c r="C236" s="0"/>
      <c r="D236" s="0"/>
      <c r="E236" s="0"/>
      <c r="F236" s="0"/>
      <c r="G236" s="0"/>
    </row>
    <row r="237" customFormat="false" ht="12.75" hidden="false" customHeight="false" outlineLevel="0" collapsed="false">
      <c r="A237" s="191" t="n">
        <v>41639</v>
      </c>
      <c r="B237" s="194" t="n">
        <f aca="false">(Forecasts!C237/Forecasts!C236)^12-1</f>
        <v>0.018752839902344</v>
      </c>
      <c r="C237" s="0"/>
      <c r="D237" s="0"/>
      <c r="E237" s="0"/>
      <c r="F237" s="0"/>
      <c r="G237" s="0"/>
    </row>
    <row r="238" customFormat="false" ht="12.75" hidden="false" customHeight="false" outlineLevel="0" collapsed="false">
      <c r="A238" s="191" t="n">
        <v>41670</v>
      </c>
      <c r="B238" s="194" t="n">
        <f aca="false">(Forecasts!C238/Forecasts!C237)^12-1</f>
        <v>0.0187258422376699</v>
      </c>
      <c r="C238" s="0"/>
      <c r="D238" s="0"/>
      <c r="E238" s="0"/>
      <c r="F238" s="0"/>
      <c r="G238" s="0"/>
    </row>
    <row r="239" customFormat="false" ht="12.75" hidden="false" customHeight="false" outlineLevel="0" collapsed="false">
      <c r="A239" s="191" t="n">
        <v>41698</v>
      </c>
      <c r="B239" s="194" t="n">
        <f aca="false">(Forecasts!C239/Forecasts!C238)^12-1</f>
        <v>0.0186988626166684</v>
      </c>
      <c r="C239" s="0"/>
      <c r="D239" s="0"/>
      <c r="E239" s="0"/>
      <c r="F239" s="0"/>
      <c r="G239" s="0"/>
    </row>
    <row r="240" customFormat="false" ht="12.75" hidden="false" customHeight="false" outlineLevel="0" collapsed="false">
      <c r="A240" s="191" t="n">
        <v>41729</v>
      </c>
      <c r="B240" s="194" t="n">
        <f aca="false">(Forecasts!C240/Forecasts!C239)^12-1</f>
        <v>0.0186727854128648</v>
      </c>
      <c r="C240" s="0"/>
      <c r="D240" s="0"/>
      <c r="E240" s="0"/>
      <c r="F240" s="0"/>
      <c r="G240" s="0"/>
    </row>
    <row r="241" customFormat="false" ht="12.75" hidden="false" customHeight="false" outlineLevel="0" collapsed="false">
      <c r="A241" s="191" t="n">
        <v>41759</v>
      </c>
      <c r="B241" s="194" t="n">
        <f aca="false">(Forecasts!C241/Forecasts!C240)^12-1</f>
        <v>0.01864998252017</v>
      </c>
      <c r="C241" s="0"/>
      <c r="D241" s="0"/>
      <c r="E241" s="0"/>
      <c r="F241" s="0"/>
      <c r="G241" s="0"/>
    </row>
    <row r="242" customFormat="false" ht="12.75" hidden="false" customHeight="false" outlineLevel="0" collapsed="false">
      <c r="A242" s="191" t="n">
        <v>41790</v>
      </c>
      <c r="B242" s="194" t="n">
        <f aca="false">(Forecasts!C242/Forecasts!C241)^12-1</f>
        <v>0.018625540855729</v>
      </c>
      <c r="C242" s="0"/>
      <c r="D242" s="0"/>
      <c r="E242" s="0"/>
      <c r="F242" s="0"/>
      <c r="G242" s="0"/>
    </row>
    <row r="243" customFormat="false" ht="12.75" hidden="false" customHeight="false" outlineLevel="0" collapsed="false">
      <c r="A243" s="191" t="n">
        <v>41820</v>
      </c>
      <c r="B243" s="194" t="n">
        <f aca="false">(Forecasts!C243/Forecasts!C242)^12-1</f>
        <v>0.0186026668209858</v>
      </c>
      <c r="C243" s="0"/>
      <c r="D243" s="0"/>
      <c r="E243" s="0"/>
      <c r="F243" s="0"/>
      <c r="G243" s="0"/>
    </row>
    <row r="244" customFormat="false" ht="12.75" hidden="false" customHeight="false" outlineLevel="0" collapsed="false">
      <c r="A244" s="191" t="n">
        <v>41851</v>
      </c>
      <c r="B244" s="194" t="n">
        <f aca="false">(Forecasts!C244/Forecasts!C243)^12-1</f>
        <v>0.0185798089371061</v>
      </c>
      <c r="C244" s="0"/>
      <c r="D244" s="0"/>
      <c r="E244" s="0"/>
      <c r="F244" s="0"/>
      <c r="G244" s="0"/>
    </row>
    <row r="245" customFormat="false" ht="12.75" hidden="false" customHeight="false" outlineLevel="0" collapsed="false">
      <c r="A245" s="191" t="n">
        <v>41882</v>
      </c>
      <c r="B245" s="194" t="n">
        <f aca="false">(Forecasts!C245/Forecasts!C244)^12-1</f>
        <v>0.0185584173037572</v>
      </c>
      <c r="C245" s="0"/>
      <c r="D245" s="0"/>
      <c r="E245" s="0"/>
      <c r="F245" s="0"/>
      <c r="G245" s="0"/>
    </row>
    <row r="246" customFormat="false" ht="12.75" hidden="false" customHeight="false" outlineLevel="0" collapsed="false">
      <c r="A246" s="191" t="n">
        <v>41912</v>
      </c>
      <c r="B246" s="194" t="n">
        <f aca="false">(Forecasts!C246/Forecasts!C245)^12-1</f>
        <v>0.0185370409271162</v>
      </c>
      <c r="C246" s="0"/>
      <c r="D246" s="0"/>
      <c r="E246" s="0"/>
      <c r="F246" s="0"/>
      <c r="G246" s="0"/>
    </row>
    <row r="247" customFormat="false" ht="12.75" hidden="false" customHeight="false" outlineLevel="0" collapsed="false">
      <c r="A247" s="191" t="n">
        <v>41943</v>
      </c>
      <c r="B247" s="194" t="n">
        <f aca="false">(Forecasts!C247/Forecasts!C246)^12-1</f>
        <v>0.0185163803212318</v>
      </c>
      <c r="C247" s="0"/>
      <c r="D247" s="0"/>
      <c r="E247" s="0"/>
      <c r="F247" s="0"/>
      <c r="G247" s="0"/>
    </row>
    <row r="248" customFormat="false" ht="12.75" hidden="false" customHeight="false" outlineLevel="0" collapsed="false">
      <c r="A248" s="191" t="n">
        <v>41973</v>
      </c>
      <c r="B248" s="194" t="n">
        <f aca="false">(Forecasts!C248/Forecasts!C247)^12-1</f>
        <v>0.0184970451327986</v>
      </c>
      <c r="C248" s="0"/>
      <c r="D248" s="0"/>
      <c r="E248" s="0"/>
      <c r="F248" s="0"/>
      <c r="G248" s="0"/>
    </row>
    <row r="249" customFormat="false" ht="12.75" hidden="false" customHeight="false" outlineLevel="0" collapsed="false">
      <c r="A249" s="191" t="n">
        <v>42004</v>
      </c>
      <c r="B249" s="194" t="n">
        <f aca="false">(Forecasts!C249/Forecasts!C248)^12-1</f>
        <v>0.0184777237879747</v>
      </c>
      <c r="C249" s="0"/>
      <c r="D249" s="0"/>
      <c r="E249" s="0"/>
      <c r="F249" s="0"/>
      <c r="G249" s="0"/>
    </row>
    <row r="250" customFormat="false" ht="12.75" hidden="false" customHeight="false" outlineLevel="0" collapsed="false">
      <c r="A250" s="191" t="n">
        <v>42035</v>
      </c>
      <c r="B250" s="194" t="n">
        <f aca="false">(Forecasts!C250/Forecasts!C249)^12-1</f>
        <v>0.0184596419232859</v>
      </c>
      <c r="C250" s="0"/>
      <c r="D250" s="0"/>
      <c r="E250" s="0"/>
      <c r="F250" s="0"/>
      <c r="G250" s="0"/>
    </row>
    <row r="251" customFormat="false" ht="12.75" hidden="false" customHeight="false" outlineLevel="0" collapsed="false">
      <c r="A251" s="191" t="n">
        <v>42063</v>
      </c>
      <c r="B251" s="194" t="n">
        <f aca="false">(Forecasts!C251/Forecasts!C250)^12-1</f>
        <v>0.0184415729488532</v>
      </c>
      <c r="C251" s="0"/>
      <c r="D251" s="0"/>
      <c r="E251" s="0"/>
      <c r="F251" s="0"/>
      <c r="G251" s="0"/>
    </row>
    <row r="252" customFormat="false" ht="12.75" hidden="false" customHeight="false" outlineLevel="0" collapsed="false">
      <c r="A252" s="191" t="n">
        <v>42094</v>
      </c>
      <c r="B252" s="194" t="n">
        <f aca="false">(Forecasts!C252/Forecasts!C251)^12-1</f>
        <v>0.0184241089063932</v>
      </c>
      <c r="C252" s="0"/>
      <c r="D252" s="0"/>
      <c r="E252" s="0"/>
      <c r="F252" s="0"/>
      <c r="G252" s="0"/>
    </row>
    <row r="253" customFormat="false" ht="12.75" hidden="false" customHeight="false" outlineLevel="0" collapsed="false">
      <c r="A253" s="191" t="n">
        <v>42124</v>
      </c>
      <c r="B253" s="194" t="n">
        <f aca="false">(Forecasts!C253/Forecasts!C252)^12-1</f>
        <v>0.0184088379692127</v>
      </c>
      <c r="C253" s="0"/>
      <c r="D253" s="0"/>
      <c r="E253" s="0"/>
      <c r="F253" s="0"/>
      <c r="G253" s="0"/>
    </row>
    <row r="254" customFormat="false" ht="12.75" hidden="false" customHeight="false" outlineLevel="0" collapsed="false">
      <c r="A254" s="191" t="n">
        <v>42155</v>
      </c>
      <c r="B254" s="194" t="n">
        <f aca="false">(Forecasts!C254/Forecasts!C253)^12-1</f>
        <v>0.0183924696687856</v>
      </c>
      <c r="C254" s="0"/>
      <c r="D254" s="0"/>
      <c r="E254" s="0"/>
      <c r="F254" s="0"/>
      <c r="G254" s="0"/>
    </row>
    <row r="255" customFormat="false" ht="12.75" hidden="false" customHeight="false" outlineLevel="0" collapsed="false">
      <c r="A255" s="191" t="n">
        <v>42185</v>
      </c>
      <c r="B255" s="194" t="n">
        <f aca="false">(Forecasts!C255/Forecasts!C254)^12-1</f>
        <v>0.0183771511216051</v>
      </c>
      <c r="C255" s="0"/>
      <c r="D255" s="0"/>
      <c r="E255" s="0"/>
      <c r="F255" s="0"/>
      <c r="G255" s="0"/>
    </row>
    <row r="256" customFormat="false" ht="12.75" hidden="false" customHeight="false" outlineLevel="0" collapsed="false">
      <c r="A256" s="191" t="n">
        <v>42216</v>
      </c>
      <c r="B256" s="194" t="n">
        <f aca="false">(Forecasts!C256/Forecasts!C255)^12-1</f>
        <v>0.0183618431423982</v>
      </c>
      <c r="C256" s="0"/>
      <c r="D256" s="0"/>
      <c r="E256" s="0"/>
      <c r="F256" s="0"/>
      <c r="G256" s="0"/>
    </row>
    <row r="257" customFormat="false" ht="12.75" hidden="false" customHeight="false" outlineLevel="0" collapsed="false">
      <c r="A257" s="191" t="n">
        <v>42247</v>
      </c>
      <c r="B257" s="194" t="n">
        <f aca="false">(Forecasts!C257/Forecasts!C256)^12-1</f>
        <v>0.0183475167224385</v>
      </c>
      <c r="C257" s="0"/>
      <c r="D257" s="0"/>
      <c r="E257" s="0"/>
      <c r="F257" s="0"/>
      <c r="G257" s="0"/>
    </row>
    <row r="258" customFormat="false" ht="12.75" hidden="false" customHeight="false" outlineLevel="0" collapsed="false">
      <c r="A258" s="191" t="n">
        <v>42277</v>
      </c>
      <c r="B258" s="194" t="n">
        <f aca="false">(Forecasts!C258/Forecasts!C257)^12-1</f>
        <v>0.0183331999716296</v>
      </c>
      <c r="C258" s="0"/>
      <c r="D258" s="0"/>
      <c r="E258" s="0"/>
      <c r="F258" s="0"/>
      <c r="G258" s="0"/>
    </row>
    <row r="259" customFormat="false" ht="12.75" hidden="false" customHeight="false" outlineLevel="0" collapsed="false">
      <c r="A259" s="191" t="n">
        <v>42308</v>
      </c>
      <c r="B259" s="194" t="n">
        <f aca="false">(Forecasts!C259/Forecasts!C258)^12-1</f>
        <v>0.0183193619171997</v>
      </c>
      <c r="C259" s="0"/>
      <c r="D259" s="0"/>
      <c r="E259" s="0"/>
      <c r="F259" s="0"/>
      <c r="G259" s="0"/>
    </row>
    <row r="260" customFormat="false" ht="12.75" hidden="false" customHeight="false" outlineLevel="0" collapsed="false">
      <c r="A260" s="191" t="n">
        <v>42338</v>
      </c>
      <c r="B260" s="194" t="n">
        <f aca="false">(Forecasts!C260/Forecasts!C259)^12-1</f>
        <v>0.0183064108327304</v>
      </c>
      <c r="C260" s="0"/>
      <c r="D260" s="0"/>
      <c r="E260" s="0"/>
      <c r="F260" s="0"/>
      <c r="G260" s="0"/>
    </row>
    <row r="261" customFormat="false" ht="12.75" hidden="false" customHeight="false" outlineLevel="0" collapsed="false">
      <c r="A261" s="191" t="n">
        <v>42369</v>
      </c>
      <c r="B261" s="194" t="n">
        <f aca="false">(Forecasts!C261/Forecasts!C260)^12-1</f>
        <v>0.0182934681244473</v>
      </c>
      <c r="C261" s="0"/>
      <c r="D261" s="0"/>
      <c r="E261" s="0"/>
      <c r="F261" s="0"/>
      <c r="G261" s="0"/>
    </row>
    <row r="262" customFormat="false" ht="12.75" hidden="false" customHeight="false" outlineLevel="0" collapsed="false">
      <c r="A262" s="191" t="n">
        <v>42400</v>
      </c>
      <c r="B262" s="194" t="n">
        <f aca="false">(Forecasts!C262/Forecasts!C261)^12-1</f>
        <v>0.0182813547456457</v>
      </c>
      <c r="C262" s="0"/>
      <c r="D262" s="0"/>
      <c r="E262" s="0"/>
      <c r="F262" s="0"/>
      <c r="G262" s="0"/>
    </row>
    <row r="263" customFormat="false" ht="12.75" hidden="false" customHeight="false" outlineLevel="0" collapsed="false">
      <c r="A263" s="191" t="n">
        <v>42429</v>
      </c>
      <c r="B263" s="194" t="n">
        <f aca="false">(Forecasts!C263/Forecasts!C262)^12-1</f>
        <v>0.0182692489331087</v>
      </c>
      <c r="C263" s="0"/>
      <c r="D263" s="0"/>
      <c r="E263" s="0"/>
      <c r="F263" s="0"/>
      <c r="G263" s="0"/>
    </row>
    <row r="264" customFormat="false" ht="12.75" hidden="false" customHeight="false" outlineLevel="0" collapsed="false">
      <c r="A264" s="191" t="n">
        <v>42460</v>
      </c>
      <c r="B264" s="194" t="n">
        <f aca="false">(Forecasts!C264/Forecasts!C263)^12-1</f>
        <v>0.0182575472520425</v>
      </c>
      <c r="C264" s="0"/>
      <c r="D264" s="0"/>
      <c r="E264" s="0"/>
      <c r="F264" s="0"/>
      <c r="G264" s="0"/>
    </row>
    <row r="265" customFormat="false" ht="12.75" hidden="false" customHeight="false" outlineLevel="0" collapsed="false">
      <c r="A265" s="191" t="n">
        <v>42490</v>
      </c>
      <c r="B265" s="194" t="n">
        <f aca="false">(Forecasts!C265/Forecasts!C264)^12-1</f>
        <v>0.018246954292221</v>
      </c>
      <c r="C265" s="0"/>
      <c r="D265" s="0"/>
      <c r="E265" s="0"/>
      <c r="F265" s="0"/>
      <c r="G265" s="0"/>
    </row>
    <row r="266" customFormat="false" ht="12.75" hidden="false" customHeight="false" outlineLevel="0" collapsed="false">
      <c r="A266" s="191" t="n">
        <v>42521</v>
      </c>
      <c r="B266" s="194" t="n">
        <f aca="false">(Forecasts!C266/Forecasts!C265)^12-1</f>
        <v>0.0182359964603371</v>
      </c>
      <c r="C266" s="0"/>
      <c r="D266" s="0"/>
      <c r="E266" s="0"/>
      <c r="F266" s="0"/>
      <c r="G266" s="0"/>
    </row>
    <row r="267" customFormat="false" ht="12.75" hidden="false" customHeight="false" outlineLevel="0" collapsed="false">
      <c r="A267" s="191" t="n">
        <v>42551</v>
      </c>
      <c r="B267" s="194" t="n">
        <f aca="false">(Forecasts!C267/Forecasts!C266)^12-1</f>
        <v>0.0182257401262351</v>
      </c>
      <c r="C267" s="0"/>
      <c r="D267" s="0"/>
      <c r="E267" s="0"/>
      <c r="F267" s="0"/>
      <c r="G267" s="0"/>
    </row>
    <row r="268" customFormat="false" ht="12.75" hidden="false" customHeight="false" outlineLevel="0" collapsed="false">
      <c r="A268" s="191" t="n">
        <v>42582</v>
      </c>
      <c r="B268" s="194" t="n">
        <f aca="false">(Forecasts!C268/Forecasts!C267)^12-1</f>
        <v>0.0182154895209445</v>
      </c>
      <c r="C268" s="0"/>
      <c r="D268" s="0"/>
      <c r="E268" s="0"/>
      <c r="F268" s="0"/>
      <c r="G268" s="0"/>
    </row>
    <row r="269" customFormat="false" ht="12.75" hidden="false" customHeight="false" outlineLevel="0" collapsed="false">
      <c r="A269" s="191" t="n">
        <v>42613</v>
      </c>
      <c r="B269" s="194" t="n">
        <f aca="false">(Forecasts!C269/Forecasts!C268)^12-1</f>
        <v>0.0182058948557799</v>
      </c>
      <c r="C269" s="0"/>
      <c r="D269" s="0"/>
      <c r="E269" s="0"/>
      <c r="F269" s="0"/>
      <c r="G269" s="0"/>
    </row>
    <row r="270" customFormat="false" ht="12.75" hidden="false" customHeight="false" outlineLevel="0" collapsed="false">
      <c r="A270" s="191" t="n">
        <v>42643</v>
      </c>
      <c r="B270" s="194" t="n">
        <f aca="false">(Forecasts!C270/Forecasts!C269)^12-1</f>
        <v>0.0181963052570371</v>
      </c>
      <c r="C270" s="0"/>
      <c r="D270" s="0"/>
      <c r="E270" s="0"/>
      <c r="F270" s="0"/>
      <c r="G270" s="0"/>
    </row>
    <row r="271" customFormat="false" ht="12.75" hidden="false" customHeight="false" outlineLevel="0" collapsed="false">
      <c r="A271" s="191" t="n">
        <v>42674</v>
      </c>
      <c r="B271" s="194" t="n">
        <f aca="false">(Forecasts!C271/Forecasts!C270)^12-1</f>
        <v>0.0181870348417459</v>
      </c>
      <c r="C271" s="0"/>
      <c r="D271" s="0"/>
      <c r="E271" s="0"/>
      <c r="F271" s="0"/>
      <c r="G271" s="0"/>
    </row>
    <row r="272" customFormat="false" ht="12.75" hidden="false" customHeight="false" outlineLevel="0" collapsed="false">
      <c r="A272" s="191" t="n">
        <v>42704</v>
      </c>
      <c r="B272" s="194" t="n">
        <f aca="false">(Forecasts!C272/Forecasts!C271)^12-1</f>
        <v>0.0181783572233563</v>
      </c>
      <c r="C272" s="0"/>
      <c r="D272" s="0"/>
      <c r="E272" s="0"/>
      <c r="F272" s="0"/>
      <c r="G272" s="0"/>
    </row>
    <row r="273" customFormat="false" ht="12.75" hidden="false" customHeight="false" outlineLevel="0" collapsed="false">
      <c r="A273" s="191" t="n">
        <v>42735</v>
      </c>
      <c r="B273" s="194" t="n">
        <f aca="false">(Forecasts!C273/Forecasts!C272)^12-1</f>
        <v>0.0181696837535836</v>
      </c>
      <c r="C273" s="0"/>
      <c r="D273" s="0"/>
      <c r="E273" s="0"/>
      <c r="F273" s="0"/>
      <c r="G273" s="0"/>
    </row>
    <row r="274" customFormat="false" ht="12.75" hidden="false" customHeight="false" outlineLevel="0" collapsed="false">
      <c r="A274" s="191" t="n">
        <v>42766</v>
      </c>
      <c r="B274" s="194" t="n">
        <f aca="false">(Forecasts!C274/Forecasts!C273)^12-1</f>
        <v>0.0181615646277697</v>
      </c>
      <c r="C274" s="0"/>
      <c r="D274" s="0"/>
      <c r="E274" s="0"/>
      <c r="F274" s="0"/>
      <c r="G274" s="0"/>
    </row>
    <row r="275" customFormat="false" ht="12.75" hidden="false" customHeight="false" outlineLevel="0" collapsed="false">
      <c r="A275" s="191" t="n">
        <v>42794</v>
      </c>
      <c r="B275" s="194" t="n">
        <f aca="false">(Forecasts!C275/Forecasts!C274)^12-1</f>
        <v>0.0181534490948068</v>
      </c>
      <c r="C275" s="0"/>
      <c r="D275" s="0"/>
      <c r="E275" s="0"/>
      <c r="F275" s="0"/>
      <c r="G275" s="0"/>
    </row>
    <row r="276" customFormat="false" ht="12.75" hidden="false" customHeight="false" outlineLevel="0" collapsed="false">
      <c r="A276" s="191" t="n">
        <v>42825</v>
      </c>
      <c r="B276" s="194" t="n">
        <f aca="false">(Forecasts!C276/Forecasts!C275)^12-1</f>
        <v>0.0181456029801339</v>
      </c>
      <c r="C276" s="0"/>
      <c r="D276" s="0"/>
      <c r="E276" s="0"/>
      <c r="F276" s="0"/>
      <c r="G276" s="0"/>
    </row>
    <row r="277" customFormat="false" ht="12.75" hidden="false" customHeight="false" outlineLevel="0" collapsed="false">
      <c r="A277" s="191" t="n">
        <v>42855</v>
      </c>
      <c r="B277" s="194" t="n">
        <f aca="false">(Forecasts!C277/Forecasts!C276)^12-1</f>
        <v>0.0181387401683524</v>
      </c>
      <c r="C277" s="0"/>
      <c r="D277" s="0"/>
      <c r="E277" s="0"/>
      <c r="F277" s="0"/>
      <c r="G277" s="0"/>
    </row>
    <row r="278" customFormat="false" ht="12.75" hidden="false" customHeight="false" outlineLevel="0" collapsed="false">
      <c r="A278" s="191" t="n">
        <v>42886</v>
      </c>
      <c r="B278" s="194" t="n">
        <f aca="false">(Forecasts!C278/Forecasts!C277)^12-1</f>
        <v>0.018131381954152</v>
      </c>
      <c r="C278" s="0"/>
      <c r="D278" s="0"/>
      <c r="E278" s="0"/>
      <c r="F278" s="0"/>
      <c r="G278" s="0"/>
    </row>
    <row r="279" customFormat="false" ht="12.75" hidden="false" customHeight="false" outlineLevel="0" collapsed="false">
      <c r="A279" s="191" t="n">
        <v>42916</v>
      </c>
      <c r="B279" s="194" t="n">
        <f aca="false">(Forecasts!C279/Forecasts!C278)^12-1</f>
        <v>0.0181244933779867</v>
      </c>
      <c r="C279" s="0"/>
      <c r="D279" s="0"/>
      <c r="E279" s="0"/>
      <c r="F279" s="0"/>
      <c r="G279" s="0"/>
    </row>
    <row r="280" customFormat="false" ht="12.75" hidden="false" customHeight="false" outlineLevel="0" collapsed="false">
      <c r="A280" s="191" t="n">
        <v>42947</v>
      </c>
      <c r="B280" s="194" t="n">
        <f aca="false">(Forecasts!C280/Forecasts!C279)^12-1</f>
        <v>0.0181176071913849</v>
      </c>
      <c r="C280" s="0"/>
      <c r="D280" s="0"/>
      <c r="E280" s="0"/>
      <c r="F280" s="0"/>
      <c r="G280" s="0"/>
    </row>
    <row r="281" customFormat="false" ht="12.75" hidden="false" customHeight="false" outlineLevel="0" collapsed="false">
      <c r="A281" s="191" t="n">
        <v>42978</v>
      </c>
      <c r="B281" s="194" t="n">
        <f aca="false">(Forecasts!C281/Forecasts!C280)^12-1</f>
        <v>0.0181111602533268</v>
      </c>
      <c r="C281" s="0"/>
      <c r="D281" s="0"/>
      <c r="E281" s="0"/>
      <c r="F281" s="0"/>
      <c r="G281" s="0"/>
    </row>
    <row r="282" customFormat="false" ht="12.75" hidden="false" customHeight="false" outlineLevel="0" collapsed="false">
      <c r="A282" s="191" t="n">
        <v>43008</v>
      </c>
      <c r="B282" s="194" t="n">
        <f aca="false">(Forecasts!C282/Forecasts!C281)^12-1</f>
        <v>0.0181047152844673</v>
      </c>
      <c r="C282" s="0"/>
      <c r="D282" s="0"/>
      <c r="E282" s="0"/>
      <c r="F282" s="0"/>
      <c r="G282" s="0"/>
    </row>
    <row r="283" customFormat="false" ht="12.75" hidden="false" customHeight="false" outlineLevel="0" collapsed="false">
      <c r="A283" s="191" t="n">
        <v>43039</v>
      </c>
      <c r="B283" s="194" t="n">
        <f aca="false">(Forecasts!C283/Forecasts!C282)^12-1</f>
        <v>0.0180984833882438</v>
      </c>
      <c r="C283" s="0"/>
      <c r="D283" s="0"/>
      <c r="E283" s="0"/>
      <c r="F283" s="0"/>
      <c r="G283" s="0"/>
    </row>
    <row r="284" customFormat="false" ht="12.75" hidden="false" customHeight="false" outlineLevel="0" collapsed="false">
      <c r="A284" s="191" t="n">
        <v>43069</v>
      </c>
      <c r="B284" s="194" t="n">
        <f aca="false">(Forecasts!C284/Forecasts!C283)^12-1</f>
        <v>0.0180926486306809</v>
      </c>
      <c r="C284" s="0"/>
      <c r="D284" s="0"/>
      <c r="E284" s="0"/>
      <c r="F284" s="0"/>
      <c r="G284" s="0"/>
    </row>
    <row r="285" customFormat="false" ht="12.75" hidden="false" customHeight="false" outlineLevel="0" collapsed="false">
      <c r="A285" s="191" t="n">
        <v>43100</v>
      </c>
      <c r="B285" s="194" t="n">
        <f aca="false">(Forecasts!C285/Forecasts!C284)^12-1</f>
        <v>0.0180868152744895</v>
      </c>
      <c r="C285" s="0"/>
      <c r="D285" s="0"/>
      <c r="E285" s="0"/>
      <c r="F285" s="0"/>
      <c r="G285" s="0"/>
    </row>
    <row r="286" customFormat="false" ht="12.75" hidden="false" customHeight="false" outlineLevel="0" collapsed="false">
      <c r="A286" s="191" t="n">
        <v>43131</v>
      </c>
      <c r="B286" s="194" t="n">
        <f aca="false">(Forecasts!C286/Forecasts!C285)^12-1</f>
        <v>0.0180813534170756</v>
      </c>
      <c r="C286" s="0"/>
      <c r="D286" s="0"/>
      <c r="E286" s="0"/>
      <c r="F286" s="0"/>
      <c r="G286" s="0"/>
    </row>
    <row r="287" customFormat="false" ht="12.75" hidden="false" customHeight="false" outlineLevel="0" collapsed="false">
      <c r="A287" s="191" t="n">
        <v>43159</v>
      </c>
      <c r="B287" s="194" t="n">
        <f aca="false">(Forecasts!C287/Forecasts!C286)^12-1</f>
        <v>0.0180758926257345</v>
      </c>
      <c r="C287" s="0"/>
      <c r="D287" s="0"/>
      <c r="E287" s="0"/>
      <c r="F287" s="0"/>
      <c r="G287" s="0"/>
    </row>
    <row r="288" customFormat="false" ht="12.75" hidden="false" customHeight="false" outlineLevel="0" collapsed="false">
      <c r="A288" s="191" t="n">
        <v>43190</v>
      </c>
      <c r="B288" s="194" t="n">
        <f aca="false">(Forecasts!C288/Forecasts!C287)^12-1</f>
        <v>0.0180706117686251</v>
      </c>
      <c r="C288" s="0"/>
      <c r="D288" s="0"/>
      <c r="E288" s="0"/>
      <c r="F288" s="0"/>
      <c r="G288" s="0"/>
    </row>
    <row r="289" customFormat="false" ht="12.75" hidden="false" customHeight="false" outlineLevel="0" collapsed="false">
      <c r="A289" s="191" t="n">
        <v>43220</v>
      </c>
      <c r="B289" s="194" t="n">
        <f aca="false">(Forecasts!C289/Forecasts!C288)^12-1</f>
        <v>0.0180659915814856</v>
      </c>
      <c r="C289" s="0"/>
      <c r="D289" s="0"/>
      <c r="E289" s="0"/>
      <c r="F289" s="0"/>
      <c r="G289" s="0"/>
    </row>
    <row r="290" customFormat="false" ht="12.75" hidden="false" customHeight="false" outlineLevel="0" collapsed="false">
      <c r="A290" s="191" t="n">
        <v>43251</v>
      </c>
      <c r="B290" s="194" t="n">
        <f aca="false">(Forecasts!C290/Forecasts!C289)^12-1</f>
        <v>0.018061036631718</v>
      </c>
      <c r="C290" s="0"/>
      <c r="D290" s="0"/>
      <c r="E290" s="0"/>
      <c r="F290" s="0"/>
      <c r="G290" s="0"/>
    </row>
    <row r="291" customFormat="false" ht="12.75" hidden="false" customHeight="false" outlineLevel="0" collapsed="false">
      <c r="A291" s="191" t="n">
        <v>43281</v>
      </c>
      <c r="B291" s="194" t="n">
        <f aca="false">(Forecasts!C291/Forecasts!C290)^12-1</f>
        <v>0.0180563967044147</v>
      </c>
      <c r="C291" s="0"/>
      <c r="D291" s="0"/>
      <c r="E291" s="0"/>
      <c r="F291" s="0"/>
      <c r="G291" s="0"/>
    </row>
    <row r="292" customFormat="false" ht="12.75" hidden="false" customHeight="false" outlineLevel="0" collapsed="false">
      <c r="A292" s="191" t="n">
        <v>43312</v>
      </c>
      <c r="B292" s="194" t="n">
        <f aca="false">(Forecasts!C292/Forecasts!C291)^12-1</f>
        <v>0.0180517571412919</v>
      </c>
      <c r="C292" s="0"/>
      <c r="D292" s="0"/>
      <c r="E292" s="0"/>
      <c r="F292" s="0"/>
      <c r="G292" s="0"/>
    </row>
    <row r="293" customFormat="false" ht="12.75" hidden="false" customHeight="false" outlineLevel="0" collapsed="false">
      <c r="A293" s="191" t="n">
        <v>43343</v>
      </c>
      <c r="B293" s="194" t="n">
        <f aca="false">(Forecasts!C293/Forecasts!C292)^12-1</f>
        <v>0.0180474123380991</v>
      </c>
      <c r="C293" s="0"/>
      <c r="D293" s="0"/>
      <c r="E293" s="0"/>
      <c r="F293" s="0"/>
      <c r="G293" s="0"/>
    </row>
    <row r="294" customFormat="false" ht="12.75" hidden="false" customHeight="false" outlineLevel="0" collapsed="false">
      <c r="A294" s="191" t="n">
        <v>43373</v>
      </c>
      <c r="B294" s="194" t="n">
        <f aca="false">(Forecasts!C294/Forecasts!C293)^12-1</f>
        <v>0.0180430676625543</v>
      </c>
      <c r="C294" s="0"/>
      <c r="D294" s="0"/>
      <c r="E294" s="0"/>
      <c r="F294" s="0"/>
      <c r="G294" s="0"/>
    </row>
    <row r="295" customFormat="false" ht="12.75" hidden="false" customHeight="false" outlineLevel="0" collapsed="false">
      <c r="A295" s="191" t="n">
        <v>43404</v>
      </c>
      <c r="B295" s="194" t="n">
        <f aca="false">(Forecasts!C295/Forecasts!C294)^12-1</f>
        <v>0.0180388654282291</v>
      </c>
      <c r="C295" s="0"/>
      <c r="D295" s="0"/>
      <c r="E295" s="0"/>
      <c r="F295" s="0"/>
      <c r="G295" s="0"/>
    </row>
    <row r="296" customFormat="false" ht="12.75" hidden="false" customHeight="false" outlineLevel="0" collapsed="false">
      <c r="A296" s="191" t="n">
        <v>43434</v>
      </c>
      <c r="B296" s="194" t="n">
        <f aca="false">(Forecasts!C296/Forecasts!C295)^12-1</f>
        <v>0.0180349298733222</v>
      </c>
      <c r="C296" s="0"/>
      <c r="D296" s="0"/>
      <c r="E296" s="0"/>
      <c r="F296" s="0"/>
      <c r="G296" s="0"/>
    </row>
    <row r="297" customFormat="false" ht="12.75" hidden="false" customHeight="false" outlineLevel="0" collapsed="false">
      <c r="A297" s="191" t="n">
        <v>43465</v>
      </c>
      <c r="B297" s="194" t="n">
        <f aca="false">(Forecasts!C297/Forecasts!C296)^12-1</f>
        <v>0.0180309941349417</v>
      </c>
      <c r="C297" s="0"/>
      <c r="D297" s="0"/>
      <c r="E297" s="0"/>
      <c r="F297" s="0"/>
      <c r="G297" s="0"/>
    </row>
    <row r="298" customFormat="false" ht="12.75" hidden="false" customHeight="false" outlineLevel="0" collapsed="false">
      <c r="A298" s="191" t="n">
        <v>43496</v>
      </c>
      <c r="B298" s="194" t="n">
        <f aca="false">(Forecasts!C298/Forecasts!C297)^12-1</f>
        <v>0.0180273079753062</v>
      </c>
      <c r="C298" s="0"/>
      <c r="D298" s="0"/>
      <c r="E298" s="0"/>
      <c r="F298" s="0"/>
      <c r="G298" s="0"/>
    </row>
    <row r="299" customFormat="false" ht="12.75" hidden="false" customHeight="false" outlineLevel="0" collapsed="false">
      <c r="A299" s="191" t="n">
        <v>43524</v>
      </c>
      <c r="B299" s="194" t="n">
        <f aca="false">(Forecasts!C299/Forecasts!C298)^12-1</f>
        <v>0.0180236214536766</v>
      </c>
      <c r="C299" s="0"/>
      <c r="D299" s="0"/>
      <c r="E299" s="0"/>
      <c r="F299" s="0"/>
      <c r="G299" s="0"/>
    </row>
    <row r="300" customFormat="false" ht="12.75" hidden="false" customHeight="false" outlineLevel="0" collapsed="false">
      <c r="A300" s="191" t="n">
        <v>43555</v>
      </c>
      <c r="B300" s="194" t="n">
        <f aca="false">(Forecasts!C300/Forecasts!C299)^12-1</f>
        <v>0.018020055328773</v>
      </c>
      <c r="C300" s="0"/>
      <c r="D300" s="0"/>
      <c r="E300" s="0"/>
      <c r="F300" s="0"/>
      <c r="G300" s="0"/>
    </row>
    <row r="301" customFormat="false" ht="12.75" hidden="false" customHeight="false" outlineLevel="0" collapsed="false">
      <c r="A301" s="191" t="n">
        <v>43585</v>
      </c>
      <c r="B301" s="194" t="n">
        <f aca="false">(Forecasts!C301/Forecasts!C300)^12-1</f>
        <v>0.0180169344448011</v>
      </c>
      <c r="C301" s="0"/>
      <c r="D301" s="0"/>
      <c r="E301" s="0"/>
      <c r="F301" s="0"/>
      <c r="G301" s="0"/>
    </row>
    <row r="302" customFormat="false" ht="12.75" hidden="false" customHeight="false" outlineLevel="0" collapsed="false">
      <c r="A302" s="191" t="n">
        <v>43616</v>
      </c>
      <c r="B302" s="194" t="n">
        <f aca="false">(Forecasts!C302/Forecasts!C301)^12-1</f>
        <v>0.0180135864535163</v>
      </c>
      <c r="C302" s="0"/>
      <c r="D302" s="0"/>
      <c r="E302" s="0"/>
      <c r="F302" s="0"/>
      <c r="G302" s="0"/>
    </row>
    <row r="303" customFormat="false" ht="12.75" hidden="false" customHeight="false" outlineLevel="0" collapsed="false">
      <c r="A303" s="191" t="n">
        <v>43646</v>
      </c>
      <c r="B303" s="194" t="n">
        <f aca="false">(Forecasts!C303/Forecasts!C302)^12-1</f>
        <v>0.0180104503610694</v>
      </c>
      <c r="C303" s="0"/>
      <c r="D303" s="0"/>
      <c r="E303" s="0"/>
      <c r="F303" s="0"/>
      <c r="G303" s="0"/>
    </row>
    <row r="304" customFormat="false" ht="12.75" hidden="false" customHeight="false" outlineLevel="0" collapsed="false">
      <c r="A304" s="191" t="n">
        <v>43677</v>
      </c>
      <c r="B304" s="194" t="n">
        <f aca="false">(Forecasts!C304/Forecasts!C303)^12-1</f>
        <v>0.0180073135486225</v>
      </c>
      <c r="C304" s="0"/>
      <c r="D304" s="0"/>
      <c r="E304" s="0"/>
      <c r="F304" s="0"/>
      <c r="G304" s="0"/>
    </row>
    <row r="305" customFormat="false" ht="12.75" hidden="false" customHeight="false" outlineLevel="0" collapsed="false">
      <c r="A305" s="191" t="n">
        <v>43708</v>
      </c>
      <c r="B305" s="194" t="n">
        <f aca="false">(Forecasts!C305/Forecasts!C304)^12-1</f>
        <v>0.0180043751103633</v>
      </c>
      <c r="C305" s="0"/>
      <c r="D305" s="0"/>
      <c r="E305" s="0"/>
      <c r="F305" s="0"/>
      <c r="G305" s="0"/>
    </row>
    <row r="306" customFormat="false" ht="12.75" hidden="false" customHeight="false" outlineLevel="0" collapsed="false">
      <c r="A306" s="191" t="n">
        <v>43738</v>
      </c>
      <c r="B306" s="194" t="n">
        <f aca="false">(Forecasts!C306/Forecasts!C305)^12-1</f>
        <v>-1</v>
      </c>
      <c r="C306" s="0"/>
      <c r="D306" s="0"/>
      <c r="E306" s="0"/>
      <c r="F306" s="0"/>
      <c r="G306" s="0"/>
    </row>
    <row r="307" customFormat="false" ht="12.75" hidden="false" customHeight="false" outlineLevel="0" collapsed="false">
      <c r="A307" s="191" t="n">
        <v>43769</v>
      </c>
      <c r="B307" s="194" t="e">
        <f aca="false">(Forecasts!C307/Forecasts!C306)^12-1</f>
        <v>#DIV/0!</v>
      </c>
      <c r="C307" s="0"/>
      <c r="D307" s="0"/>
      <c r="E307" s="0"/>
      <c r="F307" s="0"/>
      <c r="G307" s="0"/>
    </row>
    <row r="308" customFormat="false" ht="12.75" hidden="false" customHeight="false" outlineLevel="0" collapsed="false">
      <c r="A308" s="191" t="n">
        <v>43799</v>
      </c>
      <c r="B308" s="194" t="e">
        <f aca="false">(Forecasts!C308/Forecasts!C307)^12-1</f>
        <v>#DIV/0!</v>
      </c>
      <c r="C308" s="0"/>
      <c r="D308" s="0"/>
      <c r="E308" s="0"/>
      <c r="F308" s="0"/>
      <c r="G308" s="0"/>
    </row>
    <row r="309" customFormat="false" ht="12.75" hidden="false" customHeight="false" outlineLevel="0" collapsed="false">
      <c r="A309" s="191" t="n">
        <v>43830</v>
      </c>
      <c r="B309" s="194" t="e">
        <f aca="false">(Forecasts!C309/Forecasts!C308)^12-1</f>
        <v>#DIV/0!</v>
      </c>
      <c r="C309" s="0"/>
      <c r="D309" s="0"/>
      <c r="E309" s="0"/>
      <c r="F309" s="0"/>
      <c r="G309" s="0"/>
    </row>
    <row r="310" customFormat="false" ht="12.75" hidden="false" customHeight="false" outlineLevel="0" collapsed="false">
      <c r="A310" s="191" t="n">
        <v>43861</v>
      </c>
      <c r="B310" s="194" t="e">
        <f aca="false">(Forecasts!C310/Forecasts!C309)^12-1</f>
        <v>#DIV/0!</v>
      </c>
      <c r="C310" s="0"/>
      <c r="D310" s="0"/>
      <c r="E310" s="0"/>
      <c r="F310" s="0"/>
      <c r="G310" s="0"/>
    </row>
    <row r="311" customFormat="false" ht="12.75" hidden="false" customHeight="false" outlineLevel="0" collapsed="false">
      <c r="A311" s="191" t="n">
        <v>43890</v>
      </c>
      <c r="B311" s="194" t="e">
        <f aca="false">(Forecasts!C311/Forecasts!C310)^12-1</f>
        <v>#DIV/0!</v>
      </c>
      <c r="C311" s="0"/>
      <c r="D311" s="0"/>
      <c r="E311" s="0"/>
      <c r="F311" s="0"/>
      <c r="G311" s="0"/>
    </row>
    <row r="312" customFormat="false" ht="12.75" hidden="false" customHeight="false" outlineLevel="0" collapsed="false">
      <c r="A312" s="191" t="n">
        <v>43921</v>
      </c>
      <c r="B312" s="194" t="e">
        <f aca="false">(Forecasts!C312/Forecasts!C311)^12-1</f>
        <v>#DIV/0!</v>
      </c>
      <c r="C312" s="0"/>
      <c r="D312" s="0"/>
      <c r="E312" s="0"/>
      <c r="F312" s="0"/>
      <c r="G312" s="0"/>
    </row>
    <row r="313" customFormat="false" ht="12.75" hidden="false" customHeight="false" outlineLevel="0" collapsed="false">
      <c r="A313" s="191" t="n">
        <v>43951</v>
      </c>
      <c r="B313" s="194" t="e">
        <f aca="false">(Forecasts!C313/Forecasts!C312)^12-1</f>
        <v>#DIV/0!</v>
      </c>
      <c r="C313" s="0"/>
      <c r="D313" s="0"/>
      <c r="E313" s="0"/>
      <c r="F313" s="0"/>
      <c r="G313" s="0"/>
    </row>
    <row r="314" customFormat="false" ht="12.75" hidden="false" customHeight="false" outlineLevel="0" collapsed="false">
      <c r="A314" s="191" t="n">
        <v>43982</v>
      </c>
      <c r="B314" s="194" t="e">
        <f aca="false">(Forecasts!C314/Forecasts!C313)^12-1</f>
        <v>#DIV/0!</v>
      </c>
      <c r="C314" s="0"/>
      <c r="D314" s="0"/>
      <c r="E314" s="0"/>
      <c r="F314" s="0"/>
      <c r="G314" s="0"/>
    </row>
    <row r="315" customFormat="false" ht="12.75" hidden="false" customHeight="false" outlineLevel="0" collapsed="false">
      <c r="A315" s="191" t="n">
        <v>44012</v>
      </c>
      <c r="B315" s="194" t="e">
        <f aca="false">(Forecasts!C315/Forecasts!C314)^12-1</f>
        <v>#DIV/0!</v>
      </c>
      <c r="C315" s="0"/>
      <c r="D315" s="0"/>
      <c r="E315" s="0"/>
      <c r="F315" s="0"/>
      <c r="G315" s="0"/>
    </row>
    <row r="316" customFormat="false" ht="12.75" hidden="false" customHeight="false" outlineLevel="0" collapsed="false">
      <c r="A316" s="191" t="n">
        <v>44043</v>
      </c>
      <c r="B316" s="194" t="e">
        <f aca="false">(Forecasts!C316/Forecasts!C315)^12-1</f>
        <v>#DIV/0!</v>
      </c>
      <c r="C316" s="0"/>
      <c r="D316" s="0"/>
      <c r="E316" s="0"/>
      <c r="F316" s="0"/>
      <c r="G316" s="0"/>
    </row>
    <row r="317" customFormat="false" ht="12.75" hidden="false" customHeight="false" outlineLevel="0" collapsed="false">
      <c r="A317" s="191" t="n">
        <v>44074</v>
      </c>
      <c r="B317" s="194" t="e">
        <f aca="false">(Forecasts!C317/Forecasts!C316)^12-1</f>
        <v>#DIV/0!</v>
      </c>
      <c r="C317" s="0"/>
      <c r="D317" s="0"/>
      <c r="E317" s="0"/>
      <c r="F317" s="0"/>
      <c r="G317" s="0"/>
    </row>
    <row r="318" customFormat="false" ht="12.75" hidden="false" customHeight="false" outlineLevel="0" collapsed="false">
      <c r="A318" s="191" t="n">
        <v>44104</v>
      </c>
      <c r="B318" s="194" t="e">
        <f aca="false">(Forecasts!C318/Forecasts!C317)^12-1</f>
        <v>#DIV/0!</v>
      </c>
      <c r="C318" s="0"/>
      <c r="D318" s="0"/>
      <c r="E318" s="0"/>
      <c r="F318" s="0"/>
      <c r="G318" s="0"/>
    </row>
    <row r="319" customFormat="false" ht="12.75" hidden="false" customHeight="false" outlineLevel="0" collapsed="false">
      <c r="A319" s="191" t="n">
        <v>44135</v>
      </c>
      <c r="B319" s="194" t="e">
        <f aca="false">(Forecasts!C319/Forecasts!C318)^12-1</f>
        <v>#DIV/0!</v>
      </c>
      <c r="C319" s="0"/>
      <c r="D319" s="0"/>
      <c r="E319" s="0"/>
      <c r="F319" s="0"/>
      <c r="G319" s="0"/>
    </row>
    <row r="320" customFormat="false" ht="12.75" hidden="false" customHeight="false" outlineLevel="0" collapsed="false">
      <c r="A320" s="191" t="n">
        <v>44165</v>
      </c>
      <c r="B320" s="194" t="e">
        <f aca="false">(Forecasts!C320/Forecasts!C319)^12-1</f>
        <v>#DIV/0!</v>
      </c>
      <c r="C320" s="0"/>
      <c r="D320" s="0"/>
      <c r="E320" s="0"/>
      <c r="F320" s="0"/>
      <c r="G320" s="0"/>
    </row>
    <row r="321" customFormat="false" ht="12.75" hidden="false" customHeight="false" outlineLevel="0" collapsed="false">
      <c r="A321" s="191" t="n">
        <v>44196</v>
      </c>
      <c r="B321" s="194" t="e">
        <f aca="false">(Forecasts!C321/Forecasts!C320)^12-1</f>
        <v>#DIV/0!</v>
      </c>
      <c r="C321" s="0"/>
      <c r="D321" s="0"/>
      <c r="E321" s="0"/>
      <c r="F321" s="0"/>
      <c r="G321" s="0"/>
    </row>
    <row r="322" customFormat="false" ht="12.75" hidden="false" customHeight="false" outlineLevel="0" collapsed="false">
      <c r="A322" s="191" t="n">
        <v>44227</v>
      </c>
      <c r="B322" s="194" t="e">
        <f aca="false">(Forecasts!C322/Forecasts!C321)^12-1</f>
        <v>#DIV/0!</v>
      </c>
      <c r="C322" s="0"/>
      <c r="D322" s="0"/>
      <c r="E322" s="0"/>
      <c r="F322" s="0"/>
      <c r="G322" s="0"/>
    </row>
    <row r="323" customFormat="false" ht="12.75" hidden="false" customHeight="false" outlineLevel="0" collapsed="false">
      <c r="A323" s="191" t="n">
        <v>44255</v>
      </c>
      <c r="B323" s="194" t="e">
        <f aca="false">(Forecasts!C323/Forecasts!C322)^12-1</f>
        <v>#DIV/0!</v>
      </c>
      <c r="C323" s="0"/>
      <c r="D323" s="0"/>
      <c r="E323" s="0"/>
      <c r="F323" s="0"/>
      <c r="G323" s="0"/>
    </row>
    <row r="324" customFormat="false" ht="12.75" hidden="false" customHeight="false" outlineLevel="0" collapsed="false">
      <c r="A324" s="191" t="n">
        <v>44286</v>
      </c>
      <c r="B324" s="194" t="e">
        <f aca="false">(Forecasts!C324/Forecasts!C323)^12-1</f>
        <v>#DIV/0!</v>
      </c>
      <c r="C324" s="0"/>
      <c r="D324" s="0"/>
      <c r="E324" s="0"/>
      <c r="F324" s="0"/>
      <c r="G324" s="0"/>
    </row>
    <row r="325" customFormat="false" ht="12.75" hidden="false" customHeight="false" outlineLevel="0" collapsed="false">
      <c r="A325" s="191" t="n">
        <v>44316</v>
      </c>
      <c r="B325" s="194" t="e">
        <f aca="false">(Forecasts!C325/Forecasts!C324)^12-1</f>
        <v>#DIV/0!</v>
      </c>
      <c r="C325" s="0"/>
      <c r="D325" s="0"/>
      <c r="E325" s="0"/>
      <c r="F325" s="0"/>
      <c r="G325" s="0"/>
    </row>
    <row r="326" customFormat="false" ht="12.75" hidden="false" customHeight="false" outlineLevel="0" collapsed="false">
      <c r="A326" s="191" t="n">
        <v>44347</v>
      </c>
      <c r="B326" s="194" t="e">
        <f aca="false">(Forecasts!C326/Forecasts!C325)^12-1</f>
        <v>#DIV/0!</v>
      </c>
      <c r="C326" s="0"/>
      <c r="D326" s="0"/>
      <c r="E326" s="0"/>
      <c r="F326" s="0"/>
      <c r="G326" s="0"/>
    </row>
    <row r="327" customFormat="false" ht="12.75" hidden="false" customHeight="false" outlineLevel="0" collapsed="false">
      <c r="A327" s="191" t="n">
        <v>44377</v>
      </c>
      <c r="B327" s="194" t="e">
        <f aca="false">(Forecasts!C327/Forecasts!C326)^12-1</f>
        <v>#DIV/0!</v>
      </c>
      <c r="C327" s="0"/>
      <c r="D327" s="0"/>
      <c r="E327" s="0"/>
      <c r="F327" s="0"/>
      <c r="G327" s="0"/>
    </row>
    <row r="328" customFormat="false" ht="12.75" hidden="false" customHeight="false" outlineLevel="0" collapsed="false">
      <c r="A328" s="191" t="n">
        <v>44408</v>
      </c>
      <c r="B328" s="194" t="e">
        <f aca="false">(Forecasts!C328/Forecasts!C327)^12-1</f>
        <v>#DIV/0!</v>
      </c>
      <c r="C328" s="0"/>
      <c r="D328" s="0"/>
      <c r="E328" s="0"/>
      <c r="F328" s="0"/>
      <c r="G328" s="0"/>
    </row>
    <row r="329" customFormat="false" ht="12.75" hidden="false" customHeight="false" outlineLevel="0" collapsed="false">
      <c r="A329" s="191" t="n">
        <v>44439</v>
      </c>
      <c r="B329" s="194" t="e">
        <f aca="false">(Forecasts!C329/Forecasts!C328)^12-1</f>
        <v>#DIV/0!</v>
      </c>
      <c r="C329" s="0"/>
      <c r="D329" s="0"/>
      <c r="E329" s="0"/>
      <c r="F329" s="0"/>
      <c r="G329" s="0"/>
    </row>
    <row r="330" customFormat="false" ht="12.75" hidden="false" customHeight="false" outlineLevel="0" collapsed="false">
      <c r="A330" s="191" t="n">
        <v>44469</v>
      </c>
      <c r="B330" s="194" t="e">
        <f aca="false">(Forecasts!C330/Forecasts!C329)^12-1</f>
        <v>#DIV/0!</v>
      </c>
      <c r="C330" s="0"/>
      <c r="D330" s="0"/>
      <c r="E330" s="0"/>
      <c r="F330" s="0"/>
      <c r="G330" s="0"/>
    </row>
    <row r="331" customFormat="false" ht="12.75" hidden="false" customHeight="false" outlineLevel="0" collapsed="false">
      <c r="A331" s="191" t="n">
        <v>44500</v>
      </c>
      <c r="B331" s="194" t="e">
        <f aca="false">(Forecasts!C331/Forecasts!C330)^12-1</f>
        <v>#DIV/0!</v>
      </c>
      <c r="C331" s="0"/>
      <c r="D331" s="0"/>
      <c r="E331" s="0"/>
      <c r="F331" s="0"/>
      <c r="G331" s="0"/>
    </row>
    <row r="332" customFormat="false" ht="12.75" hidden="false" customHeight="false" outlineLevel="0" collapsed="false">
      <c r="A332" s="191" t="n">
        <v>44530</v>
      </c>
      <c r="B332" s="194" t="e">
        <f aca="false">(Forecasts!C332/Forecasts!C331)^12-1</f>
        <v>#DIV/0!</v>
      </c>
      <c r="C332" s="0"/>
      <c r="D332" s="0"/>
      <c r="E332" s="0"/>
      <c r="F332" s="0"/>
      <c r="G332" s="0"/>
    </row>
    <row r="333" customFormat="false" ht="12.75" hidden="false" customHeight="false" outlineLevel="0" collapsed="false">
      <c r="A333" s="191" t="n">
        <v>44561</v>
      </c>
      <c r="B333" s="194" t="e">
        <f aca="false">(Forecasts!C333/Forecasts!C332)^12-1</f>
        <v>#DIV/0!</v>
      </c>
      <c r="C333" s="0"/>
      <c r="D333" s="0"/>
      <c r="E333" s="0"/>
      <c r="F333" s="0"/>
      <c r="G333" s="0"/>
    </row>
    <row r="334" customFormat="false" ht="12.75" hidden="false" customHeight="false" outlineLevel="0" collapsed="false">
      <c r="A334" s="191" t="n">
        <v>44592</v>
      </c>
      <c r="B334" s="194" t="e">
        <f aca="false">(Forecasts!C334/Forecasts!C333)^12-1</f>
        <v>#DIV/0!</v>
      </c>
      <c r="C334" s="0"/>
      <c r="D334" s="0"/>
      <c r="E334" s="0"/>
      <c r="F334" s="0"/>
      <c r="G334" s="0"/>
    </row>
    <row r="335" customFormat="false" ht="12.75" hidden="false" customHeight="false" outlineLevel="0" collapsed="false">
      <c r="A335" s="191" t="n">
        <v>44620</v>
      </c>
      <c r="B335" s="194" t="e">
        <f aca="false">(Forecasts!C335/Forecasts!C334)^12-1</f>
        <v>#DIV/0!</v>
      </c>
      <c r="C335" s="0"/>
      <c r="D335" s="0"/>
      <c r="E335" s="0"/>
      <c r="F335" s="0"/>
      <c r="G335" s="0"/>
    </row>
    <row r="336" customFormat="false" ht="12.75" hidden="false" customHeight="false" outlineLevel="0" collapsed="false">
      <c r="A336" s="191" t="n">
        <v>44651</v>
      </c>
      <c r="B336" s="194" t="e">
        <f aca="false">(Forecasts!C336/Forecasts!C335)^12-1</f>
        <v>#DIV/0!</v>
      </c>
      <c r="C336" s="0"/>
      <c r="D336" s="0"/>
      <c r="E336" s="0"/>
      <c r="F336" s="0"/>
      <c r="G336" s="0"/>
    </row>
    <row r="337" customFormat="false" ht="12.75" hidden="false" customHeight="false" outlineLevel="0" collapsed="false">
      <c r="A337" s="191" t="n">
        <v>44681</v>
      </c>
      <c r="B337" s="194" t="e">
        <f aca="false">(Forecasts!C337/Forecasts!C336)^12-1</f>
        <v>#DIV/0!</v>
      </c>
      <c r="C337" s="0"/>
      <c r="D337" s="0"/>
      <c r="E337" s="0"/>
      <c r="F337" s="0"/>
      <c r="G337" s="0"/>
    </row>
    <row r="338" customFormat="false" ht="12.75" hidden="false" customHeight="false" outlineLevel="0" collapsed="false">
      <c r="A338" s="191" t="n">
        <v>44712</v>
      </c>
      <c r="B338" s="194" t="e">
        <f aca="false">(Forecasts!C338/Forecasts!C337)^12-1</f>
        <v>#DIV/0!</v>
      </c>
      <c r="C338" s="0"/>
      <c r="D338" s="0"/>
      <c r="E338" s="0"/>
      <c r="F338" s="0"/>
      <c r="G338" s="0"/>
    </row>
    <row r="339" customFormat="false" ht="12.75" hidden="false" customHeight="false" outlineLevel="0" collapsed="false">
      <c r="A339" s="191" t="n">
        <v>44742</v>
      </c>
      <c r="B339" s="194" t="e">
        <f aca="false">(Forecasts!C339/Forecasts!C338)^12-1</f>
        <v>#DIV/0!</v>
      </c>
      <c r="C339" s="0"/>
      <c r="D339" s="0"/>
      <c r="E339" s="0"/>
      <c r="F339" s="0"/>
      <c r="G339" s="0"/>
    </row>
    <row r="340" customFormat="false" ht="12.75" hidden="false" customHeight="false" outlineLevel="0" collapsed="false">
      <c r="A340" s="191" t="n">
        <v>44773</v>
      </c>
      <c r="B340" s="194" t="e">
        <f aca="false">(Forecasts!C340/Forecasts!C339)^12-1</f>
        <v>#DIV/0!</v>
      </c>
      <c r="C340" s="0"/>
      <c r="D340" s="0"/>
      <c r="E340" s="0"/>
      <c r="F340" s="0"/>
      <c r="G340" s="0"/>
    </row>
    <row r="341" customFormat="false" ht="12.75" hidden="false" customHeight="false" outlineLevel="0" collapsed="false">
      <c r="A341" s="191" t="n">
        <v>44804</v>
      </c>
      <c r="B341" s="194" t="e">
        <f aca="false">(Forecasts!C341/Forecasts!C340)^12-1</f>
        <v>#DIV/0!</v>
      </c>
      <c r="C341" s="0"/>
      <c r="D341" s="0"/>
      <c r="E341" s="0"/>
      <c r="F341" s="0"/>
      <c r="G341" s="0"/>
    </row>
    <row r="342" customFormat="false" ht="12.75" hidden="false" customHeight="false" outlineLevel="0" collapsed="false">
      <c r="A342" s="191" t="n">
        <v>44834</v>
      </c>
      <c r="B342" s="194" t="e">
        <f aca="false">(Forecasts!C342/Forecasts!C341)^12-1</f>
        <v>#DIV/0!</v>
      </c>
      <c r="C342" s="0"/>
      <c r="D342" s="0"/>
      <c r="E342" s="0"/>
      <c r="F342" s="0"/>
      <c r="G342" s="0"/>
    </row>
    <row r="343" customFormat="false" ht="12.75" hidden="false" customHeight="false" outlineLevel="0" collapsed="false">
      <c r="A343" s="191" t="n">
        <v>44865</v>
      </c>
      <c r="B343" s="194" t="e">
        <f aca="false">(Forecasts!C343/Forecasts!C342)^12-1</f>
        <v>#DIV/0!</v>
      </c>
      <c r="C343" s="0"/>
      <c r="D343" s="0"/>
      <c r="E343" s="0"/>
      <c r="F343" s="0"/>
      <c r="G343" s="0"/>
    </row>
    <row r="344" customFormat="false" ht="12.75" hidden="false" customHeight="false" outlineLevel="0" collapsed="false">
      <c r="A344" s="191" t="n">
        <v>44895</v>
      </c>
      <c r="B344" s="194" t="e">
        <f aca="false">(Forecasts!C344/Forecasts!C343)^12-1</f>
        <v>#DIV/0!</v>
      </c>
      <c r="C344" s="0"/>
      <c r="D344" s="0"/>
      <c r="E344" s="0"/>
      <c r="F344" s="0"/>
      <c r="G344" s="0"/>
    </row>
    <row r="345" customFormat="false" ht="12.75" hidden="false" customHeight="false" outlineLevel="0" collapsed="false">
      <c r="A345" s="191" t="n">
        <v>44926</v>
      </c>
      <c r="B345" s="194" t="e">
        <f aca="false">(Forecasts!C345/Forecasts!C344)^12-1</f>
        <v>#DIV/0!</v>
      </c>
      <c r="C345" s="0"/>
      <c r="D345" s="0"/>
      <c r="E345" s="0"/>
      <c r="F345" s="0"/>
      <c r="G345" s="0"/>
    </row>
    <row r="346" customFormat="false" ht="12.75" hidden="false" customHeight="false" outlineLevel="0" collapsed="false">
      <c r="A346" s="191" t="n">
        <v>44957</v>
      </c>
      <c r="B346" s="194" t="e">
        <f aca="false">(Forecasts!C346/Forecasts!C345)^12-1</f>
        <v>#DIV/0!</v>
      </c>
      <c r="C346" s="0"/>
      <c r="D346" s="0"/>
      <c r="E346" s="0"/>
      <c r="F346" s="0"/>
      <c r="G346" s="0"/>
    </row>
    <row r="347" customFormat="false" ht="12.75" hidden="false" customHeight="false" outlineLevel="0" collapsed="false">
      <c r="A347" s="191" t="n">
        <v>44985</v>
      </c>
      <c r="B347" s="194" t="e">
        <f aca="false">(Forecasts!C347/Forecasts!C346)^12-1</f>
        <v>#DIV/0!</v>
      </c>
      <c r="C347" s="0"/>
      <c r="D347" s="0"/>
      <c r="E347" s="0"/>
      <c r="F347" s="0"/>
      <c r="G347" s="0"/>
    </row>
    <row r="348" customFormat="false" ht="12.75" hidden="false" customHeight="false" outlineLevel="0" collapsed="false">
      <c r="A348" s="191" t="n">
        <v>45016</v>
      </c>
      <c r="B348" s="194" t="e">
        <f aca="false">(Forecasts!C348/Forecasts!C347)^12-1</f>
        <v>#DIV/0!</v>
      </c>
      <c r="C348" s="0"/>
      <c r="D348" s="0"/>
      <c r="E348" s="0"/>
      <c r="F348" s="0"/>
      <c r="G348" s="0"/>
    </row>
    <row r="349" customFormat="false" ht="12.75" hidden="false" customHeight="false" outlineLevel="0" collapsed="false">
      <c r="B349" s="194" t="e">
        <f aca="false">(Forecasts!C349/Forecasts!C348)^12-1</f>
        <v>#DIV/0!</v>
      </c>
      <c r="C349" s="0"/>
      <c r="D349" s="0"/>
      <c r="E349" s="0"/>
      <c r="F349" s="0"/>
      <c r="G349" s="0"/>
    </row>
    <row r="350" customFormat="false" ht="12.75" hidden="false" customHeight="false" outlineLevel="0" collapsed="false">
      <c r="B350" s="194" t="e">
        <f aca="false">(Forecasts!C350/Forecasts!C349)^12-1</f>
        <v>#DIV/0!</v>
      </c>
      <c r="C350" s="0"/>
      <c r="D350" s="0"/>
      <c r="E350" s="0"/>
      <c r="F350" s="0"/>
      <c r="G350" s="0"/>
    </row>
    <row r="351" customFormat="false" ht="12.75" hidden="false" customHeight="false" outlineLevel="0" collapsed="false">
      <c r="B351" s="194" t="e">
        <f aca="false">(Forecasts!C351/Forecasts!C350)^12-1</f>
        <v>#DIV/0!</v>
      </c>
      <c r="C351" s="0"/>
      <c r="D351" s="0"/>
      <c r="E351" s="0"/>
      <c r="F351" s="0"/>
      <c r="G351" s="0"/>
    </row>
    <row r="352" customFormat="false" ht="12.75" hidden="false" customHeight="false" outlineLevel="0" collapsed="false">
      <c r="B352" s="194" t="e">
        <f aca="false">(Forecasts!C352/Forecasts!C351)^12-1</f>
        <v>#DIV/0!</v>
      </c>
      <c r="C352" s="0"/>
      <c r="D352" s="0"/>
      <c r="E352" s="0"/>
      <c r="F352" s="0"/>
      <c r="G352" s="0"/>
    </row>
    <row r="353" customFormat="false" ht="12.75" hidden="false" customHeight="false" outlineLevel="0" collapsed="false">
      <c r="C353" s="0"/>
      <c r="D353" s="0"/>
      <c r="E353" s="0"/>
      <c r="F353" s="0"/>
      <c r="G353" s="0"/>
    </row>
    <row r="354" customFormat="false" ht="12.75" hidden="false" customHeight="false" outlineLevel="0" collapsed="false">
      <c r="C354" s="0"/>
      <c r="D354" s="0"/>
      <c r="E354" s="0"/>
      <c r="F354" s="0"/>
      <c r="G354" s="0"/>
    </row>
    <row r="355" customFormat="false" ht="12.75" hidden="false" customHeight="false" outlineLevel="0" collapsed="false">
      <c r="C355" s="0"/>
      <c r="D355" s="0"/>
      <c r="E355" s="0"/>
      <c r="F355" s="0"/>
      <c r="G355" s="0"/>
    </row>
    <row r="356" customFormat="false" ht="12.75" hidden="false" customHeight="false" outlineLevel="0" collapsed="false">
      <c r="C356" s="0"/>
      <c r="D356" s="0"/>
      <c r="E356" s="0"/>
      <c r="F356" s="0"/>
      <c r="G356" s="0"/>
    </row>
    <row r="357" customFormat="false" ht="12.75" hidden="false" customHeight="false" outlineLevel="0" collapsed="false">
      <c r="C357" s="0"/>
      <c r="D357" s="0"/>
      <c r="E357" s="0"/>
      <c r="F357" s="0"/>
      <c r="G357" s="0"/>
    </row>
    <row r="358" customFormat="false" ht="12.75" hidden="false" customHeight="false" outlineLevel="0" collapsed="false">
      <c r="C358" s="0"/>
      <c r="D358" s="0"/>
      <c r="E358" s="0"/>
      <c r="F358" s="0"/>
      <c r="G358" s="0"/>
    </row>
    <row r="359" customFormat="false" ht="12.75" hidden="false" customHeight="false" outlineLevel="0" collapsed="false">
      <c r="C359" s="0"/>
      <c r="D359" s="0"/>
      <c r="E359" s="0"/>
      <c r="F359" s="0"/>
      <c r="G359" s="0"/>
    </row>
    <row r="360" customFormat="false" ht="12.75" hidden="false" customHeight="false" outlineLevel="0" collapsed="false">
      <c r="C360" s="0"/>
      <c r="D360" s="0"/>
      <c r="E360" s="0"/>
      <c r="F360" s="0"/>
      <c r="G360" s="0"/>
    </row>
    <row r="361" customFormat="false" ht="12.75" hidden="false" customHeight="false" outlineLevel="0" collapsed="false">
      <c r="C361" s="0"/>
      <c r="D361" s="0"/>
      <c r="E361" s="0"/>
      <c r="F361" s="0"/>
      <c r="G361" s="0"/>
    </row>
    <row r="362" customFormat="false" ht="12.75" hidden="false" customHeight="false" outlineLevel="0" collapsed="false">
      <c r="C362" s="0"/>
      <c r="D362" s="0"/>
      <c r="E362" s="0"/>
      <c r="F362" s="0"/>
      <c r="G362" s="0"/>
    </row>
    <row r="363" customFormat="false" ht="12.75" hidden="false" customHeight="false" outlineLevel="0" collapsed="false">
      <c r="C363" s="0"/>
      <c r="D363" s="0"/>
      <c r="E363" s="0"/>
      <c r="F363" s="0"/>
      <c r="G363" s="0"/>
    </row>
    <row r="364" customFormat="false" ht="12.75" hidden="false" customHeight="false" outlineLevel="0" collapsed="false">
      <c r="C364" s="0"/>
      <c r="D364" s="0"/>
      <c r="E364" s="0"/>
      <c r="F364" s="0"/>
      <c r="G364" s="0"/>
    </row>
    <row r="365" customFormat="false" ht="12.75" hidden="false" customHeight="false" outlineLevel="0" collapsed="false">
      <c r="C365" s="0"/>
      <c r="D365" s="0"/>
      <c r="E365" s="0"/>
      <c r="F365" s="0"/>
      <c r="G365" s="0"/>
    </row>
    <row r="366" customFormat="false" ht="12.75" hidden="false" customHeight="false" outlineLevel="0" collapsed="false">
      <c r="C366" s="0"/>
      <c r="D366" s="0"/>
      <c r="E366" s="0"/>
      <c r="F366" s="0"/>
      <c r="G366" s="0"/>
    </row>
    <row r="367" customFormat="false" ht="12.75" hidden="false" customHeight="false" outlineLevel="0" collapsed="false">
      <c r="C367" s="0"/>
      <c r="D367" s="0"/>
      <c r="E367" s="0"/>
      <c r="F367" s="0"/>
      <c r="G367" s="0"/>
    </row>
    <row r="368" customFormat="false" ht="12.75" hidden="false" customHeight="false" outlineLevel="0" collapsed="false">
      <c r="C368" s="0"/>
      <c r="D368" s="0"/>
      <c r="E368" s="0"/>
      <c r="F368" s="0"/>
      <c r="G368" s="0"/>
    </row>
    <row r="369" customFormat="false" ht="12.75" hidden="false" customHeight="false" outlineLevel="0" collapsed="false">
      <c r="C369" s="0"/>
      <c r="D369" s="0"/>
      <c r="E369" s="0"/>
      <c r="F369" s="0"/>
      <c r="G369" s="0"/>
    </row>
    <row r="370" customFormat="false" ht="12.75" hidden="false" customHeight="false" outlineLevel="0" collapsed="false">
      <c r="C370" s="0"/>
      <c r="D370" s="0"/>
      <c r="E370" s="0"/>
      <c r="F370" s="0"/>
      <c r="G370" s="0"/>
    </row>
    <row r="371" customFormat="false" ht="12.75" hidden="false" customHeight="false" outlineLevel="0" collapsed="false">
      <c r="C371" s="0"/>
      <c r="D371" s="0"/>
      <c r="E371" s="0"/>
      <c r="F371" s="0"/>
      <c r="G371" s="0"/>
    </row>
    <row r="372" customFormat="false" ht="12.75" hidden="false" customHeight="false" outlineLevel="0" collapsed="false">
      <c r="C372" s="0"/>
      <c r="D372" s="0"/>
      <c r="E372" s="0"/>
      <c r="F372" s="0"/>
      <c r="G372" s="0"/>
    </row>
    <row r="373" customFormat="false" ht="12.75" hidden="false" customHeight="false" outlineLevel="0" collapsed="false">
      <c r="C373" s="0"/>
      <c r="D373" s="0"/>
      <c r="E373" s="0"/>
      <c r="F373" s="0"/>
      <c r="G373" s="0"/>
    </row>
    <row r="374" customFormat="false" ht="12.75" hidden="false" customHeight="false" outlineLevel="0" collapsed="false">
      <c r="C374" s="0"/>
      <c r="D374" s="0"/>
      <c r="E374" s="0"/>
      <c r="F374" s="0"/>
      <c r="G374" s="0"/>
    </row>
    <row r="375" customFormat="false" ht="12.75" hidden="false" customHeight="false" outlineLevel="0" collapsed="false">
      <c r="C375" s="0"/>
      <c r="D375" s="0"/>
      <c r="E375" s="0"/>
      <c r="F375" s="0"/>
      <c r="G375" s="0"/>
    </row>
    <row r="376" customFormat="false" ht="12.75" hidden="false" customHeight="false" outlineLevel="0" collapsed="false">
      <c r="C376" s="0"/>
      <c r="D376" s="0"/>
      <c r="E376" s="0"/>
      <c r="F376" s="0"/>
      <c r="G376" s="0"/>
    </row>
    <row r="377" customFormat="false" ht="12.75" hidden="false" customHeight="false" outlineLevel="0" collapsed="false">
      <c r="C377" s="0"/>
      <c r="D377" s="0"/>
      <c r="E377" s="0"/>
      <c r="F377" s="0"/>
      <c r="G377" s="0"/>
    </row>
    <row r="378" customFormat="false" ht="12.75" hidden="false" customHeight="false" outlineLevel="0" collapsed="false">
      <c r="C378" s="0"/>
      <c r="D378" s="0"/>
      <c r="E378" s="0"/>
      <c r="F378" s="0"/>
      <c r="G378" s="0"/>
    </row>
    <row r="379" customFormat="false" ht="12.75" hidden="false" customHeight="false" outlineLevel="0" collapsed="false">
      <c r="C379" s="0"/>
      <c r="D379" s="0"/>
      <c r="E379" s="0"/>
      <c r="F379" s="0"/>
      <c r="G379" s="0"/>
    </row>
    <row r="380" customFormat="false" ht="12.75" hidden="false" customHeight="false" outlineLevel="0" collapsed="false">
      <c r="C380" s="0"/>
      <c r="D380" s="0"/>
      <c r="E380" s="0"/>
      <c r="F380" s="0"/>
      <c r="G380" s="0"/>
    </row>
    <row r="381" customFormat="false" ht="12.75" hidden="false" customHeight="false" outlineLevel="0" collapsed="false">
      <c r="C381" s="0"/>
      <c r="D381" s="0"/>
      <c r="E381" s="0"/>
      <c r="F381" s="0"/>
      <c r="G381" s="0"/>
    </row>
    <row r="382" customFormat="false" ht="12.75" hidden="false" customHeight="false" outlineLevel="0" collapsed="false">
      <c r="C382" s="0"/>
      <c r="D382" s="0"/>
      <c r="E382" s="0"/>
      <c r="F382" s="0"/>
      <c r="G382" s="0"/>
    </row>
    <row r="383" customFormat="false" ht="12.75" hidden="false" customHeight="false" outlineLevel="0" collapsed="false">
      <c r="C383" s="0"/>
      <c r="D383" s="0"/>
      <c r="E383" s="0"/>
      <c r="F383" s="0"/>
      <c r="G383" s="0"/>
    </row>
    <row r="384" customFormat="false" ht="12.75" hidden="false" customHeight="false" outlineLevel="0" collapsed="false">
      <c r="C384" s="0"/>
      <c r="D384" s="0"/>
      <c r="E384" s="0"/>
      <c r="F384" s="0"/>
      <c r="G384" s="0"/>
    </row>
    <row r="385" customFormat="false" ht="12.75" hidden="false" customHeight="false" outlineLevel="0" collapsed="false">
      <c r="C385" s="0"/>
      <c r="D385" s="0"/>
      <c r="E385" s="0"/>
      <c r="F385" s="0"/>
      <c r="G385" s="0"/>
    </row>
    <row r="386" customFormat="false" ht="12.75" hidden="false" customHeight="false" outlineLevel="0" collapsed="false">
      <c r="C386" s="0"/>
      <c r="D386" s="0"/>
      <c r="E386" s="0"/>
      <c r="F386" s="0"/>
      <c r="G386" s="0"/>
    </row>
    <row r="387" customFormat="false" ht="12.75" hidden="false" customHeight="false" outlineLevel="0" collapsed="false">
      <c r="C387" s="0"/>
      <c r="D387" s="0"/>
      <c r="E387" s="0"/>
      <c r="F387" s="0"/>
      <c r="G387" s="0"/>
    </row>
    <row r="388" customFormat="false" ht="12.75" hidden="false" customHeight="false" outlineLevel="0" collapsed="false">
      <c r="C388" s="0"/>
      <c r="D388" s="0"/>
      <c r="E388" s="0"/>
      <c r="F388" s="0"/>
      <c r="G388" s="0"/>
    </row>
    <row r="389" customFormat="false" ht="12.75" hidden="false" customHeight="false" outlineLevel="0" collapsed="false">
      <c r="C389" s="0"/>
      <c r="D389" s="0"/>
      <c r="E389" s="0"/>
      <c r="F389" s="0"/>
      <c r="G389" s="0"/>
    </row>
    <row r="390" customFormat="false" ht="12.75" hidden="false" customHeight="false" outlineLevel="0" collapsed="false">
      <c r="C390" s="0"/>
      <c r="D390" s="0"/>
      <c r="E390" s="0"/>
      <c r="F390" s="0"/>
      <c r="G390" s="0"/>
    </row>
    <row r="391" customFormat="false" ht="12.75" hidden="false" customHeight="false" outlineLevel="0" collapsed="false">
      <c r="C391" s="0"/>
      <c r="D391" s="0"/>
      <c r="E391" s="0"/>
      <c r="F391" s="0"/>
      <c r="G391" s="0"/>
    </row>
    <row r="392" customFormat="false" ht="12.75" hidden="false" customHeight="false" outlineLevel="0" collapsed="false">
      <c r="C392" s="0"/>
      <c r="D392" s="0"/>
      <c r="E392" s="0"/>
      <c r="F392" s="0"/>
      <c r="G392" s="0"/>
    </row>
    <row r="393" customFormat="false" ht="12.75" hidden="false" customHeight="false" outlineLevel="0" collapsed="false">
      <c r="C393" s="0"/>
      <c r="D393" s="0"/>
      <c r="E393" s="0"/>
      <c r="F393" s="0"/>
      <c r="G393" s="0"/>
    </row>
    <row r="394" customFormat="false" ht="12.75" hidden="false" customHeight="false" outlineLevel="0" collapsed="false">
      <c r="C394" s="0"/>
      <c r="D394" s="0"/>
      <c r="E394" s="0"/>
      <c r="F394" s="0"/>
      <c r="G394" s="0"/>
    </row>
    <row r="395" customFormat="false" ht="12.75" hidden="false" customHeight="false" outlineLevel="0" collapsed="false">
      <c r="C395" s="0"/>
      <c r="D395" s="0"/>
      <c r="E395" s="0"/>
      <c r="F395" s="0"/>
      <c r="G395" s="0"/>
    </row>
    <row r="396" customFormat="false" ht="12.75" hidden="false" customHeight="false" outlineLevel="0" collapsed="false">
      <c r="C396" s="0"/>
      <c r="D396" s="0"/>
      <c r="E396" s="0"/>
      <c r="F396" s="0"/>
      <c r="G396" s="0"/>
    </row>
    <row r="397" customFormat="false" ht="12.75" hidden="false" customHeight="false" outlineLevel="0" collapsed="false">
      <c r="C397" s="0"/>
      <c r="D397" s="0"/>
      <c r="E397" s="0"/>
      <c r="F397" s="0"/>
      <c r="G397" s="0"/>
    </row>
    <row r="398" customFormat="false" ht="12.75" hidden="false" customHeight="false" outlineLevel="0" collapsed="false">
      <c r="C398" s="0"/>
      <c r="D398" s="0"/>
      <c r="E398" s="0"/>
      <c r="F398" s="0"/>
      <c r="G398" s="0"/>
    </row>
    <row r="399" customFormat="false" ht="12.75" hidden="false" customHeight="false" outlineLevel="0" collapsed="false">
      <c r="C399" s="0"/>
      <c r="D399" s="0"/>
      <c r="E399" s="0"/>
      <c r="F399" s="0"/>
      <c r="G399" s="0"/>
    </row>
    <row r="400" customFormat="false" ht="12.75" hidden="false" customHeight="false" outlineLevel="0" collapsed="false">
      <c r="C400" s="0"/>
      <c r="D400" s="0"/>
      <c r="E400" s="0"/>
      <c r="F400" s="0"/>
      <c r="G400" s="0"/>
    </row>
    <row r="401" customFormat="false" ht="12.75" hidden="false" customHeight="false" outlineLevel="0" collapsed="false">
      <c r="C401" s="0"/>
      <c r="D401" s="0"/>
      <c r="E401" s="0"/>
      <c r="F401" s="0"/>
      <c r="G401" s="0"/>
    </row>
    <row r="402" customFormat="false" ht="12.75" hidden="false" customHeight="false" outlineLevel="0" collapsed="false">
      <c r="C402" s="0"/>
      <c r="D402" s="0"/>
      <c r="E402" s="0"/>
      <c r="F402" s="0"/>
      <c r="G402" s="0"/>
    </row>
    <row r="403" customFormat="false" ht="12.75" hidden="false" customHeight="false" outlineLevel="0" collapsed="false">
      <c r="C403" s="0"/>
      <c r="D403" s="0"/>
      <c r="E403" s="0"/>
      <c r="F403" s="0"/>
      <c r="G403" s="0"/>
    </row>
    <row r="404" customFormat="false" ht="12.75" hidden="false" customHeight="false" outlineLevel="0" collapsed="false">
      <c r="C404" s="0"/>
      <c r="D404" s="0"/>
      <c r="E404" s="0"/>
      <c r="F404" s="0"/>
      <c r="G404" s="0"/>
    </row>
    <row r="405" customFormat="false" ht="12.75" hidden="false" customHeight="false" outlineLevel="0" collapsed="false">
      <c r="C405" s="0"/>
      <c r="D405" s="0"/>
      <c r="E405" s="0"/>
      <c r="F405" s="0"/>
      <c r="G405" s="0"/>
    </row>
    <row r="406" customFormat="false" ht="12.75" hidden="false" customHeight="false" outlineLevel="0" collapsed="false">
      <c r="C406" s="0"/>
      <c r="D406" s="0"/>
      <c r="E406" s="0"/>
      <c r="F406" s="0"/>
      <c r="G406" s="0"/>
    </row>
    <row r="407" customFormat="false" ht="12.75" hidden="false" customHeight="false" outlineLevel="0" collapsed="false">
      <c r="C407" s="0"/>
      <c r="D407" s="0"/>
      <c r="E407" s="0"/>
      <c r="F407" s="0"/>
      <c r="G407" s="0"/>
    </row>
    <row r="408" customFormat="false" ht="12.75" hidden="false" customHeight="false" outlineLevel="0" collapsed="false">
      <c r="C408" s="0"/>
      <c r="D408" s="0"/>
      <c r="E408" s="0"/>
      <c r="F408" s="0"/>
      <c r="G408" s="0"/>
    </row>
    <row r="409" customFormat="false" ht="12.75" hidden="false" customHeight="false" outlineLevel="0" collapsed="false">
      <c r="C409" s="0"/>
      <c r="D409" s="0"/>
      <c r="E409" s="0"/>
      <c r="F409" s="0"/>
      <c r="G409" s="0"/>
    </row>
    <row r="410" customFormat="false" ht="12.75" hidden="false" customHeight="false" outlineLevel="0" collapsed="false">
      <c r="C410" s="0"/>
      <c r="D410" s="0"/>
      <c r="E410" s="0"/>
      <c r="F410" s="0"/>
      <c r="G410" s="0"/>
    </row>
    <row r="411" customFormat="false" ht="12.75" hidden="false" customHeight="false" outlineLevel="0" collapsed="false">
      <c r="C411" s="0"/>
      <c r="D411" s="0"/>
      <c r="E411" s="0"/>
      <c r="F411" s="0"/>
      <c r="G411" s="0"/>
    </row>
    <row r="412" customFormat="false" ht="12.75" hidden="false" customHeight="false" outlineLevel="0" collapsed="false">
      <c r="C412" s="0"/>
      <c r="D412" s="0"/>
      <c r="E412" s="0"/>
      <c r="F412" s="0"/>
      <c r="G412" s="0"/>
    </row>
    <row r="413" customFormat="false" ht="12.75" hidden="false" customHeight="false" outlineLevel="0" collapsed="false">
      <c r="C413" s="0"/>
      <c r="D413" s="0"/>
      <c r="E413" s="0"/>
      <c r="F413" s="0"/>
      <c r="G413" s="0"/>
    </row>
    <row r="414" customFormat="false" ht="12.75" hidden="false" customHeight="false" outlineLevel="0" collapsed="false">
      <c r="C414" s="0"/>
      <c r="D414" s="0"/>
      <c r="E414" s="0"/>
      <c r="F414" s="0"/>
      <c r="G414" s="0"/>
    </row>
    <row r="415" customFormat="false" ht="12.75" hidden="false" customHeight="false" outlineLevel="0" collapsed="false">
      <c r="C415" s="0"/>
      <c r="D415" s="0"/>
      <c r="E415" s="0"/>
      <c r="F415" s="0"/>
      <c r="G415" s="0"/>
    </row>
    <row r="416" customFormat="false" ht="12.75" hidden="false" customHeight="false" outlineLevel="0" collapsed="false">
      <c r="C416" s="0"/>
      <c r="D416" s="0"/>
      <c r="E416" s="0"/>
      <c r="F416" s="0"/>
      <c r="G416" s="0"/>
    </row>
    <row r="417" customFormat="false" ht="12.75" hidden="false" customHeight="false" outlineLevel="0" collapsed="false">
      <c r="C417" s="0"/>
      <c r="D417" s="0"/>
      <c r="E417" s="0"/>
      <c r="F417" s="0"/>
      <c r="G417" s="0"/>
    </row>
    <row r="418" customFormat="false" ht="12.75" hidden="false" customHeight="false" outlineLevel="0" collapsed="false">
      <c r="C418" s="0"/>
      <c r="D418" s="0"/>
      <c r="E418" s="0"/>
      <c r="F418" s="0"/>
      <c r="G418" s="0"/>
    </row>
    <row r="419" customFormat="false" ht="12.75" hidden="false" customHeight="false" outlineLevel="0" collapsed="false">
      <c r="C419" s="0"/>
      <c r="D419" s="0"/>
      <c r="E419" s="0"/>
      <c r="F419" s="0"/>
      <c r="G419" s="0"/>
    </row>
    <row r="420" customFormat="false" ht="12.75" hidden="false" customHeight="false" outlineLevel="0" collapsed="false">
      <c r="C420" s="0"/>
      <c r="D420" s="0"/>
      <c r="E420" s="0"/>
      <c r="F420" s="0"/>
      <c r="G420" s="0"/>
    </row>
    <row r="421" customFormat="false" ht="12.75" hidden="false" customHeight="false" outlineLevel="0" collapsed="false">
      <c r="C421" s="0"/>
      <c r="D421" s="0"/>
      <c r="E421" s="0"/>
      <c r="F421" s="0"/>
      <c r="G421" s="0"/>
    </row>
    <row r="422" customFormat="false" ht="12.75" hidden="false" customHeight="false" outlineLevel="0" collapsed="false">
      <c r="C422" s="0"/>
      <c r="D422" s="0"/>
      <c r="E422" s="0"/>
      <c r="F422" s="0"/>
      <c r="G422" s="0"/>
    </row>
    <row r="423" customFormat="false" ht="12.75" hidden="false" customHeight="false" outlineLevel="0" collapsed="false">
      <c r="C423" s="0"/>
      <c r="D423" s="0"/>
      <c r="E423" s="0"/>
      <c r="F423" s="0"/>
      <c r="G423" s="0"/>
    </row>
    <row r="424" customFormat="false" ht="12.75" hidden="false" customHeight="false" outlineLevel="0" collapsed="false">
      <c r="C424" s="0"/>
      <c r="D424" s="0"/>
      <c r="E424" s="0"/>
      <c r="F424" s="0"/>
      <c r="G424" s="0"/>
    </row>
    <row r="425" customFormat="false" ht="12.75" hidden="false" customHeight="false" outlineLevel="0" collapsed="false">
      <c r="C425" s="0"/>
      <c r="D425" s="0"/>
      <c r="E425" s="0"/>
      <c r="F425" s="0"/>
      <c r="G425" s="0"/>
    </row>
    <row r="426" customFormat="false" ht="12.75" hidden="false" customHeight="false" outlineLevel="0" collapsed="false">
      <c r="C426" s="0"/>
      <c r="D426" s="0"/>
      <c r="E426" s="0"/>
      <c r="F426" s="0"/>
      <c r="G426" s="0"/>
    </row>
    <row r="427" customFormat="false" ht="12.75" hidden="false" customHeight="false" outlineLevel="0" collapsed="false">
      <c r="C427" s="0"/>
      <c r="D427" s="0"/>
      <c r="E427" s="0"/>
      <c r="F427" s="0"/>
      <c r="G427" s="0"/>
    </row>
    <row r="428" customFormat="false" ht="12.75" hidden="false" customHeight="false" outlineLevel="0" collapsed="false">
      <c r="C428" s="0"/>
      <c r="D428" s="0"/>
      <c r="E428" s="0"/>
      <c r="F428" s="0"/>
      <c r="G428" s="0"/>
    </row>
    <row r="429" customFormat="false" ht="12.75" hidden="false" customHeight="false" outlineLevel="0" collapsed="false">
      <c r="C429" s="0"/>
      <c r="D429" s="0"/>
      <c r="E429" s="0"/>
      <c r="F429" s="0"/>
      <c r="G429" s="0"/>
    </row>
    <row r="430" customFormat="false" ht="12.75" hidden="false" customHeight="false" outlineLevel="0" collapsed="false">
      <c r="C430" s="0"/>
      <c r="D430" s="0"/>
      <c r="E430" s="0"/>
      <c r="F430" s="0"/>
      <c r="G430" s="0"/>
    </row>
    <row r="431" customFormat="false" ht="12.75" hidden="false" customHeight="false" outlineLevel="0" collapsed="false">
      <c r="C431" s="0"/>
      <c r="D431" s="0"/>
      <c r="E431" s="0"/>
      <c r="F431" s="0"/>
      <c r="G431" s="0"/>
    </row>
    <row r="432" customFormat="false" ht="12.75" hidden="false" customHeight="false" outlineLevel="0" collapsed="false">
      <c r="C432" s="0"/>
      <c r="D432" s="0"/>
      <c r="E432" s="0"/>
      <c r="F432" s="0"/>
      <c r="G432" s="0"/>
    </row>
    <row r="433" customFormat="false" ht="12.75" hidden="false" customHeight="false" outlineLevel="0" collapsed="false">
      <c r="C433" s="0"/>
      <c r="D433" s="0"/>
      <c r="E433" s="0"/>
      <c r="F433" s="0"/>
      <c r="G433" s="0"/>
    </row>
    <row r="434" customFormat="false" ht="12.75" hidden="false" customHeight="false" outlineLevel="0" collapsed="false">
      <c r="C434" s="0"/>
      <c r="D434" s="0"/>
      <c r="E434" s="0"/>
      <c r="F434" s="0"/>
      <c r="G434" s="0"/>
    </row>
    <row r="435" customFormat="false" ht="12.75" hidden="false" customHeight="false" outlineLevel="0" collapsed="false">
      <c r="C435" s="0"/>
      <c r="D435" s="0"/>
      <c r="E435" s="0"/>
      <c r="F435" s="0"/>
      <c r="G435" s="0"/>
    </row>
    <row r="436" customFormat="false" ht="12.75" hidden="false" customHeight="false" outlineLevel="0" collapsed="false">
      <c r="C436" s="0"/>
      <c r="D436" s="0"/>
      <c r="E436" s="0"/>
      <c r="F436" s="0"/>
      <c r="G436" s="0"/>
    </row>
    <row r="437" customFormat="false" ht="12.75" hidden="false" customHeight="false" outlineLevel="0" collapsed="false">
      <c r="C437" s="0"/>
      <c r="D437" s="0"/>
      <c r="E437" s="0"/>
      <c r="F437" s="0"/>
      <c r="G437" s="0"/>
    </row>
    <row r="438" customFormat="false" ht="12.75" hidden="false" customHeight="false" outlineLevel="0" collapsed="false">
      <c r="C438" s="0"/>
      <c r="D438" s="0"/>
      <c r="E438" s="0"/>
      <c r="F438" s="0"/>
      <c r="G438" s="0"/>
    </row>
    <row r="439" customFormat="false" ht="12.75" hidden="false" customHeight="false" outlineLevel="0" collapsed="false">
      <c r="C439" s="0"/>
      <c r="D439" s="0"/>
      <c r="E439" s="0"/>
      <c r="F439" s="0"/>
      <c r="G439" s="0"/>
    </row>
    <row r="440" customFormat="false" ht="12.75" hidden="false" customHeight="false" outlineLevel="0" collapsed="false">
      <c r="C440" s="0"/>
      <c r="D440" s="0"/>
      <c r="E440" s="0"/>
      <c r="F440" s="0"/>
      <c r="G440" s="0"/>
    </row>
    <row r="441" customFormat="false" ht="12.75" hidden="false" customHeight="false" outlineLevel="0" collapsed="false">
      <c r="C441" s="0"/>
      <c r="D441" s="0"/>
      <c r="E441" s="0"/>
      <c r="F441" s="0"/>
      <c r="G441" s="0"/>
    </row>
    <row r="442" customFormat="false" ht="12.75" hidden="false" customHeight="false" outlineLevel="0" collapsed="false">
      <c r="C442" s="0"/>
      <c r="D442" s="0"/>
      <c r="E442" s="0"/>
      <c r="F442" s="0"/>
      <c r="G442" s="0"/>
    </row>
    <row r="443" customFormat="false" ht="12.75" hidden="false" customHeight="false" outlineLevel="0" collapsed="false">
      <c r="C443" s="0"/>
      <c r="D443" s="0"/>
      <c r="E443" s="0"/>
      <c r="F443" s="0"/>
      <c r="G443" s="0"/>
    </row>
    <row r="444" customFormat="false" ht="12.75" hidden="false" customHeight="false" outlineLevel="0" collapsed="false">
      <c r="C444" s="0"/>
      <c r="D444" s="0"/>
      <c r="E444" s="0"/>
      <c r="F444" s="0"/>
      <c r="G444" s="0"/>
    </row>
    <row r="445" customFormat="false" ht="12.75" hidden="false" customHeight="false" outlineLevel="0" collapsed="false">
      <c r="C445" s="0"/>
      <c r="D445" s="0"/>
      <c r="E445" s="0"/>
      <c r="F445" s="0"/>
      <c r="G445" s="0"/>
    </row>
    <row r="446" customFormat="false" ht="12.75" hidden="false" customHeight="false" outlineLevel="0" collapsed="false">
      <c r="C446" s="0"/>
      <c r="D446" s="0"/>
      <c r="E446" s="0"/>
      <c r="F446" s="0"/>
      <c r="G446" s="0"/>
    </row>
    <row r="447" customFormat="false" ht="12.75" hidden="false" customHeight="false" outlineLevel="0" collapsed="false">
      <c r="C447" s="0"/>
      <c r="D447" s="0"/>
      <c r="E447" s="0"/>
      <c r="F447" s="0"/>
      <c r="G447" s="0"/>
    </row>
    <row r="448" customFormat="false" ht="12.75" hidden="false" customHeight="false" outlineLevel="0" collapsed="false">
      <c r="C448" s="0"/>
      <c r="D448" s="0"/>
      <c r="E448" s="0"/>
      <c r="F448" s="0"/>
      <c r="G448" s="0"/>
    </row>
    <row r="449" customFormat="false" ht="12.75" hidden="false" customHeight="false" outlineLevel="0" collapsed="false">
      <c r="C449" s="0"/>
      <c r="D449" s="0"/>
      <c r="E449" s="0"/>
      <c r="F449" s="0"/>
      <c r="G449" s="0"/>
    </row>
    <row r="450" customFormat="false" ht="12.75" hidden="false" customHeight="false" outlineLevel="0" collapsed="false">
      <c r="C450" s="0"/>
      <c r="D450" s="0"/>
      <c r="E450" s="0"/>
      <c r="F450" s="0"/>
      <c r="G450" s="0"/>
    </row>
    <row r="451" customFormat="false" ht="12.75" hidden="false" customHeight="false" outlineLevel="0" collapsed="false">
      <c r="C451" s="0"/>
      <c r="D451" s="0"/>
      <c r="E451" s="0"/>
      <c r="F451" s="0"/>
      <c r="G451" s="0"/>
    </row>
    <row r="452" customFormat="false" ht="12.75" hidden="false" customHeight="false" outlineLevel="0" collapsed="false">
      <c r="C452" s="0"/>
      <c r="D452" s="0"/>
      <c r="E452" s="0"/>
      <c r="F452" s="0"/>
      <c r="G452" s="0"/>
    </row>
    <row r="453" customFormat="false" ht="12.75" hidden="false" customHeight="false" outlineLevel="0" collapsed="false">
      <c r="C453" s="0"/>
      <c r="D453" s="0"/>
      <c r="E453" s="0"/>
      <c r="F453" s="0"/>
      <c r="G453" s="0"/>
    </row>
    <row r="454" customFormat="false" ht="12.75" hidden="false" customHeight="false" outlineLevel="0" collapsed="false">
      <c r="C454" s="0"/>
      <c r="D454" s="0"/>
      <c r="E454" s="0"/>
      <c r="F454" s="0"/>
      <c r="G454" s="0"/>
    </row>
    <row r="455" customFormat="false" ht="12.75" hidden="false" customHeight="false" outlineLevel="0" collapsed="false">
      <c r="C455" s="0"/>
      <c r="D455" s="0"/>
      <c r="E455" s="0"/>
      <c r="F455" s="0"/>
      <c r="G455" s="0"/>
    </row>
    <row r="456" customFormat="false" ht="12.75" hidden="false" customHeight="false" outlineLevel="0" collapsed="false">
      <c r="C456" s="0"/>
      <c r="D456" s="0"/>
      <c r="E456" s="0"/>
      <c r="F456" s="0"/>
      <c r="G456" s="0"/>
    </row>
    <row r="457" customFormat="false" ht="12.75" hidden="false" customHeight="false" outlineLevel="0" collapsed="false">
      <c r="C457" s="0"/>
      <c r="D457" s="0"/>
      <c r="E457" s="0"/>
      <c r="F457" s="0"/>
      <c r="G457" s="0"/>
    </row>
    <row r="458" customFormat="false" ht="12.75" hidden="false" customHeight="false" outlineLevel="0" collapsed="false">
      <c r="C458" s="0"/>
      <c r="D458" s="0"/>
      <c r="E458" s="0"/>
      <c r="F458" s="0"/>
      <c r="G458" s="0"/>
    </row>
    <row r="459" customFormat="false" ht="12.75" hidden="false" customHeight="false" outlineLevel="0" collapsed="false">
      <c r="C459" s="0"/>
      <c r="D459" s="0"/>
      <c r="E459" s="0"/>
      <c r="F459" s="0"/>
      <c r="G459" s="0"/>
    </row>
    <row r="460" customFormat="false" ht="12.75" hidden="false" customHeight="false" outlineLevel="0" collapsed="false">
      <c r="C460" s="0"/>
      <c r="D460" s="0"/>
      <c r="E460" s="0"/>
      <c r="F460" s="0"/>
      <c r="G460" s="0"/>
    </row>
    <row r="461" customFormat="false" ht="12.75" hidden="false" customHeight="false" outlineLevel="0" collapsed="false">
      <c r="C461" s="0"/>
      <c r="D461" s="0"/>
      <c r="E461" s="0"/>
      <c r="F461" s="0"/>
      <c r="G461" s="0"/>
    </row>
    <row r="462" customFormat="false" ht="12.75" hidden="false" customHeight="false" outlineLevel="0" collapsed="false">
      <c r="C462" s="0"/>
      <c r="D462" s="0"/>
      <c r="E462" s="0"/>
      <c r="F462" s="0"/>
      <c r="G462" s="0"/>
    </row>
    <row r="463" customFormat="false" ht="12.75" hidden="false" customHeight="false" outlineLevel="0" collapsed="false">
      <c r="C463" s="0"/>
      <c r="D463" s="0"/>
      <c r="E463" s="0"/>
      <c r="F463" s="0"/>
      <c r="G463" s="0"/>
    </row>
    <row r="464" customFormat="false" ht="12.75" hidden="false" customHeight="false" outlineLevel="0" collapsed="false">
      <c r="C464" s="0"/>
      <c r="D464" s="0"/>
      <c r="E464" s="0"/>
      <c r="F464" s="0"/>
      <c r="G464" s="0"/>
    </row>
    <row r="465" customFormat="false" ht="12.75" hidden="false" customHeight="false" outlineLevel="0" collapsed="false">
      <c r="C465" s="0"/>
      <c r="D465" s="0"/>
      <c r="E465" s="0"/>
      <c r="F465" s="0"/>
      <c r="G465" s="0"/>
    </row>
    <row r="466" customFormat="false" ht="12.75" hidden="false" customHeight="false" outlineLevel="0" collapsed="false">
      <c r="C466" s="0"/>
      <c r="D466" s="0"/>
      <c r="E466" s="0"/>
      <c r="F466" s="0"/>
      <c r="G466" s="0"/>
    </row>
    <row r="467" customFormat="false" ht="12.75" hidden="false" customHeight="false" outlineLevel="0" collapsed="false">
      <c r="C467" s="0"/>
      <c r="D467" s="0"/>
      <c r="E467" s="0"/>
      <c r="F467" s="0"/>
      <c r="G467" s="0"/>
    </row>
    <row r="468" customFormat="false" ht="12.75" hidden="false" customHeight="false" outlineLevel="0" collapsed="false">
      <c r="C468" s="0"/>
      <c r="D468" s="0"/>
      <c r="E468" s="0"/>
      <c r="F468" s="0"/>
      <c r="G468" s="0"/>
    </row>
    <row r="469" customFormat="false" ht="12.75" hidden="false" customHeight="false" outlineLevel="0" collapsed="false">
      <c r="C469" s="0"/>
      <c r="D469" s="0"/>
      <c r="E469" s="0"/>
      <c r="F469" s="0"/>
      <c r="G469" s="0"/>
    </row>
    <row r="470" customFormat="false" ht="12.75" hidden="false" customHeight="false" outlineLevel="0" collapsed="false">
      <c r="C470" s="0"/>
      <c r="D470" s="0"/>
      <c r="E470" s="0"/>
      <c r="F470" s="0"/>
      <c r="G470" s="0"/>
    </row>
    <row r="471" customFormat="false" ht="12.75" hidden="false" customHeight="false" outlineLevel="0" collapsed="false">
      <c r="C471" s="0"/>
      <c r="D471" s="0"/>
      <c r="E471" s="0"/>
      <c r="F471" s="0"/>
      <c r="G471" s="0"/>
    </row>
    <row r="472" customFormat="false" ht="12.75" hidden="false" customHeight="false" outlineLevel="0" collapsed="false">
      <c r="C472" s="0"/>
      <c r="D472" s="0"/>
      <c r="E472" s="0"/>
      <c r="F472" s="0"/>
      <c r="G472" s="0"/>
    </row>
    <row r="473" customFormat="false" ht="12.75" hidden="false" customHeight="false" outlineLevel="0" collapsed="false">
      <c r="C473" s="0"/>
      <c r="D473" s="0"/>
      <c r="E473" s="0"/>
      <c r="F473" s="0"/>
      <c r="G473" s="0"/>
    </row>
    <row r="474" customFormat="false" ht="12.75" hidden="false" customHeight="false" outlineLevel="0" collapsed="false">
      <c r="C474" s="0"/>
      <c r="D474" s="0"/>
      <c r="E474" s="0"/>
      <c r="F474" s="0"/>
      <c r="G474" s="0"/>
    </row>
    <row r="475" customFormat="false" ht="12.75" hidden="false" customHeight="false" outlineLevel="0" collapsed="false">
      <c r="C475" s="0"/>
      <c r="D475" s="0"/>
      <c r="E475" s="0"/>
      <c r="F475" s="0"/>
      <c r="G475" s="0"/>
    </row>
    <row r="476" customFormat="false" ht="12.75" hidden="false" customHeight="false" outlineLevel="0" collapsed="false">
      <c r="C476" s="0"/>
      <c r="D476" s="0"/>
      <c r="E476" s="0"/>
      <c r="F476" s="0"/>
      <c r="G476" s="0"/>
    </row>
    <row r="477" customFormat="false" ht="12.75" hidden="false" customHeight="false" outlineLevel="0" collapsed="false">
      <c r="C477" s="0"/>
      <c r="D477" s="0"/>
      <c r="E477" s="0"/>
      <c r="F477" s="0"/>
      <c r="G477" s="0"/>
    </row>
    <row r="478" customFormat="false" ht="12.75" hidden="false" customHeight="false" outlineLevel="0" collapsed="false">
      <c r="C478" s="0"/>
      <c r="D478" s="0"/>
      <c r="E478" s="0"/>
      <c r="F478" s="0"/>
      <c r="G478" s="0"/>
    </row>
    <row r="479" customFormat="false" ht="12.75" hidden="false" customHeight="false" outlineLevel="0" collapsed="false">
      <c r="C479" s="0"/>
      <c r="D479" s="0"/>
      <c r="E479" s="0"/>
      <c r="F479" s="0"/>
      <c r="G479" s="0"/>
    </row>
    <row r="480" customFormat="false" ht="12.75" hidden="false" customHeight="false" outlineLevel="0" collapsed="false">
      <c r="C480" s="0"/>
      <c r="D480" s="0"/>
      <c r="E480" s="0"/>
      <c r="F480" s="0"/>
      <c r="G480" s="0"/>
    </row>
    <row r="481" customFormat="false" ht="12.75" hidden="false" customHeight="false" outlineLevel="0" collapsed="false">
      <c r="C481" s="0"/>
      <c r="D481" s="0"/>
      <c r="E481" s="0"/>
      <c r="F481" s="0"/>
      <c r="G481" s="0"/>
    </row>
    <row r="482" customFormat="false" ht="12.75" hidden="false" customHeight="false" outlineLevel="0" collapsed="false">
      <c r="C482" s="0"/>
      <c r="D482" s="0"/>
      <c r="E482" s="0"/>
      <c r="F482" s="0"/>
      <c r="G482" s="0"/>
    </row>
    <row r="483" customFormat="false" ht="12.75" hidden="false" customHeight="false" outlineLevel="0" collapsed="false">
      <c r="C483" s="0"/>
      <c r="D483" s="0"/>
      <c r="E483" s="0"/>
      <c r="F483" s="0"/>
      <c r="G483" s="0"/>
    </row>
    <row r="484" customFormat="false" ht="12.75" hidden="false" customHeight="false" outlineLevel="0" collapsed="false">
      <c r="C484" s="0"/>
      <c r="D484" s="0"/>
      <c r="E484" s="0"/>
      <c r="F484" s="0"/>
      <c r="G484" s="0"/>
    </row>
    <row r="485" customFormat="false" ht="12.75" hidden="false" customHeight="false" outlineLevel="0" collapsed="false">
      <c r="C485" s="0"/>
      <c r="D485" s="0"/>
      <c r="E485" s="0"/>
      <c r="F485" s="0"/>
      <c r="G485" s="0"/>
    </row>
    <row r="486" customFormat="false" ht="12.75" hidden="false" customHeight="false" outlineLevel="0" collapsed="false">
      <c r="C486" s="0"/>
      <c r="D486" s="0"/>
      <c r="E486" s="0"/>
      <c r="F486" s="0"/>
      <c r="G486" s="0"/>
    </row>
    <row r="487" customFormat="false" ht="12.75" hidden="false" customHeight="false" outlineLevel="0" collapsed="false">
      <c r="C487" s="0"/>
      <c r="D487" s="0"/>
      <c r="E487" s="0"/>
      <c r="F487" s="0"/>
      <c r="G487" s="0"/>
    </row>
    <row r="488" customFormat="false" ht="12.75" hidden="false" customHeight="false" outlineLevel="0" collapsed="false">
      <c r="C488" s="0"/>
      <c r="D488" s="0"/>
      <c r="E488" s="0"/>
      <c r="F488" s="0"/>
      <c r="G488" s="0"/>
    </row>
    <row r="489" customFormat="false" ht="12.75" hidden="false" customHeight="false" outlineLevel="0" collapsed="false">
      <c r="C489" s="0"/>
      <c r="D489" s="0"/>
      <c r="E489" s="0"/>
      <c r="F489" s="0"/>
      <c r="G489" s="0"/>
    </row>
    <row r="490" customFormat="false" ht="12.75" hidden="false" customHeight="false" outlineLevel="0" collapsed="false">
      <c r="C490" s="0"/>
      <c r="D490" s="0"/>
      <c r="E490" s="0"/>
      <c r="F490" s="0"/>
      <c r="G490" s="0"/>
    </row>
    <row r="491" customFormat="false" ht="12.75" hidden="false" customHeight="false" outlineLevel="0" collapsed="false">
      <c r="C491" s="0"/>
      <c r="D491" s="0"/>
      <c r="E491" s="0"/>
      <c r="F491" s="0"/>
      <c r="G491" s="0"/>
    </row>
    <row r="492" customFormat="false" ht="12.75" hidden="false" customHeight="false" outlineLevel="0" collapsed="false">
      <c r="C492" s="0"/>
      <c r="D492" s="0"/>
      <c r="E492" s="0"/>
      <c r="F492" s="0"/>
      <c r="G492" s="0"/>
    </row>
    <row r="493" customFormat="false" ht="12.75" hidden="false" customHeight="false" outlineLevel="0" collapsed="false">
      <c r="C493" s="0"/>
      <c r="D493" s="0"/>
      <c r="E493" s="0"/>
      <c r="F493" s="0"/>
      <c r="G493" s="0"/>
    </row>
    <row r="494" customFormat="false" ht="12.75" hidden="false" customHeight="false" outlineLevel="0" collapsed="false">
      <c r="C494" s="0"/>
      <c r="D494" s="0"/>
      <c r="E494" s="0"/>
      <c r="F494" s="0"/>
      <c r="G494" s="0"/>
    </row>
    <row r="495" customFormat="false" ht="12.75" hidden="false" customHeight="false" outlineLevel="0" collapsed="false">
      <c r="C495" s="0"/>
      <c r="D495" s="0"/>
      <c r="E495" s="0"/>
      <c r="F495" s="0"/>
      <c r="G495" s="0"/>
    </row>
    <row r="496" customFormat="false" ht="12.75" hidden="false" customHeight="false" outlineLevel="0" collapsed="false">
      <c r="C496" s="0"/>
      <c r="D496" s="0"/>
      <c r="E496" s="0"/>
      <c r="F496" s="0"/>
      <c r="G496" s="0"/>
    </row>
    <row r="497" customFormat="false" ht="12.75" hidden="false" customHeight="false" outlineLevel="0" collapsed="false">
      <c r="C497" s="0"/>
      <c r="D497" s="0"/>
      <c r="E497" s="0"/>
      <c r="F497" s="0"/>
      <c r="G497" s="0"/>
    </row>
    <row r="498" customFormat="false" ht="12.75" hidden="false" customHeight="false" outlineLevel="0" collapsed="false">
      <c r="C498" s="0"/>
      <c r="D498" s="0"/>
      <c r="E498" s="0"/>
      <c r="F498" s="0"/>
      <c r="G498" s="0"/>
    </row>
    <row r="499" customFormat="false" ht="12.75" hidden="false" customHeight="false" outlineLevel="0" collapsed="false">
      <c r="C499" s="0"/>
      <c r="D499" s="0"/>
      <c r="E499" s="0"/>
      <c r="F499" s="0"/>
      <c r="G499" s="0"/>
    </row>
    <row r="500" customFormat="false" ht="12.75" hidden="false" customHeight="false" outlineLevel="0" collapsed="false">
      <c r="C500" s="0"/>
      <c r="D500" s="0"/>
      <c r="E500" s="0"/>
      <c r="F500" s="0"/>
      <c r="G500" s="0"/>
    </row>
    <row r="501" customFormat="false" ht="12.75" hidden="false" customHeight="false" outlineLevel="0" collapsed="false">
      <c r="C501" s="0"/>
      <c r="D501" s="0"/>
      <c r="E501" s="0"/>
      <c r="F501" s="0"/>
      <c r="G501" s="0"/>
    </row>
    <row r="502" customFormat="false" ht="12.75" hidden="false" customHeight="false" outlineLevel="0" collapsed="false">
      <c r="C502" s="0"/>
      <c r="D502" s="0"/>
      <c r="E502" s="0"/>
      <c r="F502" s="0"/>
      <c r="G502" s="0"/>
    </row>
    <row r="503" customFormat="false" ht="12.75" hidden="false" customHeight="false" outlineLevel="0" collapsed="false">
      <c r="C503" s="0"/>
      <c r="D503" s="0"/>
      <c r="E503" s="0"/>
      <c r="F503" s="0"/>
      <c r="G503" s="0"/>
    </row>
    <row r="504" customFormat="false" ht="12.75" hidden="false" customHeight="false" outlineLevel="0" collapsed="false">
      <c r="C504" s="0"/>
      <c r="D504" s="0"/>
      <c r="E504" s="0"/>
      <c r="F504" s="0"/>
      <c r="G504" s="0"/>
    </row>
    <row r="505" customFormat="false" ht="12.75" hidden="false" customHeight="false" outlineLevel="0" collapsed="false">
      <c r="C505" s="0"/>
      <c r="D505" s="0"/>
      <c r="E505" s="0"/>
      <c r="F505" s="0"/>
      <c r="G505" s="0"/>
    </row>
    <row r="506" customFormat="false" ht="12.75" hidden="false" customHeight="false" outlineLevel="0" collapsed="false">
      <c r="C506" s="0"/>
      <c r="D506" s="0"/>
      <c r="E506" s="0"/>
      <c r="F506" s="0"/>
      <c r="G506" s="0"/>
    </row>
    <row r="507" customFormat="false" ht="12.75" hidden="false" customHeight="false" outlineLevel="0" collapsed="false">
      <c r="C507" s="0"/>
      <c r="D507" s="0"/>
      <c r="E507" s="0"/>
      <c r="F507" s="0"/>
      <c r="G507" s="0"/>
    </row>
    <row r="508" customFormat="false" ht="12.75" hidden="false" customHeight="false" outlineLevel="0" collapsed="false">
      <c r="C508" s="0"/>
      <c r="D508" s="0"/>
      <c r="E508" s="0"/>
      <c r="F508" s="0"/>
      <c r="G508" s="0"/>
    </row>
    <row r="509" customFormat="false" ht="12.75" hidden="false" customHeight="false" outlineLevel="0" collapsed="false">
      <c r="C509" s="0"/>
      <c r="D509" s="0"/>
      <c r="E509" s="0"/>
      <c r="F509" s="0"/>
      <c r="G509" s="0"/>
    </row>
    <row r="510" customFormat="false" ht="12.75" hidden="false" customHeight="false" outlineLevel="0" collapsed="false">
      <c r="C510" s="0"/>
      <c r="D510" s="0"/>
      <c r="E510" s="0"/>
      <c r="F510" s="0"/>
      <c r="G510" s="0"/>
    </row>
    <row r="511" customFormat="false" ht="12.75" hidden="false" customHeight="false" outlineLevel="0" collapsed="false">
      <c r="C511" s="0"/>
      <c r="D511" s="0"/>
      <c r="E511" s="0"/>
      <c r="F511" s="0"/>
      <c r="G511" s="0"/>
    </row>
    <row r="512" customFormat="false" ht="12.75" hidden="false" customHeight="false" outlineLevel="0" collapsed="false">
      <c r="C512" s="0"/>
      <c r="D512" s="0"/>
      <c r="E512" s="0"/>
      <c r="F512" s="0"/>
      <c r="G512" s="0"/>
    </row>
    <row r="513" customFormat="false" ht="12.75" hidden="false" customHeight="false" outlineLevel="0" collapsed="false">
      <c r="C513" s="0"/>
      <c r="D513" s="0"/>
      <c r="E513" s="0"/>
      <c r="F513" s="0"/>
      <c r="G513" s="0"/>
    </row>
    <row r="514" customFormat="false" ht="12.75" hidden="false" customHeight="false" outlineLevel="0" collapsed="false">
      <c r="C514" s="0"/>
      <c r="D514" s="0"/>
      <c r="E514" s="0"/>
      <c r="F514" s="0"/>
      <c r="G514" s="0"/>
    </row>
    <row r="515" customFormat="false" ht="12.75" hidden="false" customHeight="false" outlineLevel="0" collapsed="false">
      <c r="C515" s="0"/>
      <c r="D515" s="0"/>
      <c r="E515" s="0"/>
      <c r="F515" s="0"/>
      <c r="G515" s="0"/>
    </row>
    <row r="516" customFormat="false" ht="12.75" hidden="false" customHeight="false" outlineLevel="0" collapsed="false">
      <c r="C516" s="0"/>
      <c r="D516" s="0"/>
      <c r="E516" s="0"/>
      <c r="F516" s="0"/>
      <c r="G516" s="0"/>
    </row>
    <row r="517" customFormat="false" ht="12.75" hidden="false" customHeight="false" outlineLevel="0" collapsed="false">
      <c r="C517" s="0"/>
      <c r="D517" s="0"/>
      <c r="E517" s="0"/>
      <c r="F517" s="0"/>
      <c r="G517" s="0"/>
    </row>
    <row r="518" customFormat="false" ht="12.75" hidden="false" customHeight="false" outlineLevel="0" collapsed="false">
      <c r="C518" s="0"/>
      <c r="D518" s="0"/>
      <c r="E518" s="0"/>
      <c r="F518" s="0"/>
      <c r="G518" s="0"/>
    </row>
    <row r="519" customFormat="false" ht="12.75" hidden="false" customHeight="false" outlineLevel="0" collapsed="false">
      <c r="C519" s="0"/>
      <c r="D519" s="0"/>
      <c r="E519" s="0"/>
      <c r="F519" s="0"/>
      <c r="G519" s="0"/>
    </row>
    <row r="520" customFormat="false" ht="12.75" hidden="false" customHeight="false" outlineLevel="0" collapsed="false">
      <c r="C520" s="0"/>
      <c r="D520" s="0"/>
      <c r="E520" s="0"/>
      <c r="F520" s="0"/>
      <c r="G520" s="0"/>
    </row>
    <row r="521" customFormat="false" ht="12.75" hidden="false" customHeight="false" outlineLevel="0" collapsed="false">
      <c r="C521" s="0"/>
      <c r="D521" s="0"/>
      <c r="E521" s="0"/>
      <c r="F521" s="0"/>
      <c r="G521" s="0"/>
    </row>
    <row r="522" customFormat="false" ht="12.75" hidden="false" customHeight="false" outlineLevel="0" collapsed="false">
      <c r="C522" s="0"/>
      <c r="D522" s="0"/>
      <c r="E522" s="0"/>
      <c r="F522" s="0"/>
      <c r="G522" s="0"/>
    </row>
    <row r="523" customFormat="false" ht="12.75" hidden="false" customHeight="false" outlineLevel="0" collapsed="false">
      <c r="C523" s="0"/>
      <c r="D523" s="0"/>
      <c r="E523" s="0"/>
      <c r="F523" s="0"/>
      <c r="G523" s="0"/>
    </row>
    <row r="524" customFormat="false" ht="12.75" hidden="false" customHeight="false" outlineLevel="0" collapsed="false">
      <c r="C524" s="0"/>
      <c r="D524" s="0"/>
      <c r="E524" s="0"/>
      <c r="F524" s="0"/>
      <c r="G524" s="0"/>
    </row>
    <row r="525" customFormat="false" ht="12.75" hidden="false" customHeight="false" outlineLevel="0" collapsed="false">
      <c r="C525" s="0"/>
      <c r="D525" s="0"/>
      <c r="E525" s="0"/>
      <c r="F525" s="0"/>
      <c r="G525" s="0"/>
    </row>
    <row r="526" customFormat="false" ht="12.75" hidden="false" customHeight="false" outlineLevel="0" collapsed="false">
      <c r="C526" s="0"/>
      <c r="D526" s="0"/>
      <c r="E526" s="0"/>
      <c r="F526" s="0"/>
      <c r="G526" s="0"/>
    </row>
    <row r="527" customFormat="false" ht="12.75" hidden="false" customHeight="false" outlineLevel="0" collapsed="false">
      <c r="C527" s="0"/>
      <c r="D527" s="0"/>
      <c r="E527" s="0"/>
      <c r="F527" s="0"/>
      <c r="G527" s="0"/>
    </row>
    <row r="528" customFormat="false" ht="12.75" hidden="false" customHeight="false" outlineLevel="0" collapsed="false">
      <c r="C528" s="0"/>
      <c r="D528" s="0"/>
      <c r="E528" s="0"/>
      <c r="F528" s="0"/>
      <c r="G528" s="0"/>
    </row>
    <row r="529" customFormat="false" ht="12.75" hidden="false" customHeight="false" outlineLevel="0" collapsed="false">
      <c r="C529" s="0"/>
      <c r="D529" s="0"/>
      <c r="E529" s="0"/>
      <c r="F529" s="0"/>
      <c r="G529" s="0"/>
    </row>
    <row r="530" customFormat="false" ht="12.75" hidden="false" customHeight="false" outlineLevel="0" collapsed="false">
      <c r="C530" s="0"/>
      <c r="D530" s="0"/>
      <c r="E530" s="0"/>
      <c r="F530" s="0"/>
      <c r="G530" s="0"/>
    </row>
    <row r="531" customFormat="false" ht="12.75" hidden="false" customHeight="false" outlineLevel="0" collapsed="false">
      <c r="C531" s="0"/>
      <c r="D531" s="0"/>
      <c r="E531" s="0"/>
      <c r="F531" s="0"/>
      <c r="G531" s="0"/>
    </row>
    <row r="532" customFormat="false" ht="12.75" hidden="false" customHeight="false" outlineLevel="0" collapsed="false">
      <c r="C532" s="0"/>
      <c r="D532" s="0"/>
      <c r="E532" s="0"/>
      <c r="F532" s="0"/>
      <c r="G532" s="0"/>
    </row>
    <row r="533" customFormat="false" ht="12.75" hidden="false" customHeight="false" outlineLevel="0" collapsed="false">
      <c r="C533" s="0"/>
      <c r="D533" s="0"/>
      <c r="E533" s="0"/>
      <c r="F533" s="0"/>
      <c r="G533" s="0"/>
    </row>
    <row r="534" customFormat="false" ht="12.75" hidden="false" customHeight="false" outlineLevel="0" collapsed="false">
      <c r="C534" s="0"/>
      <c r="D534" s="0"/>
      <c r="E534" s="0"/>
      <c r="F534" s="0"/>
      <c r="G534" s="0"/>
    </row>
    <row r="535" customFormat="false" ht="12.75" hidden="false" customHeight="false" outlineLevel="0" collapsed="false">
      <c r="C535" s="0"/>
      <c r="D535" s="0"/>
      <c r="E535" s="0"/>
      <c r="F535" s="0"/>
      <c r="G535" s="0"/>
    </row>
    <row r="536" customFormat="false" ht="12.75" hidden="false" customHeight="false" outlineLevel="0" collapsed="false">
      <c r="C536" s="0"/>
      <c r="D536" s="0"/>
      <c r="E536" s="0"/>
      <c r="F536" s="0"/>
      <c r="G536" s="0"/>
    </row>
    <row r="537" customFormat="false" ht="12.75" hidden="false" customHeight="false" outlineLevel="0" collapsed="false">
      <c r="C537" s="0"/>
      <c r="D537" s="0"/>
      <c r="E537" s="0"/>
      <c r="F537" s="0"/>
      <c r="G537" s="0"/>
    </row>
    <row r="538" customFormat="false" ht="12.75" hidden="false" customHeight="false" outlineLevel="0" collapsed="false">
      <c r="C538" s="0"/>
      <c r="D538" s="0"/>
      <c r="E538" s="0"/>
      <c r="F538" s="0"/>
      <c r="G538" s="0"/>
    </row>
    <row r="539" customFormat="false" ht="12.75" hidden="false" customHeight="false" outlineLevel="0" collapsed="false">
      <c r="C539" s="0"/>
      <c r="D539" s="0"/>
      <c r="E539" s="0"/>
      <c r="F539" s="0"/>
      <c r="G539" s="0"/>
    </row>
    <row r="540" customFormat="false" ht="12.75" hidden="false" customHeight="false" outlineLevel="0" collapsed="false">
      <c r="C540" s="0"/>
      <c r="D540" s="0"/>
      <c r="E540" s="0"/>
      <c r="F540" s="0"/>
      <c r="G540" s="0"/>
    </row>
    <row r="541" customFormat="false" ht="12.75" hidden="false" customHeight="false" outlineLevel="0" collapsed="false">
      <c r="C541" s="0"/>
      <c r="D541" s="0"/>
      <c r="E541" s="0"/>
      <c r="F541" s="0"/>
      <c r="G541" s="0"/>
    </row>
    <row r="542" customFormat="false" ht="12.75" hidden="false" customHeight="false" outlineLevel="0" collapsed="false">
      <c r="C542" s="0"/>
      <c r="D542" s="0"/>
      <c r="E542" s="0"/>
      <c r="F542" s="0"/>
      <c r="G542" s="0"/>
    </row>
    <row r="543" customFormat="false" ht="12.75" hidden="false" customHeight="false" outlineLevel="0" collapsed="false">
      <c r="C543" s="0"/>
      <c r="D543" s="0"/>
      <c r="E543" s="0"/>
      <c r="F543" s="0"/>
      <c r="G543" s="0"/>
    </row>
    <row r="544" customFormat="false" ht="12.75" hidden="false" customHeight="false" outlineLevel="0" collapsed="false">
      <c r="C544" s="0"/>
      <c r="D544" s="0"/>
      <c r="E544" s="0"/>
      <c r="F544" s="0"/>
      <c r="G544" s="0"/>
    </row>
    <row r="545" customFormat="false" ht="12.75" hidden="false" customHeight="false" outlineLevel="0" collapsed="false">
      <c r="C545" s="0"/>
      <c r="D545" s="0"/>
      <c r="E545" s="0"/>
      <c r="F545" s="0"/>
      <c r="G545" s="0"/>
    </row>
    <row r="546" customFormat="false" ht="12.75" hidden="false" customHeight="false" outlineLevel="0" collapsed="false">
      <c r="C546" s="0"/>
      <c r="D546" s="0"/>
      <c r="E546" s="0"/>
      <c r="F546" s="0"/>
      <c r="G546" s="0"/>
    </row>
    <row r="547" customFormat="false" ht="12.75" hidden="false" customHeight="false" outlineLevel="0" collapsed="false">
      <c r="C547" s="0"/>
      <c r="D547" s="0"/>
      <c r="E547" s="0"/>
      <c r="F547" s="0"/>
      <c r="G547" s="0"/>
    </row>
    <row r="548" customFormat="false" ht="12.75" hidden="false" customHeight="false" outlineLevel="0" collapsed="false">
      <c r="C548" s="0"/>
      <c r="D548" s="0"/>
      <c r="E548" s="0"/>
      <c r="F548" s="0"/>
      <c r="G548" s="0"/>
    </row>
    <row r="549" customFormat="false" ht="12.75" hidden="false" customHeight="false" outlineLevel="0" collapsed="false">
      <c r="C549" s="0"/>
      <c r="D549" s="0"/>
      <c r="E549" s="0"/>
      <c r="F549" s="0"/>
      <c r="G549" s="0"/>
    </row>
    <row r="550" customFormat="false" ht="12.75" hidden="false" customHeight="false" outlineLevel="0" collapsed="false">
      <c r="C550" s="0"/>
      <c r="D550" s="0"/>
      <c r="E550" s="0"/>
      <c r="F550" s="0"/>
      <c r="G550" s="0"/>
    </row>
    <row r="551" customFormat="false" ht="12.75" hidden="false" customHeight="false" outlineLevel="0" collapsed="false">
      <c r="C551" s="0"/>
      <c r="D551" s="0"/>
      <c r="E551" s="0"/>
      <c r="F551" s="0"/>
      <c r="G551" s="0"/>
    </row>
    <row r="552" customFormat="false" ht="12.75" hidden="false" customHeight="false" outlineLevel="0" collapsed="false">
      <c r="C552" s="0"/>
      <c r="D552" s="0"/>
      <c r="E552" s="0"/>
      <c r="F552" s="0"/>
      <c r="G552" s="0"/>
    </row>
    <row r="553" customFormat="false" ht="12.75" hidden="false" customHeight="false" outlineLevel="0" collapsed="false">
      <c r="C553" s="0"/>
      <c r="D553" s="0"/>
      <c r="E553" s="0"/>
      <c r="F553" s="0"/>
      <c r="G553" s="0"/>
    </row>
    <row r="554" customFormat="false" ht="12.75" hidden="false" customHeight="false" outlineLevel="0" collapsed="false">
      <c r="C554" s="0"/>
      <c r="D554" s="0"/>
      <c r="E554" s="0"/>
      <c r="F554" s="0"/>
      <c r="G554" s="0"/>
    </row>
    <row r="555" customFormat="false" ht="12.75" hidden="false" customHeight="false" outlineLevel="0" collapsed="false">
      <c r="C555" s="0"/>
      <c r="D555" s="0"/>
      <c r="E555" s="0"/>
      <c r="F555" s="0"/>
      <c r="G555" s="0"/>
    </row>
    <row r="556" customFormat="false" ht="12.75" hidden="false" customHeight="false" outlineLevel="0" collapsed="false">
      <c r="C556" s="0"/>
      <c r="D556" s="0"/>
      <c r="E556" s="0"/>
      <c r="F556" s="0"/>
      <c r="G556" s="0"/>
    </row>
    <row r="557" customFormat="false" ht="12.75" hidden="false" customHeight="false" outlineLevel="0" collapsed="false">
      <c r="C557" s="0"/>
      <c r="D557" s="0"/>
      <c r="E557" s="0"/>
      <c r="F557" s="0"/>
      <c r="G557" s="0"/>
    </row>
    <row r="558" customFormat="false" ht="12.75" hidden="false" customHeight="false" outlineLevel="0" collapsed="false">
      <c r="C558" s="0"/>
      <c r="D558" s="0"/>
      <c r="E558" s="0"/>
      <c r="F558" s="0"/>
      <c r="G558" s="0"/>
    </row>
    <row r="559" customFormat="false" ht="12.75" hidden="false" customHeight="false" outlineLevel="0" collapsed="false">
      <c r="C559" s="0"/>
      <c r="D559" s="0"/>
      <c r="E559" s="0"/>
      <c r="F559" s="0"/>
      <c r="G559" s="0"/>
    </row>
    <row r="560" customFormat="false" ht="12.75" hidden="false" customHeight="false" outlineLevel="0" collapsed="false">
      <c r="C560" s="0"/>
      <c r="D560" s="0"/>
      <c r="E560" s="0"/>
      <c r="F560" s="0"/>
      <c r="G560" s="0"/>
    </row>
    <row r="561" customFormat="false" ht="12.75" hidden="false" customHeight="false" outlineLevel="0" collapsed="false">
      <c r="C561" s="0"/>
      <c r="D561" s="0"/>
      <c r="E561" s="0"/>
      <c r="F561" s="0"/>
      <c r="G561" s="0"/>
    </row>
    <row r="562" customFormat="false" ht="12.75" hidden="false" customHeight="false" outlineLevel="0" collapsed="false">
      <c r="C562" s="0"/>
      <c r="D562" s="0"/>
      <c r="E562" s="0"/>
      <c r="F562" s="0"/>
      <c r="G562" s="0"/>
    </row>
    <row r="563" customFormat="false" ht="12.75" hidden="false" customHeight="false" outlineLevel="0" collapsed="false">
      <c r="C563" s="0"/>
      <c r="D563" s="0"/>
      <c r="E563" s="0"/>
      <c r="F563" s="0"/>
      <c r="G563" s="0"/>
    </row>
    <row r="564" customFormat="false" ht="12.75" hidden="false" customHeight="false" outlineLevel="0" collapsed="false">
      <c r="C564" s="0"/>
      <c r="D564" s="0"/>
      <c r="E564" s="0"/>
      <c r="F564" s="0"/>
      <c r="G564" s="0"/>
    </row>
    <row r="565" customFormat="false" ht="12.75" hidden="false" customHeight="false" outlineLevel="0" collapsed="false">
      <c r="C565" s="0"/>
      <c r="D565" s="0"/>
      <c r="E565" s="0"/>
      <c r="F565" s="0"/>
      <c r="G565" s="0"/>
    </row>
    <row r="566" customFormat="false" ht="12.75" hidden="false" customHeight="false" outlineLevel="0" collapsed="false">
      <c r="C566" s="0"/>
      <c r="D566" s="0"/>
      <c r="E566" s="0"/>
      <c r="F566" s="0"/>
      <c r="G566" s="0"/>
    </row>
    <row r="567" customFormat="false" ht="12.75" hidden="false" customHeight="false" outlineLevel="0" collapsed="false">
      <c r="C567" s="0"/>
      <c r="D567" s="0"/>
      <c r="E567" s="0"/>
      <c r="F567" s="0"/>
      <c r="G567" s="0"/>
    </row>
    <row r="568" customFormat="false" ht="12.75" hidden="false" customHeight="false" outlineLevel="0" collapsed="false">
      <c r="C568" s="0"/>
      <c r="D568" s="0"/>
      <c r="E568" s="0"/>
      <c r="F568" s="0"/>
      <c r="G568" s="0"/>
    </row>
    <row r="569" customFormat="false" ht="12.75" hidden="false" customHeight="false" outlineLevel="0" collapsed="false">
      <c r="C569" s="0"/>
      <c r="D569" s="0"/>
      <c r="E569" s="0"/>
      <c r="F569" s="0"/>
      <c r="G569" s="0"/>
    </row>
    <row r="570" customFormat="false" ht="12.75" hidden="false" customHeight="false" outlineLevel="0" collapsed="false">
      <c r="C570" s="0"/>
      <c r="D570" s="0"/>
      <c r="E570" s="0"/>
      <c r="F570" s="0"/>
      <c r="G570" s="0"/>
    </row>
    <row r="571" customFormat="false" ht="12.75" hidden="false" customHeight="false" outlineLevel="0" collapsed="false">
      <c r="C571" s="0"/>
      <c r="D571" s="0"/>
      <c r="E571" s="0"/>
      <c r="F571" s="0"/>
      <c r="G571" s="0"/>
    </row>
    <row r="572" customFormat="false" ht="12.75" hidden="false" customHeight="false" outlineLevel="0" collapsed="false">
      <c r="C572" s="0"/>
      <c r="D572" s="0"/>
      <c r="E572" s="0"/>
      <c r="F572" s="0"/>
      <c r="G572" s="0"/>
    </row>
    <row r="573" customFormat="false" ht="12.75" hidden="false" customHeight="false" outlineLevel="0" collapsed="false">
      <c r="C573" s="0"/>
      <c r="D573" s="0"/>
      <c r="E573" s="0"/>
      <c r="F573" s="0"/>
      <c r="G573" s="0"/>
    </row>
    <row r="574" customFormat="false" ht="12.75" hidden="false" customHeight="false" outlineLevel="0" collapsed="false">
      <c r="C574" s="0"/>
      <c r="D574" s="0"/>
      <c r="E574" s="0"/>
      <c r="F574" s="0"/>
      <c r="G574" s="0"/>
    </row>
    <row r="575" customFormat="false" ht="12.75" hidden="false" customHeight="false" outlineLevel="0" collapsed="false">
      <c r="C575" s="0"/>
      <c r="D575" s="0"/>
      <c r="E575" s="0"/>
      <c r="F575" s="0"/>
      <c r="G575" s="0"/>
    </row>
    <row r="576" customFormat="false" ht="12.75" hidden="false" customHeight="false" outlineLevel="0" collapsed="false">
      <c r="C576" s="0"/>
      <c r="D576" s="0"/>
      <c r="E576" s="0"/>
      <c r="F576" s="0"/>
      <c r="G576" s="0"/>
    </row>
    <row r="577" customFormat="false" ht="12.75" hidden="false" customHeight="false" outlineLevel="0" collapsed="false">
      <c r="C577" s="0"/>
      <c r="D577" s="0"/>
      <c r="E577" s="0"/>
      <c r="F577" s="0"/>
      <c r="G577" s="0"/>
    </row>
    <row r="578" customFormat="false" ht="12.75" hidden="false" customHeight="false" outlineLevel="0" collapsed="false">
      <c r="C578" s="0"/>
      <c r="D578" s="0"/>
      <c r="E578" s="0"/>
      <c r="F578" s="0"/>
      <c r="G578" s="0"/>
    </row>
    <row r="579" customFormat="false" ht="12.75" hidden="false" customHeight="false" outlineLevel="0" collapsed="false">
      <c r="C579" s="0"/>
      <c r="D579" s="0"/>
      <c r="E579" s="0"/>
      <c r="F579" s="0"/>
      <c r="G579" s="0"/>
    </row>
    <row r="580" customFormat="false" ht="12.75" hidden="false" customHeight="false" outlineLevel="0" collapsed="false">
      <c r="C580" s="0"/>
      <c r="D580" s="0"/>
      <c r="E580" s="0"/>
      <c r="F580" s="0"/>
      <c r="G580" s="0"/>
    </row>
    <row r="581" customFormat="false" ht="12.75" hidden="false" customHeight="false" outlineLevel="0" collapsed="false">
      <c r="C581" s="0"/>
      <c r="D581" s="0"/>
      <c r="E581" s="0"/>
      <c r="F581" s="0"/>
      <c r="G581" s="0"/>
    </row>
    <row r="582" customFormat="false" ht="12.75" hidden="false" customHeight="false" outlineLevel="0" collapsed="false">
      <c r="C582" s="0"/>
      <c r="D582" s="0"/>
      <c r="E582" s="0"/>
      <c r="F582" s="0"/>
      <c r="G582" s="0"/>
    </row>
    <row r="583" customFormat="false" ht="12.75" hidden="false" customHeight="false" outlineLevel="0" collapsed="false">
      <c r="C583" s="0"/>
      <c r="D583" s="0"/>
      <c r="E583" s="0"/>
      <c r="F583" s="0"/>
      <c r="G583" s="0"/>
    </row>
    <row r="584" customFormat="false" ht="12.75" hidden="false" customHeight="false" outlineLevel="0" collapsed="false">
      <c r="C584" s="0"/>
      <c r="D584" s="0"/>
      <c r="E584" s="0"/>
      <c r="F584" s="0"/>
      <c r="G584" s="0"/>
    </row>
    <row r="585" customFormat="false" ht="12.75" hidden="false" customHeight="false" outlineLevel="0" collapsed="false">
      <c r="C585" s="0"/>
      <c r="D585" s="0"/>
      <c r="E585" s="0"/>
      <c r="F585" s="0"/>
      <c r="G585" s="0"/>
    </row>
    <row r="586" customFormat="false" ht="12.75" hidden="false" customHeight="false" outlineLevel="0" collapsed="false">
      <c r="C586" s="0"/>
      <c r="D586" s="0"/>
      <c r="E586" s="0"/>
      <c r="F586" s="0"/>
      <c r="G586" s="0"/>
    </row>
    <row r="587" customFormat="false" ht="12.75" hidden="false" customHeight="false" outlineLevel="0" collapsed="false">
      <c r="C587" s="0"/>
      <c r="D587" s="0"/>
      <c r="E587" s="0"/>
      <c r="F587" s="0"/>
      <c r="G587" s="0"/>
    </row>
    <row r="588" customFormat="false" ht="12.75" hidden="false" customHeight="false" outlineLevel="0" collapsed="false">
      <c r="C588" s="0"/>
      <c r="D588" s="0"/>
      <c r="E588" s="0"/>
      <c r="F588" s="0"/>
      <c r="G588" s="0"/>
    </row>
    <row r="589" customFormat="false" ht="12.75" hidden="false" customHeight="false" outlineLevel="0" collapsed="false">
      <c r="C589" s="0"/>
      <c r="D589" s="0"/>
      <c r="E589" s="0"/>
      <c r="F589" s="0"/>
      <c r="G589" s="0"/>
    </row>
    <row r="590" customFormat="false" ht="12.75" hidden="false" customHeight="false" outlineLevel="0" collapsed="false">
      <c r="C590" s="0"/>
      <c r="D590" s="0"/>
      <c r="E590" s="0"/>
      <c r="F590" s="0"/>
      <c r="G590" s="0"/>
    </row>
    <row r="591" customFormat="false" ht="12.75" hidden="false" customHeight="false" outlineLevel="0" collapsed="false">
      <c r="C591" s="0"/>
      <c r="D591" s="0"/>
      <c r="E591" s="0"/>
      <c r="F591" s="0"/>
      <c r="G591" s="0"/>
    </row>
    <row r="592" customFormat="false" ht="12.75" hidden="false" customHeight="false" outlineLevel="0" collapsed="false">
      <c r="C592" s="0"/>
      <c r="D592" s="0"/>
      <c r="E592" s="0"/>
      <c r="F592" s="0"/>
      <c r="G592" s="0"/>
    </row>
    <row r="593" customFormat="false" ht="12.75" hidden="false" customHeight="false" outlineLevel="0" collapsed="false">
      <c r="C593" s="0"/>
      <c r="D593" s="0"/>
      <c r="E593" s="0"/>
      <c r="F593" s="0"/>
      <c r="G593" s="0"/>
    </row>
    <row r="594" customFormat="false" ht="12.75" hidden="false" customHeight="false" outlineLevel="0" collapsed="false">
      <c r="C594" s="0"/>
      <c r="D594" s="0"/>
      <c r="E594" s="0"/>
      <c r="F594" s="0"/>
      <c r="G594" s="0"/>
    </row>
    <row r="595" customFormat="false" ht="12.75" hidden="false" customHeight="false" outlineLevel="0" collapsed="false">
      <c r="C595" s="0"/>
      <c r="D595" s="0"/>
      <c r="E595" s="0"/>
      <c r="F595" s="0"/>
      <c r="G595" s="0"/>
    </row>
    <row r="596" customFormat="false" ht="12.75" hidden="false" customHeight="false" outlineLevel="0" collapsed="false">
      <c r="C596" s="0"/>
      <c r="D596" s="0"/>
      <c r="E596" s="0"/>
      <c r="F596" s="0"/>
      <c r="G596" s="0"/>
    </row>
    <row r="597" customFormat="false" ht="12.75" hidden="false" customHeight="false" outlineLevel="0" collapsed="false">
      <c r="C597" s="0"/>
      <c r="D597" s="0"/>
      <c r="E597" s="0"/>
      <c r="F597" s="0"/>
      <c r="G597" s="0"/>
    </row>
    <row r="598" customFormat="false" ht="12.75" hidden="false" customHeight="false" outlineLevel="0" collapsed="false">
      <c r="C598" s="0"/>
      <c r="D598" s="0"/>
      <c r="E598" s="0"/>
      <c r="F598" s="0"/>
      <c r="G598" s="0"/>
    </row>
    <row r="599" customFormat="false" ht="12.75" hidden="false" customHeight="false" outlineLevel="0" collapsed="false">
      <c r="C599" s="0"/>
      <c r="D599" s="0"/>
      <c r="E599" s="0"/>
      <c r="F599" s="0"/>
      <c r="G599" s="0"/>
    </row>
    <row r="600" customFormat="false" ht="12.75" hidden="false" customHeight="false" outlineLevel="0" collapsed="false">
      <c r="C600" s="0"/>
      <c r="D600" s="0"/>
      <c r="E600" s="0"/>
      <c r="F600" s="0"/>
      <c r="G600" s="0"/>
    </row>
    <row r="601" customFormat="false" ht="12.75" hidden="false" customHeight="false" outlineLevel="0" collapsed="false">
      <c r="C601" s="0"/>
      <c r="D601" s="0"/>
      <c r="E601" s="0"/>
      <c r="F601" s="0"/>
      <c r="G601" s="0"/>
    </row>
    <row r="602" customFormat="false" ht="12.75" hidden="false" customHeight="false" outlineLevel="0" collapsed="false">
      <c r="C602" s="0"/>
      <c r="D602" s="0"/>
      <c r="E602" s="0"/>
      <c r="F602" s="0"/>
      <c r="G602" s="0"/>
    </row>
    <row r="603" customFormat="false" ht="12.75" hidden="false" customHeight="false" outlineLevel="0" collapsed="false">
      <c r="C603" s="0"/>
      <c r="D603" s="0"/>
      <c r="E603" s="0"/>
      <c r="F603" s="0"/>
      <c r="G603" s="0"/>
    </row>
    <row r="604" customFormat="false" ht="12.75" hidden="false" customHeight="false" outlineLevel="0" collapsed="false">
      <c r="C604" s="0"/>
      <c r="D604" s="0"/>
      <c r="E604" s="0"/>
      <c r="F604" s="0"/>
      <c r="G604" s="0"/>
    </row>
    <row r="605" customFormat="false" ht="12.75" hidden="false" customHeight="false" outlineLevel="0" collapsed="false">
      <c r="C605" s="0"/>
      <c r="D605" s="0"/>
      <c r="E605" s="0"/>
      <c r="F605" s="0"/>
      <c r="G605" s="0"/>
    </row>
    <row r="606" customFormat="false" ht="12.75" hidden="false" customHeight="false" outlineLevel="0" collapsed="false">
      <c r="C606" s="0"/>
      <c r="D606" s="0"/>
      <c r="E606" s="0"/>
      <c r="F606" s="0"/>
      <c r="G606" s="0"/>
    </row>
    <row r="607" customFormat="false" ht="12.75" hidden="false" customHeight="false" outlineLevel="0" collapsed="false">
      <c r="C607" s="0"/>
      <c r="D607" s="0"/>
      <c r="E607" s="0"/>
      <c r="F607" s="0"/>
      <c r="G607" s="0"/>
    </row>
    <row r="608" customFormat="false" ht="12.75" hidden="false" customHeight="false" outlineLevel="0" collapsed="false">
      <c r="C608" s="0"/>
      <c r="D608" s="0"/>
      <c r="E608" s="0"/>
      <c r="F608" s="0"/>
      <c r="G608" s="0"/>
    </row>
    <row r="609" customFormat="false" ht="12.75" hidden="false" customHeight="false" outlineLevel="0" collapsed="false">
      <c r="C609" s="0"/>
      <c r="D609" s="0"/>
      <c r="E609" s="0"/>
      <c r="F609" s="0"/>
      <c r="G609" s="0"/>
    </row>
    <row r="610" customFormat="false" ht="12.75" hidden="false" customHeight="false" outlineLevel="0" collapsed="false">
      <c r="C610" s="0"/>
      <c r="D610" s="0"/>
      <c r="E610" s="0"/>
      <c r="F610" s="0"/>
      <c r="G610" s="0"/>
    </row>
    <row r="611" customFormat="false" ht="12.75" hidden="false" customHeight="false" outlineLevel="0" collapsed="false">
      <c r="C611" s="0"/>
      <c r="D611" s="0"/>
      <c r="E611" s="0"/>
      <c r="F611" s="0"/>
      <c r="G611" s="0"/>
    </row>
    <row r="612" customFormat="false" ht="12.75" hidden="false" customHeight="false" outlineLevel="0" collapsed="false">
      <c r="C612" s="0"/>
      <c r="D612" s="0"/>
      <c r="E612" s="0"/>
      <c r="F612" s="0"/>
      <c r="G612" s="0"/>
    </row>
    <row r="613" customFormat="false" ht="12.75" hidden="false" customHeight="false" outlineLevel="0" collapsed="false">
      <c r="C613" s="0"/>
      <c r="D613" s="0"/>
      <c r="E613" s="0"/>
      <c r="F613" s="0"/>
      <c r="G613" s="0"/>
    </row>
    <row r="614" customFormat="false" ht="12.75" hidden="false" customHeight="false" outlineLevel="0" collapsed="false">
      <c r="C614" s="0"/>
      <c r="D614" s="0"/>
      <c r="E614" s="0"/>
      <c r="F614" s="0"/>
      <c r="G614" s="0"/>
    </row>
    <row r="615" customFormat="false" ht="12.75" hidden="false" customHeight="false" outlineLevel="0" collapsed="false">
      <c r="C615" s="0"/>
      <c r="D615" s="0"/>
      <c r="E615" s="0"/>
      <c r="F615" s="0"/>
      <c r="G615" s="0"/>
    </row>
    <row r="616" customFormat="false" ht="12.75" hidden="false" customHeight="false" outlineLevel="0" collapsed="false">
      <c r="C616" s="0"/>
      <c r="D616" s="0"/>
      <c r="E616" s="0"/>
      <c r="F616" s="0"/>
      <c r="G616" s="0"/>
    </row>
    <row r="617" customFormat="false" ht="12.75" hidden="false" customHeight="false" outlineLevel="0" collapsed="false">
      <c r="C617" s="0"/>
      <c r="D617" s="0"/>
      <c r="E617" s="0"/>
      <c r="F617" s="0"/>
      <c r="G617" s="0"/>
    </row>
    <row r="618" customFormat="false" ht="12.75" hidden="false" customHeight="false" outlineLevel="0" collapsed="false">
      <c r="C618" s="0"/>
      <c r="D618" s="0"/>
      <c r="E618" s="0"/>
      <c r="F618" s="0"/>
      <c r="G618" s="0"/>
    </row>
    <row r="619" customFormat="false" ht="12.75" hidden="false" customHeight="false" outlineLevel="0" collapsed="false">
      <c r="C619" s="0"/>
      <c r="D619" s="0"/>
      <c r="E619" s="0"/>
      <c r="F619" s="0"/>
      <c r="G619" s="0"/>
    </row>
    <row r="620" customFormat="false" ht="12.75" hidden="false" customHeight="false" outlineLevel="0" collapsed="false">
      <c r="C620" s="0"/>
      <c r="D620" s="0"/>
      <c r="E620" s="0"/>
      <c r="F620" s="0"/>
      <c r="G620" s="0"/>
    </row>
    <row r="621" customFormat="false" ht="12.75" hidden="false" customHeight="false" outlineLevel="0" collapsed="false">
      <c r="C621" s="0"/>
      <c r="D621" s="0"/>
      <c r="E621" s="0"/>
      <c r="F621" s="0"/>
      <c r="G621" s="0"/>
    </row>
    <row r="622" customFormat="false" ht="12.75" hidden="false" customHeight="false" outlineLevel="0" collapsed="false">
      <c r="C622" s="0"/>
      <c r="D622" s="0"/>
      <c r="E622" s="0"/>
      <c r="F622" s="0"/>
      <c r="G622" s="0"/>
    </row>
    <row r="623" customFormat="false" ht="12.75" hidden="false" customHeight="false" outlineLevel="0" collapsed="false">
      <c r="C623" s="0"/>
      <c r="D623" s="0"/>
      <c r="E623" s="0"/>
      <c r="F623" s="0"/>
      <c r="G623" s="0"/>
    </row>
    <row r="624" customFormat="false" ht="12.75" hidden="false" customHeight="false" outlineLevel="0" collapsed="false">
      <c r="C624" s="0"/>
      <c r="D624" s="0"/>
      <c r="E624" s="0"/>
      <c r="F624" s="0"/>
      <c r="G624" s="0"/>
    </row>
    <row r="625" customFormat="false" ht="12.75" hidden="false" customHeight="false" outlineLevel="0" collapsed="false">
      <c r="C625" s="0"/>
      <c r="D625" s="0"/>
      <c r="E625" s="0"/>
      <c r="F625" s="0"/>
      <c r="G625" s="0"/>
    </row>
    <row r="626" customFormat="false" ht="12.75" hidden="false" customHeight="false" outlineLevel="0" collapsed="false">
      <c r="C626" s="0"/>
      <c r="D626" s="0"/>
      <c r="E626" s="0"/>
      <c r="F626" s="0"/>
      <c r="G626" s="0"/>
    </row>
    <row r="627" customFormat="false" ht="12.75" hidden="false" customHeight="false" outlineLevel="0" collapsed="false">
      <c r="C627" s="0"/>
      <c r="D627" s="0"/>
      <c r="E627" s="0"/>
      <c r="F627" s="0"/>
      <c r="G627" s="0"/>
    </row>
    <row r="628" customFormat="false" ht="12.75" hidden="false" customHeight="false" outlineLevel="0" collapsed="false">
      <c r="C628" s="0"/>
      <c r="D628" s="0"/>
      <c r="E628" s="0"/>
      <c r="F628" s="0"/>
      <c r="G628" s="0"/>
    </row>
    <row r="629" customFormat="false" ht="12.75" hidden="false" customHeight="false" outlineLevel="0" collapsed="false">
      <c r="C629" s="0"/>
      <c r="D629" s="0"/>
      <c r="E629" s="0"/>
      <c r="F629" s="0"/>
      <c r="G629" s="0"/>
    </row>
    <row r="630" customFormat="false" ht="12.75" hidden="false" customHeight="false" outlineLevel="0" collapsed="false">
      <c r="C630" s="0"/>
      <c r="D630" s="0"/>
      <c r="E630" s="0"/>
      <c r="F630" s="0"/>
      <c r="G630" s="0"/>
    </row>
    <row r="631" customFormat="false" ht="12.75" hidden="false" customHeight="false" outlineLevel="0" collapsed="false">
      <c r="C631" s="0"/>
      <c r="D631" s="0"/>
      <c r="E631" s="0"/>
      <c r="F631" s="0"/>
      <c r="G631" s="0"/>
    </row>
    <row r="632" customFormat="false" ht="12.75" hidden="false" customHeight="false" outlineLevel="0" collapsed="false">
      <c r="C632" s="0"/>
      <c r="D632" s="0"/>
      <c r="E632" s="0"/>
      <c r="F632" s="0"/>
      <c r="G632" s="0"/>
    </row>
    <row r="633" customFormat="false" ht="12.75" hidden="false" customHeight="false" outlineLevel="0" collapsed="false">
      <c r="C633" s="0"/>
      <c r="D633" s="0"/>
      <c r="E633" s="0"/>
      <c r="F633" s="0"/>
      <c r="G633" s="0"/>
    </row>
    <row r="634" customFormat="false" ht="12.75" hidden="false" customHeight="false" outlineLevel="0" collapsed="false">
      <c r="C634" s="0"/>
      <c r="D634" s="0"/>
      <c r="E634" s="0"/>
      <c r="F634" s="0"/>
      <c r="G634" s="0"/>
    </row>
    <row r="635" customFormat="false" ht="12.75" hidden="false" customHeight="false" outlineLevel="0" collapsed="false">
      <c r="C635" s="0"/>
      <c r="D635" s="0"/>
      <c r="E635" s="0"/>
      <c r="F635" s="0"/>
      <c r="G635" s="0"/>
    </row>
    <row r="636" customFormat="false" ht="12.75" hidden="false" customHeight="false" outlineLevel="0" collapsed="false">
      <c r="C636" s="0"/>
      <c r="D636" s="0"/>
      <c r="E636" s="0"/>
      <c r="F636" s="0"/>
      <c r="G636" s="0"/>
    </row>
    <row r="637" customFormat="false" ht="12.75" hidden="false" customHeight="false" outlineLevel="0" collapsed="false">
      <c r="C637" s="0"/>
      <c r="D637" s="0"/>
      <c r="E637" s="0"/>
      <c r="F637" s="0"/>
      <c r="G637" s="0"/>
    </row>
    <row r="638" customFormat="false" ht="12.75" hidden="false" customHeight="false" outlineLevel="0" collapsed="false">
      <c r="C638" s="0"/>
      <c r="D638" s="0"/>
      <c r="E638" s="0"/>
      <c r="F638" s="0"/>
      <c r="G638" s="0"/>
    </row>
    <row r="639" customFormat="false" ht="12.75" hidden="false" customHeight="false" outlineLevel="0" collapsed="false">
      <c r="C639" s="0"/>
      <c r="D639" s="0"/>
      <c r="E639" s="0"/>
      <c r="F639" s="0"/>
      <c r="G639" s="0"/>
    </row>
    <row r="640" customFormat="false" ht="12.75" hidden="false" customHeight="false" outlineLevel="0" collapsed="false">
      <c r="C640" s="0"/>
      <c r="D640" s="0"/>
      <c r="E640" s="0"/>
      <c r="F640" s="0"/>
      <c r="G640" s="0"/>
    </row>
    <row r="641" customFormat="false" ht="12.75" hidden="false" customHeight="false" outlineLevel="0" collapsed="false">
      <c r="C641" s="0"/>
      <c r="D641" s="0"/>
      <c r="E641" s="0"/>
      <c r="F641" s="0"/>
      <c r="G641" s="0"/>
    </row>
    <row r="642" customFormat="false" ht="12.75" hidden="false" customHeight="false" outlineLevel="0" collapsed="false">
      <c r="C642" s="0"/>
      <c r="D642" s="0"/>
      <c r="E642" s="0"/>
      <c r="F642" s="0"/>
      <c r="G642" s="0"/>
    </row>
    <row r="643" customFormat="false" ht="12.75" hidden="false" customHeight="false" outlineLevel="0" collapsed="false">
      <c r="C643" s="0"/>
      <c r="D643" s="0"/>
      <c r="E643" s="0"/>
      <c r="F643" s="0"/>
      <c r="G643" s="0"/>
    </row>
    <row r="644" customFormat="false" ht="12.75" hidden="false" customHeight="false" outlineLevel="0" collapsed="false">
      <c r="C644" s="0"/>
      <c r="D644" s="0"/>
      <c r="E644" s="0"/>
      <c r="F644" s="0"/>
      <c r="G644" s="0"/>
    </row>
    <row r="645" customFormat="false" ht="12.75" hidden="false" customHeight="false" outlineLevel="0" collapsed="false">
      <c r="C645" s="0"/>
      <c r="D645" s="0"/>
      <c r="E645" s="0"/>
      <c r="F645" s="0"/>
      <c r="G645" s="0"/>
    </row>
    <row r="646" customFormat="false" ht="12.75" hidden="false" customHeight="false" outlineLevel="0" collapsed="false">
      <c r="C646" s="0"/>
      <c r="D646" s="0"/>
      <c r="E646" s="0"/>
      <c r="F646" s="0"/>
      <c r="G646" s="0"/>
    </row>
    <row r="647" customFormat="false" ht="12.75" hidden="false" customHeight="false" outlineLevel="0" collapsed="false">
      <c r="C647" s="0"/>
      <c r="D647" s="0"/>
      <c r="E647" s="0"/>
      <c r="F647" s="0"/>
      <c r="G647" s="0"/>
    </row>
    <row r="648" customFormat="false" ht="12.75" hidden="false" customHeight="false" outlineLevel="0" collapsed="false">
      <c r="C648" s="0"/>
      <c r="D648" s="0"/>
      <c r="E648" s="0"/>
      <c r="F648" s="0"/>
      <c r="G648" s="0"/>
    </row>
    <row r="649" customFormat="false" ht="12.75" hidden="false" customHeight="false" outlineLevel="0" collapsed="false">
      <c r="C649" s="0"/>
      <c r="D649" s="0"/>
      <c r="E649" s="0"/>
      <c r="F649" s="0"/>
      <c r="G649" s="0"/>
    </row>
    <row r="650" customFormat="false" ht="12.75" hidden="false" customHeight="false" outlineLevel="0" collapsed="false">
      <c r="C650" s="0"/>
      <c r="D650" s="0"/>
      <c r="E650" s="0"/>
      <c r="F650" s="0"/>
      <c r="G650" s="0"/>
    </row>
    <row r="651" customFormat="false" ht="12.75" hidden="false" customHeight="false" outlineLevel="0" collapsed="false">
      <c r="C651" s="0"/>
      <c r="D651" s="0"/>
      <c r="E651" s="0"/>
      <c r="F651" s="0"/>
      <c r="G651" s="0"/>
    </row>
    <row r="652" customFormat="false" ht="12.75" hidden="false" customHeight="false" outlineLevel="0" collapsed="false">
      <c r="C652" s="0"/>
      <c r="D652" s="0"/>
      <c r="E652" s="0"/>
      <c r="F652" s="0"/>
      <c r="G652" s="0"/>
    </row>
    <row r="653" customFormat="false" ht="12.75" hidden="false" customHeight="false" outlineLevel="0" collapsed="false">
      <c r="C653" s="0"/>
      <c r="D653" s="0"/>
      <c r="E653" s="0"/>
      <c r="F653" s="0"/>
      <c r="G653" s="0"/>
    </row>
    <row r="654" customFormat="false" ht="12.75" hidden="false" customHeight="false" outlineLevel="0" collapsed="false">
      <c r="C654" s="0"/>
      <c r="D654" s="0"/>
      <c r="E654" s="0"/>
      <c r="F654" s="0"/>
      <c r="G654" s="0"/>
    </row>
    <row r="655" customFormat="false" ht="12.75" hidden="false" customHeight="false" outlineLevel="0" collapsed="false">
      <c r="C655" s="0"/>
      <c r="D655" s="0"/>
      <c r="E655" s="0"/>
      <c r="F655" s="0"/>
      <c r="G655" s="0"/>
    </row>
    <row r="656" customFormat="false" ht="12.75" hidden="false" customHeight="false" outlineLevel="0" collapsed="false">
      <c r="C656" s="0"/>
      <c r="D656" s="0"/>
      <c r="E656" s="0"/>
      <c r="F656" s="0"/>
      <c r="G656" s="0"/>
    </row>
    <row r="657" customFormat="false" ht="12.75" hidden="false" customHeight="false" outlineLevel="0" collapsed="false">
      <c r="C657" s="0"/>
      <c r="D657" s="0"/>
      <c r="E657" s="0"/>
      <c r="F657" s="0"/>
      <c r="G657" s="0"/>
    </row>
    <row r="658" customFormat="false" ht="12.75" hidden="false" customHeight="false" outlineLevel="0" collapsed="false">
      <c r="C658" s="0"/>
      <c r="D658" s="0"/>
      <c r="E658" s="0"/>
      <c r="F658" s="0"/>
      <c r="G658" s="0"/>
    </row>
    <row r="659" customFormat="false" ht="12.75" hidden="false" customHeight="false" outlineLevel="0" collapsed="false">
      <c r="C659" s="0"/>
      <c r="D659" s="0"/>
      <c r="E659" s="0"/>
      <c r="F659" s="0"/>
      <c r="G659" s="0"/>
    </row>
    <row r="660" customFormat="false" ht="12.75" hidden="false" customHeight="false" outlineLevel="0" collapsed="false">
      <c r="C660" s="0"/>
      <c r="D660" s="0"/>
      <c r="E660" s="0"/>
      <c r="F660" s="0"/>
      <c r="G660" s="0"/>
    </row>
    <row r="661" customFormat="false" ht="12.75" hidden="false" customHeight="false" outlineLevel="0" collapsed="false">
      <c r="C661" s="0"/>
      <c r="D661" s="0"/>
      <c r="E661" s="0"/>
      <c r="F661" s="0"/>
      <c r="G661" s="0"/>
    </row>
    <row r="662" customFormat="false" ht="12.75" hidden="false" customHeight="false" outlineLevel="0" collapsed="false">
      <c r="C662" s="0"/>
      <c r="D662" s="0"/>
      <c r="E662" s="0"/>
      <c r="F662" s="0"/>
      <c r="G662" s="0"/>
    </row>
    <row r="663" customFormat="false" ht="12.75" hidden="false" customHeight="false" outlineLevel="0" collapsed="false">
      <c r="C663" s="0"/>
      <c r="D663" s="0"/>
      <c r="E663" s="0"/>
      <c r="F663" s="0"/>
      <c r="G663" s="0"/>
    </row>
    <row r="664" customFormat="false" ht="12.75" hidden="false" customHeight="false" outlineLevel="0" collapsed="false">
      <c r="C664" s="0"/>
      <c r="D664" s="0"/>
      <c r="E664" s="0"/>
      <c r="F664" s="0"/>
      <c r="G664" s="0"/>
    </row>
    <row r="665" customFormat="false" ht="12.75" hidden="false" customHeight="false" outlineLevel="0" collapsed="false">
      <c r="C665" s="0"/>
      <c r="D665" s="0"/>
      <c r="E665" s="0"/>
      <c r="F665" s="0"/>
      <c r="G665" s="0"/>
    </row>
    <row r="666" customFormat="false" ht="12.75" hidden="false" customHeight="false" outlineLevel="0" collapsed="false">
      <c r="C666" s="0"/>
      <c r="D666" s="0"/>
      <c r="E666" s="0"/>
      <c r="F666" s="0"/>
      <c r="G666" s="0"/>
    </row>
    <row r="667" customFormat="false" ht="12.75" hidden="false" customHeight="false" outlineLevel="0" collapsed="false">
      <c r="C667" s="0"/>
      <c r="D667" s="0"/>
      <c r="E667" s="0"/>
      <c r="F667" s="0"/>
      <c r="G667" s="0"/>
    </row>
    <row r="668" customFormat="false" ht="12.75" hidden="false" customHeight="false" outlineLevel="0" collapsed="false">
      <c r="C668" s="0"/>
      <c r="D668" s="0"/>
      <c r="E668" s="0"/>
      <c r="F668" s="0"/>
      <c r="G668" s="0"/>
    </row>
    <row r="669" customFormat="false" ht="12.75" hidden="false" customHeight="false" outlineLevel="0" collapsed="false">
      <c r="C669" s="0"/>
      <c r="D669" s="0"/>
      <c r="E669" s="0"/>
      <c r="F669" s="0"/>
      <c r="G669" s="0"/>
    </row>
    <row r="670" customFormat="false" ht="12.75" hidden="false" customHeight="false" outlineLevel="0" collapsed="false">
      <c r="C670" s="0"/>
      <c r="D670" s="0"/>
      <c r="E670" s="0"/>
      <c r="F670" s="0"/>
      <c r="G670" s="0"/>
    </row>
    <row r="671" customFormat="false" ht="12.75" hidden="false" customHeight="false" outlineLevel="0" collapsed="false">
      <c r="C671" s="0"/>
      <c r="D671" s="0"/>
      <c r="E671" s="0"/>
      <c r="F671" s="0"/>
      <c r="G671" s="0"/>
    </row>
    <row r="672" customFormat="false" ht="12.75" hidden="false" customHeight="false" outlineLevel="0" collapsed="false">
      <c r="C672" s="0"/>
      <c r="D672" s="0"/>
      <c r="E672" s="0"/>
      <c r="F672" s="0"/>
      <c r="G672" s="0"/>
    </row>
    <row r="673" customFormat="false" ht="12.75" hidden="false" customHeight="false" outlineLevel="0" collapsed="false">
      <c r="C673" s="0"/>
      <c r="D673" s="0"/>
      <c r="E673" s="0"/>
      <c r="F673" s="0"/>
      <c r="G673" s="0"/>
    </row>
    <row r="674" customFormat="false" ht="12.75" hidden="false" customHeight="false" outlineLevel="0" collapsed="false">
      <c r="C674" s="0"/>
      <c r="D674" s="0"/>
      <c r="E674" s="0"/>
      <c r="F674" s="0"/>
      <c r="G674" s="0"/>
    </row>
    <row r="675" customFormat="false" ht="12.75" hidden="false" customHeight="false" outlineLevel="0" collapsed="false">
      <c r="C675" s="0"/>
      <c r="D675" s="0"/>
      <c r="E675" s="0"/>
      <c r="F675" s="0"/>
      <c r="G675" s="0"/>
    </row>
    <row r="676" customFormat="false" ht="12.75" hidden="false" customHeight="false" outlineLevel="0" collapsed="false">
      <c r="C676" s="0"/>
      <c r="D676" s="0"/>
      <c r="E676" s="0"/>
      <c r="F676" s="0"/>
      <c r="G676" s="0"/>
    </row>
    <row r="677" customFormat="false" ht="12.75" hidden="false" customHeight="false" outlineLevel="0" collapsed="false">
      <c r="C677" s="0"/>
      <c r="D677" s="0"/>
      <c r="E677" s="0"/>
      <c r="F677" s="0"/>
      <c r="G677" s="0"/>
    </row>
    <row r="678" customFormat="false" ht="12.75" hidden="false" customHeight="false" outlineLevel="0" collapsed="false">
      <c r="C678" s="0"/>
      <c r="D678" s="0"/>
      <c r="E678" s="0"/>
      <c r="F678" s="0"/>
      <c r="G678" s="0"/>
    </row>
    <row r="679" customFormat="false" ht="12.75" hidden="false" customHeight="false" outlineLevel="0" collapsed="false">
      <c r="C679" s="0"/>
      <c r="D679" s="0"/>
      <c r="E679" s="0"/>
      <c r="F679" s="0"/>
      <c r="G679" s="0"/>
    </row>
    <row r="680" customFormat="false" ht="12.75" hidden="false" customHeight="false" outlineLevel="0" collapsed="false">
      <c r="C680" s="0"/>
      <c r="D680" s="0"/>
      <c r="E680" s="0"/>
      <c r="F680" s="0"/>
      <c r="G680" s="0"/>
    </row>
    <row r="681" customFormat="false" ht="12.75" hidden="false" customHeight="false" outlineLevel="0" collapsed="false">
      <c r="C681" s="0"/>
      <c r="D681" s="0"/>
      <c r="E681" s="0"/>
      <c r="F681" s="0"/>
      <c r="G681" s="0"/>
    </row>
    <row r="682" customFormat="false" ht="12.75" hidden="false" customHeight="false" outlineLevel="0" collapsed="false">
      <c r="C682" s="0"/>
      <c r="D682" s="0"/>
      <c r="E682" s="0"/>
      <c r="F682" s="0"/>
      <c r="G682" s="0"/>
    </row>
    <row r="683" customFormat="false" ht="12.75" hidden="false" customHeight="false" outlineLevel="0" collapsed="false">
      <c r="C683" s="0"/>
      <c r="D683" s="0"/>
      <c r="E683" s="0"/>
      <c r="F683" s="0"/>
      <c r="G683" s="0"/>
    </row>
    <row r="684" customFormat="false" ht="12.75" hidden="false" customHeight="false" outlineLevel="0" collapsed="false">
      <c r="C684" s="0"/>
      <c r="D684" s="0"/>
      <c r="E684" s="0"/>
      <c r="F684" s="0"/>
      <c r="G684" s="0"/>
    </row>
    <row r="685" customFormat="false" ht="12.75" hidden="false" customHeight="false" outlineLevel="0" collapsed="false">
      <c r="C685" s="0"/>
      <c r="D685" s="0"/>
      <c r="E685" s="0"/>
      <c r="F685" s="0"/>
      <c r="G685" s="0"/>
    </row>
    <row r="686" customFormat="false" ht="12.75" hidden="false" customHeight="false" outlineLevel="0" collapsed="false">
      <c r="C686" s="0"/>
      <c r="D686" s="0"/>
      <c r="E686" s="0"/>
      <c r="F686" s="0"/>
      <c r="G686" s="0"/>
    </row>
    <row r="687" customFormat="false" ht="12.75" hidden="false" customHeight="false" outlineLevel="0" collapsed="false">
      <c r="C687" s="0"/>
      <c r="D687" s="0"/>
      <c r="E687" s="0"/>
      <c r="F687" s="0"/>
      <c r="G687" s="0"/>
    </row>
    <row r="688" customFormat="false" ht="12.75" hidden="false" customHeight="false" outlineLevel="0" collapsed="false">
      <c r="C688" s="0"/>
      <c r="D688" s="0"/>
      <c r="E688" s="0"/>
      <c r="F688" s="0"/>
      <c r="G688" s="0"/>
    </row>
    <row r="689" customFormat="false" ht="12.75" hidden="false" customHeight="false" outlineLevel="0" collapsed="false">
      <c r="C689" s="0"/>
      <c r="D689" s="0"/>
      <c r="E689" s="0"/>
      <c r="F689" s="0"/>
      <c r="G689" s="0"/>
    </row>
    <row r="690" customFormat="false" ht="12.75" hidden="false" customHeight="false" outlineLevel="0" collapsed="false">
      <c r="C690" s="0"/>
      <c r="D690" s="0"/>
      <c r="E690" s="0"/>
      <c r="F690" s="0"/>
      <c r="G690" s="0"/>
    </row>
    <row r="691" customFormat="false" ht="12.75" hidden="false" customHeight="false" outlineLevel="0" collapsed="false">
      <c r="C691" s="0"/>
      <c r="D691" s="0"/>
      <c r="E691" s="0"/>
      <c r="F691" s="0"/>
      <c r="G691" s="0"/>
    </row>
    <row r="692" customFormat="false" ht="12.75" hidden="false" customHeight="false" outlineLevel="0" collapsed="false">
      <c r="C692" s="0"/>
      <c r="D692" s="0"/>
      <c r="E692" s="0"/>
      <c r="F692" s="0"/>
      <c r="G692" s="0"/>
    </row>
    <row r="693" customFormat="false" ht="12.75" hidden="false" customHeight="false" outlineLevel="0" collapsed="false">
      <c r="C693" s="0"/>
      <c r="D693" s="0"/>
      <c r="E693" s="0"/>
      <c r="F693" s="0"/>
      <c r="G693" s="0"/>
    </row>
    <row r="694" customFormat="false" ht="12.75" hidden="false" customHeight="false" outlineLevel="0" collapsed="false">
      <c r="C694" s="0"/>
      <c r="D694" s="0"/>
      <c r="E694" s="0"/>
      <c r="F694" s="0"/>
      <c r="G694" s="0"/>
    </row>
    <row r="695" customFormat="false" ht="12.75" hidden="false" customHeight="false" outlineLevel="0" collapsed="false">
      <c r="C695" s="0"/>
      <c r="D695" s="0"/>
      <c r="E695" s="0"/>
      <c r="F695" s="0"/>
      <c r="G695" s="0"/>
    </row>
    <row r="696" customFormat="false" ht="12.75" hidden="false" customHeight="false" outlineLevel="0" collapsed="false">
      <c r="C696" s="0"/>
      <c r="D696" s="0"/>
      <c r="E696" s="0"/>
      <c r="F696" s="0"/>
      <c r="G696" s="0"/>
    </row>
    <row r="697" customFormat="false" ht="12.75" hidden="false" customHeight="false" outlineLevel="0" collapsed="false">
      <c r="C697" s="0"/>
      <c r="D697" s="0"/>
      <c r="E697" s="0"/>
      <c r="F697" s="0"/>
      <c r="G697" s="0"/>
    </row>
    <row r="698" customFormat="false" ht="12.75" hidden="false" customHeight="false" outlineLevel="0" collapsed="false">
      <c r="C698" s="0"/>
      <c r="D698" s="0"/>
      <c r="E698" s="0"/>
      <c r="F698" s="0"/>
      <c r="G698" s="0"/>
    </row>
    <row r="699" customFormat="false" ht="12.75" hidden="false" customHeight="false" outlineLevel="0" collapsed="false">
      <c r="C699" s="0"/>
      <c r="D699" s="0"/>
      <c r="E699" s="0"/>
      <c r="F699" s="0"/>
      <c r="G699" s="0"/>
    </row>
    <row r="700" customFormat="false" ht="12.75" hidden="false" customHeight="false" outlineLevel="0" collapsed="false">
      <c r="C700" s="0"/>
      <c r="D700" s="0"/>
      <c r="E700" s="0"/>
      <c r="F700" s="0"/>
      <c r="G700" s="0"/>
    </row>
    <row r="701" customFormat="false" ht="12.75" hidden="false" customHeight="false" outlineLevel="0" collapsed="false">
      <c r="C701" s="0"/>
      <c r="D701" s="0"/>
      <c r="E701" s="0"/>
      <c r="F701" s="0"/>
      <c r="G701" s="0"/>
    </row>
    <row r="702" customFormat="false" ht="12.75" hidden="false" customHeight="false" outlineLevel="0" collapsed="false">
      <c r="C702" s="0"/>
      <c r="D702" s="0"/>
      <c r="E702" s="0"/>
      <c r="F702" s="0"/>
      <c r="G702" s="0"/>
    </row>
    <row r="703" customFormat="false" ht="12.75" hidden="false" customHeight="false" outlineLevel="0" collapsed="false">
      <c r="C703" s="0"/>
      <c r="D703" s="0"/>
      <c r="E703" s="0"/>
      <c r="F703" s="0"/>
      <c r="G703" s="0"/>
    </row>
    <row r="704" customFormat="false" ht="12.75" hidden="false" customHeight="false" outlineLevel="0" collapsed="false">
      <c r="C704" s="0"/>
      <c r="D704" s="0"/>
      <c r="E704" s="0"/>
      <c r="F704" s="0"/>
      <c r="G704" s="0"/>
    </row>
    <row r="705" customFormat="false" ht="12.75" hidden="false" customHeight="false" outlineLevel="0" collapsed="false">
      <c r="C705" s="0"/>
      <c r="D705" s="0"/>
      <c r="E705" s="0"/>
      <c r="F705" s="0"/>
      <c r="G705" s="0"/>
    </row>
    <row r="706" customFormat="false" ht="12.75" hidden="false" customHeight="false" outlineLevel="0" collapsed="false">
      <c r="C706" s="0"/>
      <c r="D706" s="0"/>
      <c r="E706" s="0"/>
      <c r="F706" s="0"/>
      <c r="G706" s="0"/>
    </row>
    <row r="707" customFormat="false" ht="12.75" hidden="false" customHeight="false" outlineLevel="0" collapsed="false">
      <c r="C707" s="0"/>
      <c r="D707" s="0"/>
      <c r="E707" s="0"/>
      <c r="F707" s="0"/>
      <c r="G707" s="0"/>
    </row>
    <row r="708" customFormat="false" ht="12.75" hidden="false" customHeight="false" outlineLevel="0" collapsed="false">
      <c r="C708" s="0"/>
      <c r="D708" s="0"/>
      <c r="E708" s="0"/>
      <c r="F708" s="0"/>
      <c r="G708" s="0"/>
    </row>
    <row r="709" customFormat="false" ht="12.75" hidden="false" customHeight="false" outlineLevel="0" collapsed="false">
      <c r="C709" s="0"/>
      <c r="D709" s="0"/>
      <c r="E709" s="0"/>
      <c r="F709" s="0"/>
      <c r="G709" s="0"/>
    </row>
    <row r="710" customFormat="false" ht="12.75" hidden="false" customHeight="false" outlineLevel="0" collapsed="false">
      <c r="C710" s="0"/>
      <c r="D710" s="0"/>
      <c r="E710" s="0"/>
      <c r="F710" s="0"/>
      <c r="G710" s="0"/>
    </row>
    <row r="711" customFormat="false" ht="12.75" hidden="false" customHeight="false" outlineLevel="0" collapsed="false">
      <c r="C711" s="0"/>
      <c r="D711" s="0"/>
      <c r="E711" s="0"/>
      <c r="F711" s="0"/>
      <c r="G711" s="0"/>
    </row>
    <row r="712" customFormat="false" ht="12.75" hidden="false" customHeight="false" outlineLevel="0" collapsed="false">
      <c r="C712" s="0"/>
      <c r="D712" s="0"/>
      <c r="E712" s="0"/>
      <c r="F712" s="0"/>
      <c r="G712" s="0"/>
    </row>
    <row r="713" customFormat="false" ht="12.75" hidden="false" customHeight="false" outlineLevel="0" collapsed="false">
      <c r="C713" s="0"/>
      <c r="D713" s="0"/>
      <c r="E713" s="0"/>
      <c r="F713" s="0"/>
      <c r="G713" s="0"/>
    </row>
    <row r="714" customFormat="false" ht="12.75" hidden="false" customHeight="false" outlineLevel="0" collapsed="false">
      <c r="C714" s="0"/>
      <c r="D714" s="0"/>
      <c r="E714" s="0"/>
      <c r="F714" s="0"/>
      <c r="G714" s="0"/>
    </row>
    <row r="715" customFormat="false" ht="12.75" hidden="false" customHeight="false" outlineLevel="0" collapsed="false">
      <c r="C715" s="0"/>
      <c r="D715" s="0"/>
      <c r="E715" s="0"/>
      <c r="F715" s="0"/>
      <c r="G715" s="0"/>
    </row>
    <row r="716" customFormat="false" ht="12.75" hidden="false" customHeight="false" outlineLevel="0" collapsed="false">
      <c r="C716" s="0"/>
      <c r="D716" s="0"/>
      <c r="E716" s="0"/>
      <c r="F716" s="0"/>
      <c r="G716" s="0"/>
    </row>
    <row r="717" customFormat="false" ht="12.75" hidden="false" customHeight="false" outlineLevel="0" collapsed="false">
      <c r="C717" s="0"/>
      <c r="D717" s="0"/>
      <c r="E717" s="0"/>
      <c r="F717" s="0"/>
      <c r="G717" s="0"/>
    </row>
    <row r="718" customFormat="false" ht="12.75" hidden="false" customHeight="false" outlineLevel="0" collapsed="false">
      <c r="C718" s="0"/>
      <c r="D718" s="0"/>
      <c r="E718" s="0"/>
      <c r="F718" s="0"/>
      <c r="G718" s="0"/>
    </row>
    <row r="719" customFormat="false" ht="12.75" hidden="false" customHeight="false" outlineLevel="0" collapsed="false">
      <c r="C719" s="0"/>
      <c r="D719" s="0"/>
      <c r="E719" s="0"/>
      <c r="F719" s="0"/>
      <c r="G719" s="0"/>
    </row>
    <row r="720" customFormat="false" ht="12.75" hidden="false" customHeight="false" outlineLevel="0" collapsed="false">
      <c r="C720" s="0"/>
      <c r="D720" s="0"/>
      <c r="E720" s="0"/>
      <c r="F720" s="0"/>
      <c r="G720" s="0"/>
    </row>
    <row r="721" customFormat="false" ht="12.75" hidden="false" customHeight="false" outlineLevel="0" collapsed="false">
      <c r="C721" s="0"/>
      <c r="D721" s="0"/>
      <c r="E721" s="0"/>
      <c r="F721" s="0"/>
      <c r="G721" s="0"/>
    </row>
    <row r="722" customFormat="false" ht="12.75" hidden="false" customHeight="false" outlineLevel="0" collapsed="false">
      <c r="C722" s="0"/>
      <c r="D722" s="0"/>
      <c r="E722" s="0"/>
      <c r="F722" s="0"/>
      <c r="G722" s="0"/>
    </row>
    <row r="723" customFormat="false" ht="12.75" hidden="false" customHeight="false" outlineLevel="0" collapsed="false">
      <c r="C723" s="0"/>
      <c r="D723" s="0"/>
      <c r="E723" s="0"/>
      <c r="F723" s="0"/>
      <c r="G723" s="0"/>
    </row>
    <row r="724" customFormat="false" ht="12.75" hidden="false" customHeight="false" outlineLevel="0" collapsed="false">
      <c r="C724" s="0"/>
      <c r="D724" s="0"/>
      <c r="E724" s="0"/>
      <c r="F724" s="0"/>
      <c r="G724" s="0"/>
    </row>
    <row r="725" customFormat="false" ht="12.75" hidden="false" customHeight="false" outlineLevel="0" collapsed="false">
      <c r="C725" s="0"/>
      <c r="D725" s="0"/>
      <c r="E725" s="0"/>
      <c r="F725" s="0"/>
      <c r="G725" s="0"/>
    </row>
    <row r="726" customFormat="false" ht="12.75" hidden="false" customHeight="false" outlineLevel="0" collapsed="false">
      <c r="C726" s="0"/>
      <c r="D726" s="0"/>
      <c r="E726" s="0"/>
      <c r="F726" s="0"/>
      <c r="G726" s="0"/>
    </row>
    <row r="727" customFormat="false" ht="12.75" hidden="false" customHeight="false" outlineLevel="0" collapsed="false">
      <c r="C727" s="0"/>
      <c r="D727" s="0"/>
      <c r="E727" s="0"/>
      <c r="F727" s="0"/>
      <c r="G727" s="0"/>
    </row>
    <row r="728" customFormat="false" ht="12.75" hidden="false" customHeight="false" outlineLevel="0" collapsed="false">
      <c r="C728" s="0"/>
      <c r="D728" s="0"/>
      <c r="E728" s="0"/>
      <c r="F728" s="0"/>
      <c r="G728" s="0"/>
    </row>
    <row r="729" customFormat="false" ht="12.75" hidden="false" customHeight="false" outlineLevel="0" collapsed="false">
      <c r="C729" s="0"/>
      <c r="D729" s="0"/>
      <c r="E729" s="0"/>
      <c r="F729" s="0"/>
      <c r="G729" s="0"/>
    </row>
    <row r="730" customFormat="false" ht="12.75" hidden="false" customHeight="false" outlineLevel="0" collapsed="false">
      <c r="C730" s="0"/>
      <c r="D730" s="0"/>
      <c r="E730" s="0"/>
      <c r="F730" s="0"/>
      <c r="G730" s="0"/>
    </row>
    <row r="731" customFormat="false" ht="12.75" hidden="false" customHeight="false" outlineLevel="0" collapsed="false">
      <c r="C731" s="0"/>
      <c r="D731" s="0"/>
      <c r="E731" s="0"/>
      <c r="F731" s="0"/>
      <c r="G731" s="0"/>
    </row>
    <row r="732" customFormat="false" ht="12.75" hidden="false" customHeight="false" outlineLevel="0" collapsed="false">
      <c r="C732" s="0"/>
      <c r="D732" s="0"/>
      <c r="E732" s="0"/>
      <c r="F732" s="0"/>
      <c r="G732" s="0"/>
    </row>
    <row r="733" customFormat="false" ht="12.75" hidden="false" customHeight="false" outlineLevel="0" collapsed="false">
      <c r="C733" s="0"/>
      <c r="D733" s="0"/>
      <c r="E733" s="0"/>
      <c r="F733" s="0"/>
      <c r="G733" s="0"/>
    </row>
    <row r="734" customFormat="false" ht="12.75" hidden="false" customHeight="false" outlineLevel="0" collapsed="false">
      <c r="C734" s="0"/>
      <c r="D734" s="0"/>
      <c r="E734" s="0"/>
      <c r="F734" s="0"/>
      <c r="G734" s="0"/>
    </row>
    <row r="735" customFormat="false" ht="12.75" hidden="false" customHeight="false" outlineLevel="0" collapsed="false">
      <c r="C735" s="0"/>
      <c r="D735" s="0"/>
      <c r="E735" s="0"/>
      <c r="F735" s="0"/>
      <c r="G735" s="0"/>
    </row>
    <row r="736" customFormat="false" ht="12.75" hidden="false" customHeight="false" outlineLevel="0" collapsed="false">
      <c r="C736" s="0"/>
      <c r="D736" s="0"/>
      <c r="E736" s="0"/>
      <c r="F736" s="0"/>
      <c r="G736" s="0"/>
    </row>
    <row r="737" customFormat="false" ht="12.75" hidden="false" customHeight="false" outlineLevel="0" collapsed="false">
      <c r="C737" s="0"/>
      <c r="D737" s="0"/>
      <c r="E737" s="0"/>
      <c r="F737" s="0"/>
      <c r="G737" s="0"/>
    </row>
    <row r="738" customFormat="false" ht="12.75" hidden="false" customHeight="false" outlineLevel="0" collapsed="false">
      <c r="C738" s="0"/>
      <c r="D738" s="0"/>
      <c r="E738" s="0"/>
      <c r="F738" s="0"/>
      <c r="G738" s="0"/>
    </row>
    <row r="739" customFormat="false" ht="12.75" hidden="false" customHeight="false" outlineLevel="0" collapsed="false">
      <c r="C739" s="0"/>
      <c r="D739" s="0"/>
      <c r="E739" s="0"/>
      <c r="F739" s="0"/>
      <c r="G739" s="0"/>
    </row>
    <row r="740" customFormat="false" ht="12.75" hidden="false" customHeight="false" outlineLevel="0" collapsed="false">
      <c r="C740" s="0"/>
      <c r="D740" s="0"/>
      <c r="E740" s="0"/>
      <c r="F740" s="0"/>
      <c r="G740" s="0"/>
    </row>
    <row r="741" customFormat="false" ht="12.75" hidden="false" customHeight="false" outlineLevel="0" collapsed="false">
      <c r="C741" s="0"/>
      <c r="D741" s="0"/>
      <c r="E741" s="0"/>
      <c r="F741" s="0"/>
      <c r="G741" s="0"/>
    </row>
    <row r="742" customFormat="false" ht="12.75" hidden="false" customHeight="false" outlineLevel="0" collapsed="false">
      <c r="C742" s="0"/>
      <c r="D742" s="0"/>
      <c r="E742" s="0"/>
      <c r="F742" s="0"/>
      <c r="G742" s="0"/>
    </row>
    <row r="743" customFormat="false" ht="12.75" hidden="false" customHeight="false" outlineLevel="0" collapsed="false">
      <c r="C743" s="0"/>
      <c r="D743" s="0"/>
      <c r="E743" s="0"/>
      <c r="F743" s="0"/>
      <c r="G743" s="0"/>
    </row>
    <row r="744" customFormat="false" ht="12.75" hidden="false" customHeight="false" outlineLevel="0" collapsed="false">
      <c r="C744" s="0"/>
      <c r="D744" s="0"/>
      <c r="E744" s="0"/>
      <c r="F744" s="0"/>
      <c r="G744" s="0"/>
    </row>
    <row r="745" customFormat="false" ht="12.75" hidden="false" customHeight="false" outlineLevel="0" collapsed="false">
      <c r="C745" s="0"/>
      <c r="D745" s="0"/>
      <c r="E745" s="0"/>
      <c r="F745" s="0"/>
      <c r="G745" s="0"/>
    </row>
    <row r="746" customFormat="false" ht="12.75" hidden="false" customHeight="false" outlineLevel="0" collapsed="false">
      <c r="C746" s="0"/>
      <c r="D746" s="0"/>
      <c r="E746" s="0"/>
      <c r="F746" s="0"/>
      <c r="G746" s="0"/>
    </row>
    <row r="747" customFormat="false" ht="12.75" hidden="false" customHeight="false" outlineLevel="0" collapsed="false">
      <c r="C747" s="0"/>
      <c r="D747" s="0"/>
      <c r="E747" s="0"/>
      <c r="F747" s="0"/>
      <c r="G747" s="0"/>
    </row>
    <row r="748" customFormat="false" ht="12.75" hidden="false" customHeight="false" outlineLevel="0" collapsed="false">
      <c r="C748" s="0"/>
      <c r="D748" s="0"/>
      <c r="E748" s="0"/>
      <c r="F748" s="0"/>
      <c r="G748" s="0"/>
    </row>
    <row r="749" customFormat="false" ht="12.75" hidden="false" customHeight="false" outlineLevel="0" collapsed="false">
      <c r="C749" s="0"/>
      <c r="D749" s="0"/>
      <c r="E749" s="0"/>
      <c r="F749" s="0"/>
      <c r="G749" s="0"/>
    </row>
    <row r="750" customFormat="false" ht="12.75" hidden="false" customHeight="false" outlineLevel="0" collapsed="false">
      <c r="C750" s="0"/>
      <c r="D750" s="0"/>
      <c r="E750" s="0"/>
      <c r="F750" s="0"/>
      <c r="G750" s="0"/>
    </row>
    <row r="751" customFormat="false" ht="12.75" hidden="false" customHeight="false" outlineLevel="0" collapsed="false">
      <c r="C751" s="0"/>
      <c r="D751" s="0"/>
      <c r="E751" s="0"/>
      <c r="F751" s="0"/>
      <c r="G751" s="0"/>
    </row>
    <row r="752" customFormat="false" ht="12.75" hidden="false" customHeight="false" outlineLevel="0" collapsed="false">
      <c r="C752" s="0"/>
      <c r="D752" s="0"/>
      <c r="E752" s="0"/>
      <c r="F752" s="0"/>
      <c r="G752" s="0"/>
    </row>
    <row r="753" customFormat="false" ht="12.75" hidden="false" customHeight="false" outlineLevel="0" collapsed="false">
      <c r="C753" s="0"/>
      <c r="D753" s="0"/>
      <c r="E753" s="0"/>
      <c r="F753" s="0"/>
      <c r="G753" s="0"/>
    </row>
    <row r="754" customFormat="false" ht="12.75" hidden="false" customHeight="false" outlineLevel="0" collapsed="false">
      <c r="C754" s="0"/>
      <c r="D754" s="0"/>
      <c r="E754" s="0"/>
      <c r="F754" s="0"/>
      <c r="G754" s="0"/>
    </row>
    <row r="755" customFormat="false" ht="12.75" hidden="false" customHeight="false" outlineLevel="0" collapsed="false">
      <c r="C755" s="0"/>
      <c r="D755" s="0"/>
      <c r="E755" s="0"/>
      <c r="F755" s="0"/>
      <c r="G755" s="0"/>
    </row>
    <row r="756" customFormat="false" ht="12.75" hidden="false" customHeight="false" outlineLevel="0" collapsed="false">
      <c r="C756" s="0"/>
      <c r="D756" s="0"/>
      <c r="E756" s="0"/>
      <c r="F756" s="0"/>
      <c r="G756" s="0"/>
    </row>
    <row r="757" customFormat="false" ht="12.75" hidden="false" customHeight="false" outlineLevel="0" collapsed="false">
      <c r="C757" s="0"/>
      <c r="D757" s="0"/>
      <c r="E757" s="0"/>
      <c r="F757" s="0"/>
      <c r="G757" s="0"/>
    </row>
    <row r="758" customFormat="false" ht="12.75" hidden="false" customHeight="false" outlineLevel="0" collapsed="false">
      <c r="C758" s="0"/>
      <c r="D758" s="0"/>
      <c r="E758" s="0"/>
      <c r="F758" s="0"/>
      <c r="G758" s="0"/>
    </row>
    <row r="759" customFormat="false" ht="12.75" hidden="false" customHeight="false" outlineLevel="0" collapsed="false">
      <c r="C759" s="0"/>
      <c r="D759" s="0"/>
      <c r="E759" s="0"/>
      <c r="F759" s="0"/>
      <c r="G759" s="0"/>
    </row>
    <row r="760" customFormat="false" ht="12.75" hidden="false" customHeight="false" outlineLevel="0" collapsed="false">
      <c r="C760" s="0"/>
      <c r="D760" s="0"/>
      <c r="E760" s="0"/>
      <c r="F760" s="0"/>
      <c r="G760" s="0"/>
    </row>
    <row r="761" customFormat="false" ht="12.75" hidden="false" customHeight="false" outlineLevel="0" collapsed="false">
      <c r="C761" s="0"/>
      <c r="D761" s="0"/>
      <c r="E761" s="0"/>
      <c r="F761" s="0"/>
      <c r="G761" s="0"/>
    </row>
    <row r="762" customFormat="false" ht="12.75" hidden="false" customHeight="false" outlineLevel="0" collapsed="false">
      <c r="C762" s="0"/>
      <c r="D762" s="0"/>
      <c r="E762" s="0"/>
      <c r="F762" s="0"/>
      <c r="G762" s="0"/>
    </row>
    <row r="763" customFormat="false" ht="12.75" hidden="false" customHeight="false" outlineLevel="0" collapsed="false">
      <c r="C763" s="0"/>
      <c r="D763" s="0"/>
      <c r="E763" s="0"/>
      <c r="F763" s="0"/>
      <c r="G763" s="0"/>
    </row>
    <row r="764" customFormat="false" ht="12.75" hidden="false" customHeight="false" outlineLevel="0" collapsed="false">
      <c r="C764" s="0"/>
      <c r="D764" s="0"/>
      <c r="E764" s="0"/>
      <c r="F764" s="0"/>
      <c r="G764" s="0"/>
    </row>
    <row r="765" customFormat="false" ht="12.75" hidden="false" customHeight="false" outlineLevel="0" collapsed="false">
      <c r="C765" s="0"/>
      <c r="D765" s="0"/>
      <c r="E765" s="0"/>
      <c r="F765" s="0"/>
      <c r="G765" s="0"/>
    </row>
    <row r="766" customFormat="false" ht="12.75" hidden="false" customHeight="false" outlineLevel="0" collapsed="false">
      <c r="C766" s="0"/>
      <c r="D766" s="0"/>
      <c r="E766" s="0"/>
      <c r="F766" s="0"/>
      <c r="G766" s="0"/>
    </row>
    <row r="767" customFormat="false" ht="12.75" hidden="false" customHeight="false" outlineLevel="0" collapsed="false">
      <c r="C767" s="0"/>
      <c r="D767" s="0"/>
      <c r="E767" s="0"/>
      <c r="F767" s="0"/>
      <c r="G767" s="0"/>
    </row>
    <row r="768" customFormat="false" ht="12.75" hidden="false" customHeight="false" outlineLevel="0" collapsed="false">
      <c r="C768" s="0"/>
      <c r="D768" s="0"/>
      <c r="E768" s="0"/>
      <c r="F768" s="0"/>
      <c r="G768" s="0"/>
    </row>
    <row r="769" customFormat="false" ht="12.75" hidden="false" customHeight="false" outlineLevel="0" collapsed="false">
      <c r="C769" s="0"/>
      <c r="D769" s="0"/>
      <c r="E769" s="0"/>
      <c r="F769" s="0"/>
      <c r="G769" s="0"/>
    </row>
    <row r="770" customFormat="false" ht="12.75" hidden="false" customHeight="false" outlineLevel="0" collapsed="false">
      <c r="C770" s="0"/>
      <c r="D770" s="0"/>
      <c r="E770" s="0"/>
      <c r="F770" s="0"/>
      <c r="G770" s="0"/>
    </row>
    <row r="771" customFormat="false" ht="12.75" hidden="false" customHeight="false" outlineLevel="0" collapsed="false">
      <c r="C771" s="0"/>
      <c r="D771" s="0"/>
      <c r="E771" s="0"/>
      <c r="F771" s="0"/>
      <c r="G771" s="0"/>
    </row>
    <row r="772" customFormat="false" ht="12.75" hidden="false" customHeight="false" outlineLevel="0" collapsed="false">
      <c r="C772" s="0"/>
      <c r="D772" s="0"/>
      <c r="E772" s="0"/>
      <c r="F772" s="0"/>
      <c r="G772" s="0"/>
    </row>
    <row r="773" customFormat="false" ht="12.75" hidden="false" customHeight="false" outlineLevel="0" collapsed="false">
      <c r="C773" s="0"/>
      <c r="D773" s="0"/>
      <c r="E773" s="0"/>
      <c r="F773" s="0"/>
      <c r="G773" s="0"/>
    </row>
    <row r="774" customFormat="false" ht="12.75" hidden="false" customHeight="false" outlineLevel="0" collapsed="false">
      <c r="C774" s="0"/>
      <c r="D774" s="0"/>
      <c r="E774" s="0"/>
      <c r="F774" s="0"/>
      <c r="G774" s="0"/>
    </row>
    <row r="775" customFormat="false" ht="12.75" hidden="false" customHeight="false" outlineLevel="0" collapsed="false">
      <c r="C775" s="0"/>
      <c r="D775" s="0"/>
      <c r="E775" s="0"/>
      <c r="F775" s="0"/>
      <c r="G775" s="0"/>
    </row>
    <row r="776" customFormat="false" ht="12.75" hidden="false" customHeight="false" outlineLevel="0" collapsed="false">
      <c r="C776" s="0"/>
      <c r="D776" s="0"/>
      <c r="E776" s="0"/>
      <c r="F776" s="0"/>
      <c r="G776" s="0"/>
    </row>
    <row r="777" customFormat="false" ht="12.75" hidden="false" customHeight="false" outlineLevel="0" collapsed="false">
      <c r="C777" s="0"/>
      <c r="D777" s="0"/>
      <c r="E777" s="0"/>
      <c r="F777" s="0"/>
      <c r="G777" s="0"/>
    </row>
    <row r="778" customFormat="false" ht="12.75" hidden="false" customHeight="false" outlineLevel="0" collapsed="false">
      <c r="C778" s="0"/>
      <c r="D778" s="0"/>
      <c r="E778" s="0"/>
      <c r="F778" s="0"/>
      <c r="G778" s="0"/>
    </row>
    <row r="779" customFormat="false" ht="12.75" hidden="false" customHeight="false" outlineLevel="0" collapsed="false">
      <c r="C779" s="0"/>
      <c r="D779" s="0"/>
      <c r="E779" s="0"/>
      <c r="F779" s="0"/>
      <c r="G779" s="0"/>
    </row>
    <row r="780" customFormat="false" ht="12.75" hidden="false" customHeight="false" outlineLevel="0" collapsed="false">
      <c r="C780" s="0"/>
      <c r="D780" s="0"/>
      <c r="E780" s="0"/>
      <c r="F780" s="0"/>
      <c r="G780" s="0"/>
    </row>
    <row r="781" customFormat="false" ht="12.75" hidden="false" customHeight="false" outlineLevel="0" collapsed="false">
      <c r="C781" s="0"/>
      <c r="D781" s="0"/>
      <c r="E781" s="0"/>
      <c r="F781" s="0"/>
      <c r="G781" s="0"/>
    </row>
    <row r="782" customFormat="false" ht="12.75" hidden="false" customHeight="false" outlineLevel="0" collapsed="false">
      <c r="C782" s="0"/>
      <c r="D782" s="0"/>
      <c r="E782" s="0"/>
      <c r="F782" s="0"/>
      <c r="G782" s="0"/>
    </row>
    <row r="783" customFormat="false" ht="12.75" hidden="false" customHeight="false" outlineLevel="0" collapsed="false">
      <c r="C783" s="0"/>
      <c r="D783" s="0"/>
      <c r="E783" s="0"/>
      <c r="F783" s="0"/>
      <c r="G783" s="0"/>
    </row>
    <row r="784" customFormat="false" ht="12.75" hidden="false" customHeight="false" outlineLevel="0" collapsed="false">
      <c r="C784" s="0"/>
      <c r="D784" s="0"/>
      <c r="E784" s="0"/>
      <c r="F784" s="0"/>
      <c r="G784" s="0"/>
    </row>
    <row r="785" customFormat="false" ht="12.75" hidden="false" customHeight="false" outlineLevel="0" collapsed="false">
      <c r="C785" s="0"/>
      <c r="D785" s="0"/>
      <c r="E785" s="0"/>
      <c r="F785" s="0"/>
      <c r="G785" s="0"/>
    </row>
    <row r="786" customFormat="false" ht="12.75" hidden="false" customHeight="false" outlineLevel="0" collapsed="false">
      <c r="C786" s="0"/>
      <c r="D786" s="0"/>
      <c r="E786" s="0"/>
      <c r="F786" s="0"/>
      <c r="G786" s="0"/>
    </row>
    <row r="787" customFormat="false" ht="12.75" hidden="false" customHeight="false" outlineLevel="0" collapsed="false">
      <c r="C787" s="0"/>
      <c r="D787" s="0"/>
      <c r="E787" s="0"/>
      <c r="F787" s="0"/>
      <c r="G787" s="0"/>
    </row>
    <row r="788" customFormat="false" ht="12.75" hidden="false" customHeight="false" outlineLevel="0" collapsed="false">
      <c r="C788" s="0"/>
      <c r="D788" s="0"/>
      <c r="E788" s="0"/>
      <c r="F788" s="0"/>
      <c r="G788" s="0"/>
    </row>
    <row r="789" customFormat="false" ht="12.75" hidden="false" customHeight="false" outlineLevel="0" collapsed="false">
      <c r="C789" s="0"/>
      <c r="D789" s="0"/>
      <c r="E789" s="0"/>
      <c r="F789" s="0"/>
      <c r="G789" s="0"/>
    </row>
    <row r="790" customFormat="false" ht="12.75" hidden="false" customHeight="false" outlineLevel="0" collapsed="false">
      <c r="C790" s="0"/>
      <c r="D790" s="0"/>
      <c r="E790" s="0"/>
      <c r="F790" s="0"/>
      <c r="G790" s="0"/>
    </row>
    <row r="791" customFormat="false" ht="12.75" hidden="false" customHeight="false" outlineLevel="0" collapsed="false">
      <c r="C791" s="0"/>
      <c r="D791" s="0"/>
      <c r="E791" s="0"/>
      <c r="F791" s="0"/>
      <c r="G791" s="0"/>
    </row>
    <row r="792" customFormat="false" ht="12.75" hidden="false" customHeight="false" outlineLevel="0" collapsed="false">
      <c r="C792" s="0"/>
      <c r="D792" s="0"/>
      <c r="E792" s="0"/>
      <c r="F792" s="0"/>
      <c r="G792" s="0"/>
    </row>
    <row r="793" customFormat="false" ht="12.75" hidden="false" customHeight="false" outlineLevel="0" collapsed="false">
      <c r="C793" s="0"/>
      <c r="D793" s="0"/>
      <c r="E793" s="0"/>
      <c r="F793" s="0"/>
      <c r="G793" s="0"/>
    </row>
    <row r="794" customFormat="false" ht="12.75" hidden="false" customHeight="false" outlineLevel="0" collapsed="false">
      <c r="C794" s="0"/>
      <c r="D794" s="0"/>
      <c r="E794" s="0"/>
      <c r="F794" s="0"/>
      <c r="G794" s="0"/>
    </row>
    <row r="795" customFormat="false" ht="12.75" hidden="false" customHeight="false" outlineLevel="0" collapsed="false">
      <c r="C795" s="0"/>
      <c r="D795" s="0"/>
      <c r="E795" s="0"/>
      <c r="F795" s="0"/>
      <c r="G795" s="0"/>
    </row>
    <row r="796" customFormat="false" ht="12.75" hidden="false" customHeight="false" outlineLevel="0" collapsed="false">
      <c r="C796" s="0"/>
      <c r="D796" s="0"/>
      <c r="E796" s="0"/>
      <c r="F796" s="0"/>
      <c r="G796" s="0"/>
    </row>
    <row r="797" customFormat="false" ht="12.75" hidden="false" customHeight="false" outlineLevel="0" collapsed="false">
      <c r="C797" s="0"/>
      <c r="D797" s="0"/>
      <c r="E797" s="0"/>
      <c r="F797" s="0"/>
      <c r="G797" s="0"/>
    </row>
    <row r="798" customFormat="false" ht="12.75" hidden="false" customHeight="false" outlineLevel="0" collapsed="false">
      <c r="C798" s="0"/>
      <c r="D798" s="0"/>
      <c r="E798" s="0"/>
      <c r="F798" s="0"/>
      <c r="G798" s="0"/>
    </row>
    <row r="799" customFormat="false" ht="12.75" hidden="false" customHeight="false" outlineLevel="0" collapsed="false">
      <c r="C799" s="0"/>
      <c r="D799" s="0"/>
      <c r="E799" s="0"/>
      <c r="F799" s="0"/>
      <c r="G799" s="0"/>
    </row>
    <row r="800" customFormat="false" ht="12.75" hidden="false" customHeight="false" outlineLevel="0" collapsed="false">
      <c r="C800" s="0"/>
      <c r="D800" s="0"/>
      <c r="E800" s="0"/>
      <c r="F800" s="0"/>
      <c r="G800" s="0"/>
    </row>
    <row r="801" customFormat="false" ht="12.75" hidden="false" customHeight="false" outlineLevel="0" collapsed="false">
      <c r="C801" s="0"/>
      <c r="D801" s="0"/>
      <c r="E801" s="0"/>
      <c r="F801" s="0"/>
      <c r="G801" s="0"/>
    </row>
    <row r="802" customFormat="false" ht="12.75" hidden="false" customHeight="false" outlineLevel="0" collapsed="false">
      <c r="C802" s="0"/>
      <c r="D802" s="0"/>
      <c r="E802" s="0"/>
      <c r="F802" s="0"/>
      <c r="G802" s="0"/>
    </row>
    <row r="803" customFormat="false" ht="12.75" hidden="false" customHeight="false" outlineLevel="0" collapsed="false">
      <c r="C803" s="0"/>
      <c r="D803" s="0"/>
      <c r="E803" s="0"/>
      <c r="F803" s="0"/>
      <c r="G803" s="0"/>
    </row>
    <row r="804" customFormat="false" ht="12.75" hidden="false" customHeight="false" outlineLevel="0" collapsed="false">
      <c r="C804" s="0"/>
      <c r="D804" s="0"/>
      <c r="E804" s="0"/>
      <c r="F804" s="0"/>
      <c r="G804" s="0"/>
    </row>
    <row r="805" customFormat="false" ht="12.75" hidden="false" customHeight="false" outlineLevel="0" collapsed="false">
      <c r="C805" s="0"/>
      <c r="D805" s="0"/>
      <c r="E805" s="0"/>
      <c r="F805" s="0"/>
      <c r="G805" s="0"/>
    </row>
    <row r="806" customFormat="false" ht="12.75" hidden="false" customHeight="false" outlineLevel="0" collapsed="false">
      <c r="C806" s="0"/>
      <c r="D806" s="0"/>
      <c r="E806" s="0"/>
      <c r="F806" s="0"/>
      <c r="G806" s="0"/>
    </row>
    <row r="807" customFormat="false" ht="12.75" hidden="false" customHeight="false" outlineLevel="0" collapsed="false">
      <c r="C807" s="0"/>
      <c r="D807" s="0"/>
      <c r="E807" s="0"/>
      <c r="F807" s="0"/>
      <c r="G807" s="0"/>
    </row>
    <row r="808" customFormat="false" ht="12.75" hidden="false" customHeight="false" outlineLevel="0" collapsed="false">
      <c r="C808" s="0"/>
      <c r="D808" s="0"/>
      <c r="E808" s="0"/>
      <c r="F808" s="0"/>
      <c r="G808" s="0"/>
    </row>
    <row r="809" customFormat="false" ht="12.75" hidden="false" customHeight="false" outlineLevel="0" collapsed="false">
      <c r="C809" s="0"/>
      <c r="D809" s="0"/>
      <c r="E809" s="0"/>
      <c r="F809" s="0"/>
      <c r="G809" s="0"/>
    </row>
    <row r="810" customFormat="false" ht="12.75" hidden="false" customHeight="false" outlineLevel="0" collapsed="false">
      <c r="C810" s="0"/>
      <c r="D810" s="0"/>
      <c r="E810" s="0"/>
      <c r="F810" s="0"/>
      <c r="G810" s="0"/>
    </row>
    <row r="811" customFormat="false" ht="12.75" hidden="false" customHeight="false" outlineLevel="0" collapsed="false">
      <c r="C811" s="0"/>
      <c r="D811" s="0"/>
      <c r="E811" s="0"/>
      <c r="F811" s="0"/>
      <c r="G811" s="0"/>
    </row>
    <row r="812" customFormat="false" ht="12.75" hidden="false" customHeight="false" outlineLevel="0" collapsed="false">
      <c r="C812" s="0"/>
      <c r="D812" s="0"/>
      <c r="E812" s="0"/>
      <c r="F812" s="0"/>
      <c r="G812" s="0"/>
    </row>
    <row r="813" customFormat="false" ht="12.75" hidden="false" customHeight="false" outlineLevel="0" collapsed="false">
      <c r="C813" s="0"/>
      <c r="D813" s="0"/>
      <c r="E813" s="0"/>
      <c r="F813" s="0"/>
      <c r="G813" s="0"/>
    </row>
    <row r="814" customFormat="false" ht="12.75" hidden="false" customHeight="false" outlineLevel="0" collapsed="false">
      <c r="C814" s="0"/>
      <c r="D814" s="0"/>
      <c r="E814" s="0"/>
      <c r="F814" s="0"/>
      <c r="G814" s="0"/>
    </row>
    <row r="815" customFormat="false" ht="12.75" hidden="false" customHeight="false" outlineLevel="0" collapsed="false">
      <c r="C815" s="0"/>
      <c r="D815" s="0"/>
      <c r="E815" s="0"/>
      <c r="F815" s="0"/>
      <c r="G815" s="0"/>
    </row>
    <row r="816" customFormat="false" ht="12.75" hidden="false" customHeight="false" outlineLevel="0" collapsed="false">
      <c r="C816" s="0"/>
      <c r="D816" s="0"/>
      <c r="E816" s="0"/>
      <c r="F816" s="0"/>
      <c r="G816" s="0"/>
    </row>
    <row r="817" customFormat="false" ht="12.75" hidden="false" customHeight="false" outlineLevel="0" collapsed="false">
      <c r="C817" s="0"/>
      <c r="D817" s="0"/>
      <c r="E817" s="0"/>
      <c r="F817" s="0"/>
      <c r="G817" s="0"/>
    </row>
    <row r="818" customFormat="false" ht="12.75" hidden="false" customHeight="false" outlineLevel="0" collapsed="false">
      <c r="C818" s="0"/>
      <c r="D818" s="0"/>
      <c r="E818" s="0"/>
      <c r="F818" s="0"/>
      <c r="G818" s="0"/>
    </row>
    <row r="819" customFormat="false" ht="12.75" hidden="false" customHeight="false" outlineLevel="0" collapsed="false">
      <c r="C819" s="0"/>
      <c r="D819" s="0"/>
      <c r="E819" s="0"/>
      <c r="F819" s="0"/>
      <c r="G819" s="0"/>
    </row>
    <row r="820" customFormat="false" ht="12.75" hidden="false" customHeight="false" outlineLevel="0" collapsed="false">
      <c r="C820" s="0"/>
      <c r="D820" s="0"/>
      <c r="E820" s="0"/>
      <c r="F820" s="0"/>
      <c r="G820" s="0"/>
    </row>
    <row r="821" customFormat="false" ht="12.75" hidden="false" customHeight="false" outlineLevel="0" collapsed="false">
      <c r="C821" s="0"/>
      <c r="D821" s="0"/>
      <c r="E821" s="0"/>
      <c r="F821" s="0"/>
      <c r="G821" s="0"/>
    </row>
    <row r="822" customFormat="false" ht="12.75" hidden="false" customHeight="false" outlineLevel="0" collapsed="false">
      <c r="C822" s="0"/>
      <c r="D822" s="0"/>
      <c r="E822" s="0"/>
      <c r="F822" s="0"/>
      <c r="G822" s="0"/>
    </row>
    <row r="823" customFormat="false" ht="12.75" hidden="false" customHeight="false" outlineLevel="0" collapsed="false">
      <c r="C823" s="0"/>
      <c r="D823" s="0"/>
      <c r="E823" s="0"/>
      <c r="F823" s="0"/>
      <c r="G823" s="0"/>
    </row>
    <row r="824" customFormat="false" ht="12.75" hidden="false" customHeight="false" outlineLevel="0" collapsed="false">
      <c r="C824" s="0"/>
      <c r="D824" s="0"/>
      <c r="E824" s="0"/>
      <c r="F824" s="0"/>
      <c r="G824" s="0"/>
    </row>
    <row r="825" customFormat="false" ht="12.75" hidden="false" customHeight="false" outlineLevel="0" collapsed="false">
      <c r="C825" s="0"/>
      <c r="D825" s="0"/>
      <c r="E825" s="0"/>
      <c r="F825" s="0"/>
      <c r="G825" s="0"/>
    </row>
    <row r="826" customFormat="false" ht="12.75" hidden="false" customHeight="false" outlineLevel="0" collapsed="false">
      <c r="C826" s="0"/>
      <c r="D826" s="0"/>
      <c r="E826" s="0"/>
      <c r="F826" s="0"/>
      <c r="G826" s="0"/>
    </row>
    <row r="827" customFormat="false" ht="12.75" hidden="false" customHeight="false" outlineLevel="0" collapsed="false">
      <c r="C827" s="0"/>
      <c r="D827" s="0"/>
      <c r="E827" s="0"/>
      <c r="F827" s="0"/>
      <c r="G827" s="0"/>
    </row>
    <row r="828" customFormat="false" ht="12.75" hidden="false" customHeight="false" outlineLevel="0" collapsed="false">
      <c r="C828" s="0"/>
      <c r="D828" s="0"/>
      <c r="E828" s="0"/>
      <c r="F828" s="0"/>
      <c r="G828" s="0"/>
    </row>
    <row r="829" customFormat="false" ht="12.75" hidden="false" customHeight="false" outlineLevel="0" collapsed="false">
      <c r="C829" s="0"/>
      <c r="D829" s="0"/>
      <c r="E829" s="0"/>
      <c r="F829" s="0"/>
      <c r="G829" s="0"/>
    </row>
    <row r="830" customFormat="false" ht="12.75" hidden="false" customHeight="false" outlineLevel="0" collapsed="false">
      <c r="C830" s="0"/>
      <c r="D830" s="0"/>
      <c r="E830" s="0"/>
      <c r="F830" s="0"/>
      <c r="G830" s="0"/>
    </row>
    <row r="831" customFormat="false" ht="12.75" hidden="false" customHeight="false" outlineLevel="0" collapsed="false">
      <c r="C831" s="0"/>
      <c r="D831" s="0"/>
      <c r="E831" s="0"/>
      <c r="F831" s="0"/>
      <c r="G831" s="0"/>
    </row>
    <row r="832" customFormat="false" ht="12.75" hidden="false" customHeight="false" outlineLevel="0" collapsed="false">
      <c r="C832" s="0"/>
      <c r="D832" s="0"/>
      <c r="E832" s="0"/>
      <c r="F832" s="0"/>
      <c r="G832" s="0"/>
    </row>
    <row r="833" customFormat="false" ht="12.75" hidden="false" customHeight="false" outlineLevel="0" collapsed="false">
      <c r="C833" s="0"/>
      <c r="D833" s="0"/>
      <c r="E833" s="0"/>
      <c r="F833" s="0"/>
      <c r="G833" s="0"/>
    </row>
    <row r="834" customFormat="false" ht="12.75" hidden="false" customHeight="false" outlineLevel="0" collapsed="false">
      <c r="C834" s="0"/>
      <c r="D834" s="0"/>
      <c r="E834" s="0"/>
      <c r="F834" s="0"/>
      <c r="G834" s="0"/>
    </row>
    <row r="835" customFormat="false" ht="12.75" hidden="false" customHeight="false" outlineLevel="0" collapsed="false">
      <c r="C835" s="0"/>
      <c r="D835" s="0"/>
      <c r="E835" s="0"/>
      <c r="F835" s="0"/>
      <c r="G835" s="0"/>
    </row>
    <row r="836" customFormat="false" ht="12.75" hidden="false" customHeight="false" outlineLevel="0" collapsed="false">
      <c r="C836" s="0"/>
      <c r="D836" s="0"/>
      <c r="E836" s="0"/>
      <c r="F836" s="0"/>
      <c r="G836" s="0"/>
    </row>
    <row r="837" customFormat="false" ht="12.75" hidden="false" customHeight="false" outlineLevel="0" collapsed="false">
      <c r="C837" s="0"/>
      <c r="D837" s="0"/>
      <c r="E837" s="0"/>
      <c r="F837" s="0"/>
      <c r="G837" s="0"/>
    </row>
    <row r="838" customFormat="false" ht="12.75" hidden="false" customHeight="false" outlineLevel="0" collapsed="false">
      <c r="C838" s="0"/>
      <c r="D838" s="0"/>
      <c r="E838" s="0"/>
      <c r="F838" s="0"/>
      <c r="G838" s="0"/>
    </row>
    <row r="839" customFormat="false" ht="12.75" hidden="false" customHeight="false" outlineLevel="0" collapsed="false">
      <c r="C839" s="0"/>
      <c r="D839" s="0"/>
      <c r="E839" s="0"/>
      <c r="F839" s="0"/>
      <c r="G839" s="0"/>
    </row>
    <row r="840" customFormat="false" ht="12.75" hidden="false" customHeight="false" outlineLevel="0" collapsed="false">
      <c r="C840" s="0"/>
      <c r="D840" s="0"/>
      <c r="E840" s="0"/>
      <c r="F840" s="0"/>
      <c r="G840" s="0"/>
    </row>
    <row r="841" customFormat="false" ht="12.75" hidden="false" customHeight="false" outlineLevel="0" collapsed="false">
      <c r="C841" s="0"/>
      <c r="D841" s="0"/>
      <c r="E841" s="0"/>
      <c r="F841" s="0"/>
      <c r="G841" s="0"/>
    </row>
    <row r="842" customFormat="false" ht="12.75" hidden="false" customHeight="false" outlineLevel="0" collapsed="false">
      <c r="C842" s="0"/>
      <c r="D842" s="0"/>
      <c r="E842" s="0"/>
      <c r="F842" s="0"/>
      <c r="G842" s="0"/>
    </row>
    <row r="843" customFormat="false" ht="12.75" hidden="false" customHeight="false" outlineLevel="0" collapsed="false">
      <c r="C843" s="0"/>
      <c r="D843" s="0"/>
      <c r="E843" s="0"/>
      <c r="F843" s="0"/>
      <c r="G843" s="0"/>
    </row>
    <row r="844" customFormat="false" ht="12.75" hidden="false" customHeight="false" outlineLevel="0" collapsed="false">
      <c r="C844" s="0"/>
      <c r="D844" s="0"/>
      <c r="E844" s="0"/>
      <c r="F844" s="0"/>
      <c r="G844" s="0"/>
    </row>
    <row r="845" customFormat="false" ht="12.75" hidden="false" customHeight="false" outlineLevel="0" collapsed="false">
      <c r="C845" s="0"/>
      <c r="D845" s="0"/>
      <c r="E845" s="0"/>
      <c r="F845" s="0"/>
      <c r="G845" s="0"/>
    </row>
    <row r="846" customFormat="false" ht="12.75" hidden="false" customHeight="false" outlineLevel="0" collapsed="false">
      <c r="C846" s="0"/>
      <c r="D846" s="0"/>
      <c r="E846" s="0"/>
      <c r="F846" s="0"/>
      <c r="G846" s="0"/>
    </row>
    <row r="847" customFormat="false" ht="12.75" hidden="false" customHeight="false" outlineLevel="0" collapsed="false">
      <c r="C847" s="0"/>
      <c r="D847" s="0"/>
      <c r="E847" s="0"/>
      <c r="F847" s="0"/>
      <c r="G847" s="0"/>
    </row>
    <row r="848" customFormat="false" ht="12.75" hidden="false" customHeight="false" outlineLevel="0" collapsed="false">
      <c r="C848" s="0"/>
      <c r="D848" s="0"/>
      <c r="E848" s="0"/>
      <c r="F848" s="0"/>
      <c r="G848" s="0"/>
    </row>
    <row r="849" customFormat="false" ht="12.75" hidden="false" customHeight="false" outlineLevel="0" collapsed="false">
      <c r="C849" s="0"/>
      <c r="D849" s="0"/>
      <c r="E849" s="0"/>
      <c r="F849" s="0"/>
      <c r="G849" s="0"/>
    </row>
    <row r="850" customFormat="false" ht="12.75" hidden="false" customHeight="false" outlineLevel="0" collapsed="false">
      <c r="C850" s="0"/>
      <c r="D850" s="0"/>
      <c r="E850" s="0"/>
      <c r="F850" s="0"/>
      <c r="G850" s="0"/>
    </row>
    <row r="851" customFormat="false" ht="12.75" hidden="false" customHeight="false" outlineLevel="0" collapsed="false">
      <c r="C851" s="0"/>
      <c r="D851" s="0"/>
      <c r="E851" s="0"/>
      <c r="F851" s="0"/>
      <c r="G851" s="0"/>
    </row>
    <row r="852" customFormat="false" ht="12.75" hidden="false" customHeight="false" outlineLevel="0" collapsed="false">
      <c r="C852" s="0"/>
      <c r="D852" s="0"/>
      <c r="E852" s="0"/>
      <c r="F852" s="0"/>
      <c r="G852" s="0"/>
    </row>
    <row r="853" customFormat="false" ht="12.75" hidden="false" customHeight="false" outlineLevel="0" collapsed="false">
      <c r="C853" s="0"/>
      <c r="D853" s="0"/>
      <c r="E853" s="0"/>
      <c r="F853" s="0"/>
      <c r="G853" s="0"/>
    </row>
    <row r="854" customFormat="false" ht="12.75" hidden="false" customHeight="false" outlineLevel="0" collapsed="false">
      <c r="C854" s="0"/>
      <c r="D854" s="0"/>
      <c r="E854" s="0"/>
      <c r="F854" s="0"/>
      <c r="G854" s="0"/>
    </row>
    <row r="855" customFormat="false" ht="12.75" hidden="false" customHeight="false" outlineLevel="0" collapsed="false">
      <c r="C855" s="0"/>
      <c r="D855" s="0"/>
      <c r="E855" s="0"/>
      <c r="F855" s="0"/>
      <c r="G855" s="0"/>
    </row>
    <row r="856" customFormat="false" ht="12.75" hidden="false" customHeight="false" outlineLevel="0" collapsed="false">
      <c r="C856" s="0"/>
      <c r="D856" s="0"/>
      <c r="E856" s="0"/>
      <c r="F856" s="0"/>
      <c r="G856" s="0"/>
    </row>
    <row r="857" customFormat="false" ht="12.75" hidden="false" customHeight="false" outlineLevel="0" collapsed="false">
      <c r="C857" s="0"/>
      <c r="D857" s="0"/>
      <c r="E857" s="0"/>
      <c r="F857" s="0"/>
      <c r="G857" s="0"/>
    </row>
    <row r="858" customFormat="false" ht="12.75" hidden="false" customHeight="false" outlineLevel="0" collapsed="false">
      <c r="C858" s="0"/>
      <c r="D858" s="0"/>
      <c r="E858" s="0"/>
      <c r="F858" s="0"/>
      <c r="G858" s="0"/>
    </row>
    <row r="859" customFormat="false" ht="12.75" hidden="false" customHeight="false" outlineLevel="0" collapsed="false">
      <c r="C859" s="0"/>
      <c r="D859" s="0"/>
      <c r="E859" s="0"/>
      <c r="F859" s="0"/>
      <c r="G859" s="0"/>
    </row>
    <row r="860" customFormat="false" ht="12.75" hidden="false" customHeight="false" outlineLevel="0" collapsed="false">
      <c r="C860" s="0"/>
      <c r="D860" s="0"/>
      <c r="E860" s="0"/>
      <c r="F860" s="0"/>
      <c r="G860" s="0"/>
    </row>
    <row r="861" customFormat="false" ht="12.75" hidden="false" customHeight="false" outlineLevel="0" collapsed="false">
      <c r="C861" s="0"/>
      <c r="D861" s="0"/>
      <c r="E861" s="0"/>
      <c r="F861" s="0"/>
      <c r="G861" s="0"/>
    </row>
    <row r="862" customFormat="false" ht="12.75" hidden="false" customHeight="false" outlineLevel="0" collapsed="false">
      <c r="C862" s="0"/>
      <c r="D862" s="0"/>
      <c r="E862" s="0"/>
      <c r="F862" s="0"/>
      <c r="G862" s="0"/>
    </row>
    <row r="863" customFormat="false" ht="12.75" hidden="false" customHeight="false" outlineLevel="0" collapsed="false">
      <c r="C863" s="0"/>
      <c r="D863" s="0"/>
      <c r="E863" s="0"/>
      <c r="F863" s="0"/>
      <c r="G863" s="0"/>
    </row>
    <row r="864" customFormat="false" ht="12.75" hidden="false" customHeight="false" outlineLevel="0" collapsed="false">
      <c r="C864" s="0"/>
      <c r="D864" s="0"/>
      <c r="E864" s="0"/>
      <c r="F864" s="0"/>
      <c r="G864" s="0"/>
    </row>
    <row r="865" customFormat="false" ht="12.75" hidden="false" customHeight="false" outlineLevel="0" collapsed="false">
      <c r="C865" s="0"/>
      <c r="D865" s="0"/>
      <c r="E865" s="0"/>
      <c r="F865" s="0"/>
      <c r="G865" s="0"/>
    </row>
    <row r="866" customFormat="false" ht="12.75" hidden="false" customHeight="false" outlineLevel="0" collapsed="false">
      <c r="C866" s="0"/>
      <c r="D866" s="0"/>
      <c r="E866" s="0"/>
      <c r="F866" s="0"/>
      <c r="G866" s="0"/>
    </row>
    <row r="867" customFormat="false" ht="12.75" hidden="false" customHeight="false" outlineLevel="0" collapsed="false">
      <c r="C867" s="0"/>
      <c r="D867" s="0"/>
      <c r="E867" s="0"/>
      <c r="F867" s="0"/>
      <c r="G867" s="0"/>
    </row>
    <row r="868" customFormat="false" ht="12.75" hidden="false" customHeight="false" outlineLevel="0" collapsed="false">
      <c r="C868" s="0"/>
      <c r="D868" s="0"/>
      <c r="E868" s="0"/>
      <c r="F868" s="0"/>
      <c r="G868" s="0"/>
    </row>
    <row r="869" customFormat="false" ht="12.75" hidden="false" customHeight="false" outlineLevel="0" collapsed="false">
      <c r="C869" s="0"/>
      <c r="D869" s="0"/>
      <c r="E869" s="0"/>
      <c r="F869" s="0"/>
      <c r="G869" s="0"/>
    </row>
    <row r="870" customFormat="false" ht="12.75" hidden="false" customHeight="false" outlineLevel="0" collapsed="false">
      <c r="C870" s="0"/>
      <c r="D870" s="0"/>
      <c r="E870" s="0"/>
      <c r="F870" s="0"/>
      <c r="G870" s="0"/>
    </row>
    <row r="871" customFormat="false" ht="12.75" hidden="false" customHeight="false" outlineLevel="0" collapsed="false">
      <c r="C871" s="0"/>
      <c r="D871" s="0"/>
      <c r="E871" s="0"/>
      <c r="F871" s="0"/>
      <c r="G871" s="0"/>
    </row>
    <row r="872" customFormat="false" ht="12.75" hidden="false" customHeight="false" outlineLevel="0" collapsed="false">
      <c r="C872" s="0"/>
      <c r="D872" s="0"/>
      <c r="E872" s="0"/>
      <c r="F872" s="0"/>
      <c r="G872" s="0"/>
    </row>
    <row r="873" customFormat="false" ht="12.75" hidden="false" customHeight="false" outlineLevel="0" collapsed="false">
      <c r="C873" s="0"/>
      <c r="D873" s="0"/>
      <c r="E873" s="0"/>
      <c r="F873" s="0"/>
      <c r="G873" s="0"/>
    </row>
    <row r="874" customFormat="false" ht="12.75" hidden="false" customHeight="false" outlineLevel="0" collapsed="false">
      <c r="C874" s="0"/>
      <c r="D874" s="0"/>
      <c r="E874" s="0"/>
      <c r="F874" s="0"/>
      <c r="G874" s="0"/>
    </row>
    <row r="875" customFormat="false" ht="12.75" hidden="false" customHeight="false" outlineLevel="0" collapsed="false">
      <c r="C875" s="0"/>
      <c r="D875" s="0"/>
      <c r="E875" s="0"/>
      <c r="F875" s="0"/>
      <c r="G875" s="0"/>
    </row>
    <row r="876" customFormat="false" ht="12.75" hidden="false" customHeight="false" outlineLevel="0" collapsed="false">
      <c r="C876" s="0"/>
      <c r="D876" s="0"/>
      <c r="E876" s="0"/>
      <c r="F876" s="0"/>
      <c r="G876" s="0"/>
    </row>
    <row r="877" customFormat="false" ht="12.75" hidden="false" customHeight="false" outlineLevel="0" collapsed="false">
      <c r="C877" s="0"/>
      <c r="D877" s="0"/>
      <c r="E877" s="0"/>
      <c r="F877" s="0"/>
      <c r="G877" s="0"/>
    </row>
    <row r="878" customFormat="false" ht="12.75" hidden="false" customHeight="false" outlineLevel="0" collapsed="false">
      <c r="C878" s="0"/>
      <c r="D878" s="0"/>
      <c r="E878" s="0"/>
      <c r="F878" s="0"/>
      <c r="G878" s="0"/>
    </row>
    <row r="879" customFormat="false" ht="12.75" hidden="false" customHeight="false" outlineLevel="0" collapsed="false">
      <c r="C879" s="0"/>
      <c r="D879" s="0"/>
      <c r="E879" s="0"/>
      <c r="F879" s="0"/>
      <c r="G879" s="0"/>
    </row>
    <row r="880" customFormat="false" ht="12.75" hidden="false" customHeight="false" outlineLevel="0" collapsed="false">
      <c r="C880" s="0"/>
      <c r="D880" s="0"/>
      <c r="E880" s="0"/>
      <c r="F880" s="0"/>
      <c r="G880" s="0"/>
    </row>
    <row r="881" customFormat="false" ht="12.75" hidden="false" customHeight="false" outlineLevel="0" collapsed="false">
      <c r="C881" s="0"/>
      <c r="D881" s="0"/>
      <c r="E881" s="0"/>
      <c r="F881" s="0"/>
      <c r="G881" s="0"/>
    </row>
    <row r="882" customFormat="false" ht="12.75" hidden="false" customHeight="false" outlineLevel="0" collapsed="false">
      <c r="C882" s="0"/>
      <c r="D882" s="0"/>
      <c r="E882" s="0"/>
      <c r="F882" s="0"/>
      <c r="G882" s="0"/>
    </row>
    <row r="883" customFormat="false" ht="12.75" hidden="false" customHeight="false" outlineLevel="0" collapsed="false">
      <c r="C883" s="0"/>
      <c r="D883" s="0"/>
      <c r="E883" s="0"/>
      <c r="F883" s="0"/>
      <c r="G883" s="0"/>
    </row>
    <row r="884" customFormat="false" ht="12.75" hidden="false" customHeight="false" outlineLevel="0" collapsed="false">
      <c r="C884" s="0"/>
      <c r="D884" s="0"/>
      <c r="E884" s="0"/>
      <c r="F884" s="0"/>
      <c r="G884" s="0"/>
    </row>
    <row r="885" customFormat="false" ht="12.75" hidden="false" customHeight="false" outlineLevel="0" collapsed="false">
      <c r="C885" s="0"/>
      <c r="D885" s="0"/>
      <c r="E885" s="0"/>
      <c r="F885" s="0"/>
      <c r="G885" s="0"/>
    </row>
    <row r="886" customFormat="false" ht="12.75" hidden="false" customHeight="false" outlineLevel="0" collapsed="false">
      <c r="C886" s="0"/>
      <c r="D886" s="0"/>
      <c r="E886" s="0"/>
      <c r="F886" s="0"/>
      <c r="G886" s="0"/>
    </row>
    <row r="887" customFormat="false" ht="12.75" hidden="false" customHeight="false" outlineLevel="0" collapsed="false">
      <c r="C887" s="0"/>
      <c r="D887" s="0"/>
      <c r="E887" s="0"/>
      <c r="F887" s="0"/>
      <c r="G887" s="0"/>
    </row>
    <row r="888" customFormat="false" ht="12.75" hidden="false" customHeight="false" outlineLevel="0" collapsed="false">
      <c r="C888" s="0"/>
      <c r="D888" s="0"/>
      <c r="E888" s="0"/>
      <c r="F888" s="0"/>
      <c r="G888" s="0"/>
    </row>
    <row r="889" customFormat="false" ht="12.75" hidden="false" customHeight="false" outlineLevel="0" collapsed="false">
      <c r="C889" s="0"/>
      <c r="D889" s="0"/>
      <c r="E889" s="0"/>
      <c r="F889" s="0"/>
      <c r="G889" s="0"/>
    </row>
    <row r="890" customFormat="false" ht="12.75" hidden="false" customHeight="false" outlineLevel="0" collapsed="false">
      <c r="C890" s="0"/>
      <c r="D890" s="0"/>
      <c r="E890" s="0"/>
      <c r="F890" s="0"/>
      <c r="G890" s="0"/>
    </row>
    <row r="891" customFormat="false" ht="12.75" hidden="false" customHeight="false" outlineLevel="0" collapsed="false">
      <c r="C891" s="0"/>
      <c r="D891" s="0"/>
      <c r="E891" s="0"/>
      <c r="F891" s="0"/>
      <c r="G891" s="0"/>
    </row>
    <row r="892" customFormat="false" ht="12.75" hidden="false" customHeight="false" outlineLevel="0" collapsed="false">
      <c r="C892" s="0"/>
      <c r="D892" s="0"/>
      <c r="E892" s="0"/>
      <c r="F892" s="0"/>
      <c r="G892" s="0"/>
    </row>
    <row r="893" customFormat="false" ht="12.75" hidden="false" customHeight="false" outlineLevel="0" collapsed="false">
      <c r="C893" s="0"/>
      <c r="D893" s="0"/>
      <c r="E893" s="0"/>
      <c r="F893" s="0"/>
      <c r="G893" s="0"/>
    </row>
    <row r="894" customFormat="false" ht="12.75" hidden="false" customHeight="false" outlineLevel="0" collapsed="false">
      <c r="C894" s="0"/>
      <c r="D894" s="0"/>
      <c r="E894" s="0"/>
      <c r="F894" s="0"/>
      <c r="G894" s="0"/>
    </row>
    <row r="895" customFormat="false" ht="12.75" hidden="false" customHeight="false" outlineLevel="0" collapsed="false">
      <c r="C895" s="0"/>
      <c r="D895" s="0"/>
      <c r="E895" s="0"/>
      <c r="F895" s="0"/>
      <c r="G895" s="0"/>
    </row>
    <row r="896" customFormat="false" ht="12.75" hidden="false" customHeight="false" outlineLevel="0" collapsed="false">
      <c r="C896" s="0"/>
      <c r="D896" s="0"/>
      <c r="E896" s="0"/>
      <c r="F896" s="0"/>
      <c r="G896" s="0"/>
    </row>
    <row r="897" customFormat="false" ht="12.75" hidden="false" customHeight="false" outlineLevel="0" collapsed="false">
      <c r="C897" s="0"/>
      <c r="D897" s="0"/>
      <c r="E897" s="0"/>
      <c r="F897" s="0"/>
      <c r="G897" s="0"/>
    </row>
    <row r="898" customFormat="false" ht="12.75" hidden="false" customHeight="false" outlineLevel="0" collapsed="false">
      <c r="C898" s="0"/>
      <c r="D898" s="0"/>
      <c r="E898" s="0"/>
      <c r="F898" s="0"/>
      <c r="G898" s="0"/>
    </row>
    <row r="899" customFormat="false" ht="12.75" hidden="false" customHeight="false" outlineLevel="0" collapsed="false">
      <c r="C899" s="0"/>
      <c r="D899" s="0"/>
      <c r="E899" s="0"/>
      <c r="F899" s="0"/>
      <c r="G899" s="0"/>
    </row>
    <row r="900" customFormat="false" ht="12.75" hidden="false" customHeight="false" outlineLevel="0" collapsed="false">
      <c r="C900" s="0"/>
      <c r="D900" s="0"/>
      <c r="E900" s="0"/>
      <c r="F900" s="0"/>
      <c r="G900" s="0"/>
    </row>
    <row r="901" customFormat="false" ht="12.75" hidden="false" customHeight="false" outlineLevel="0" collapsed="false">
      <c r="C901" s="0"/>
      <c r="D901" s="0"/>
      <c r="E901" s="0"/>
      <c r="F901" s="0"/>
      <c r="G901" s="0"/>
    </row>
    <row r="902" customFormat="false" ht="12.75" hidden="false" customHeight="false" outlineLevel="0" collapsed="false">
      <c r="C902" s="0"/>
      <c r="D902" s="0"/>
      <c r="E902" s="0"/>
      <c r="F902" s="0"/>
      <c r="G902" s="0"/>
    </row>
    <row r="903" customFormat="false" ht="12.75" hidden="false" customHeight="false" outlineLevel="0" collapsed="false">
      <c r="C903" s="0"/>
      <c r="D903" s="0"/>
      <c r="E903" s="0"/>
      <c r="F903" s="0"/>
      <c r="G903" s="0"/>
    </row>
    <row r="904" customFormat="false" ht="12.75" hidden="false" customHeight="false" outlineLevel="0" collapsed="false">
      <c r="C904" s="0"/>
      <c r="D904" s="0"/>
      <c r="E904" s="0"/>
      <c r="F904" s="0"/>
      <c r="G904" s="0"/>
    </row>
    <row r="905" customFormat="false" ht="12.75" hidden="false" customHeight="false" outlineLevel="0" collapsed="false">
      <c r="C905" s="0"/>
      <c r="D905" s="0"/>
      <c r="E905" s="0"/>
      <c r="F905" s="0"/>
      <c r="G905" s="0"/>
    </row>
    <row r="906" customFormat="false" ht="12.75" hidden="false" customHeight="false" outlineLevel="0" collapsed="false">
      <c r="C906" s="0"/>
      <c r="D906" s="0"/>
      <c r="E906" s="0"/>
      <c r="F906" s="0"/>
      <c r="G906" s="0"/>
    </row>
    <row r="907" customFormat="false" ht="12.75" hidden="false" customHeight="false" outlineLevel="0" collapsed="false">
      <c r="C907" s="0"/>
      <c r="D907" s="0"/>
      <c r="E907" s="0"/>
      <c r="F907" s="0"/>
      <c r="G907" s="0"/>
    </row>
    <row r="908" customFormat="false" ht="12.75" hidden="false" customHeight="false" outlineLevel="0" collapsed="false">
      <c r="C908" s="0"/>
      <c r="D908" s="0"/>
      <c r="E908" s="0"/>
      <c r="F908" s="0"/>
      <c r="G908" s="0"/>
    </row>
    <row r="909" customFormat="false" ht="12.75" hidden="false" customHeight="false" outlineLevel="0" collapsed="false">
      <c r="C909" s="0"/>
      <c r="D909" s="0"/>
      <c r="E909" s="0"/>
      <c r="F909" s="0"/>
      <c r="G909" s="0"/>
    </row>
    <row r="910" customFormat="false" ht="12.75" hidden="false" customHeight="false" outlineLevel="0" collapsed="false">
      <c r="C910" s="0"/>
      <c r="D910" s="0"/>
      <c r="E910" s="0"/>
      <c r="F910" s="0"/>
      <c r="G910" s="0"/>
    </row>
    <row r="911" customFormat="false" ht="12.75" hidden="false" customHeight="false" outlineLevel="0" collapsed="false">
      <c r="C911" s="0"/>
      <c r="D911" s="0"/>
      <c r="E911" s="0"/>
      <c r="F911" s="0"/>
      <c r="G911" s="0"/>
    </row>
    <row r="912" customFormat="false" ht="12.75" hidden="false" customHeight="false" outlineLevel="0" collapsed="false">
      <c r="C912" s="0"/>
      <c r="D912" s="0"/>
      <c r="E912" s="0"/>
      <c r="F912" s="0"/>
      <c r="G912" s="0"/>
    </row>
    <row r="913" customFormat="false" ht="12.75" hidden="false" customHeight="false" outlineLevel="0" collapsed="false">
      <c r="C913" s="0"/>
      <c r="D913" s="0"/>
      <c r="E913" s="0"/>
      <c r="F913" s="0"/>
      <c r="G913" s="0"/>
    </row>
    <row r="914" customFormat="false" ht="12.75" hidden="false" customHeight="false" outlineLevel="0" collapsed="false">
      <c r="C914" s="0"/>
      <c r="D914" s="0"/>
      <c r="E914" s="0"/>
      <c r="F914" s="0"/>
      <c r="G914" s="0"/>
    </row>
    <row r="915" customFormat="false" ht="12.75" hidden="false" customHeight="false" outlineLevel="0" collapsed="false">
      <c r="C915" s="0"/>
      <c r="D915" s="0"/>
      <c r="E915" s="0"/>
      <c r="F915" s="0"/>
      <c r="G915" s="0"/>
    </row>
    <row r="916" customFormat="false" ht="12.75" hidden="false" customHeight="false" outlineLevel="0" collapsed="false">
      <c r="C916" s="0"/>
      <c r="D916" s="0"/>
      <c r="E916" s="0"/>
      <c r="F916" s="0"/>
      <c r="G916" s="0"/>
    </row>
    <row r="917" customFormat="false" ht="12.75" hidden="false" customHeight="false" outlineLevel="0" collapsed="false">
      <c r="C917" s="0"/>
      <c r="D917" s="0"/>
      <c r="E917" s="0"/>
      <c r="F917" s="0"/>
      <c r="G917" s="0"/>
    </row>
    <row r="918" customFormat="false" ht="12.75" hidden="false" customHeight="false" outlineLevel="0" collapsed="false">
      <c r="C918" s="0"/>
      <c r="D918" s="0"/>
      <c r="E918" s="0"/>
      <c r="F918" s="0"/>
      <c r="G918" s="0"/>
    </row>
    <row r="919" customFormat="false" ht="12.75" hidden="false" customHeight="false" outlineLevel="0" collapsed="false">
      <c r="C919" s="0"/>
      <c r="D919" s="0"/>
      <c r="E919" s="0"/>
      <c r="F919" s="0"/>
      <c r="G919" s="0"/>
    </row>
    <row r="920" customFormat="false" ht="12.75" hidden="false" customHeight="false" outlineLevel="0" collapsed="false">
      <c r="C920" s="0"/>
      <c r="D920" s="0"/>
      <c r="E920" s="0"/>
      <c r="F920" s="0"/>
      <c r="G920" s="0"/>
    </row>
    <row r="921" customFormat="false" ht="12.75" hidden="false" customHeight="false" outlineLevel="0" collapsed="false">
      <c r="C921" s="0"/>
      <c r="D921" s="0"/>
      <c r="E921" s="0"/>
      <c r="F921" s="0"/>
      <c r="G921" s="0"/>
    </row>
    <row r="922" customFormat="false" ht="12.75" hidden="false" customHeight="false" outlineLevel="0" collapsed="false">
      <c r="C922" s="0"/>
      <c r="D922" s="0"/>
      <c r="E922" s="0"/>
      <c r="F922" s="0"/>
      <c r="G922" s="0"/>
    </row>
    <row r="923" customFormat="false" ht="12.75" hidden="false" customHeight="false" outlineLevel="0" collapsed="false">
      <c r="C923" s="0"/>
      <c r="D923" s="0"/>
      <c r="E923" s="0"/>
      <c r="F923" s="0"/>
      <c r="G923" s="0"/>
    </row>
    <row r="924" customFormat="false" ht="12.75" hidden="false" customHeight="false" outlineLevel="0" collapsed="false">
      <c r="C924" s="0"/>
      <c r="D924" s="0"/>
      <c r="E924" s="0"/>
      <c r="F924" s="0"/>
      <c r="G924" s="0"/>
    </row>
    <row r="925" customFormat="false" ht="12.75" hidden="false" customHeight="false" outlineLevel="0" collapsed="false">
      <c r="C925" s="0"/>
      <c r="D925" s="0"/>
      <c r="E925" s="0"/>
      <c r="F925" s="0"/>
      <c r="G925" s="0"/>
    </row>
    <row r="926" customFormat="false" ht="12.75" hidden="false" customHeight="false" outlineLevel="0" collapsed="false">
      <c r="C926" s="0"/>
      <c r="D926" s="0"/>
      <c r="E926" s="0"/>
      <c r="F926" s="0"/>
      <c r="G926" s="0"/>
    </row>
    <row r="927" customFormat="false" ht="12.75" hidden="false" customHeight="false" outlineLevel="0" collapsed="false">
      <c r="C927" s="0"/>
      <c r="D927" s="0"/>
      <c r="E927" s="0"/>
      <c r="F927" s="0"/>
      <c r="G927" s="0"/>
    </row>
    <row r="928" customFormat="false" ht="12.75" hidden="false" customHeight="false" outlineLevel="0" collapsed="false">
      <c r="C928" s="0"/>
      <c r="D928" s="0"/>
      <c r="E928" s="0"/>
      <c r="F928" s="0"/>
      <c r="G928" s="0"/>
    </row>
    <row r="929" customFormat="false" ht="12.75" hidden="false" customHeight="false" outlineLevel="0" collapsed="false">
      <c r="C929" s="0"/>
      <c r="D929" s="0"/>
      <c r="E929" s="0"/>
      <c r="F929" s="0"/>
      <c r="G929" s="0"/>
    </row>
    <row r="930" customFormat="false" ht="12.75" hidden="false" customHeight="false" outlineLevel="0" collapsed="false">
      <c r="C930" s="0"/>
      <c r="D930" s="0"/>
      <c r="E930" s="0"/>
      <c r="F930" s="0"/>
      <c r="G930" s="0"/>
    </row>
    <row r="931" customFormat="false" ht="12.75" hidden="false" customHeight="false" outlineLevel="0" collapsed="false">
      <c r="C931" s="0"/>
      <c r="D931" s="0"/>
      <c r="E931" s="0"/>
      <c r="F931" s="0"/>
      <c r="G931" s="0"/>
    </row>
    <row r="932" customFormat="false" ht="12.75" hidden="false" customHeight="false" outlineLevel="0" collapsed="false">
      <c r="C932" s="0"/>
      <c r="D932" s="0"/>
      <c r="E932" s="0"/>
      <c r="F932" s="0"/>
      <c r="G932" s="0"/>
    </row>
    <row r="933" customFormat="false" ht="12.75" hidden="false" customHeight="false" outlineLevel="0" collapsed="false">
      <c r="C933" s="0"/>
      <c r="D933" s="0"/>
      <c r="E933" s="0"/>
      <c r="F933" s="0"/>
      <c r="G933" s="0"/>
    </row>
    <row r="934" customFormat="false" ht="12.75" hidden="false" customHeight="false" outlineLevel="0" collapsed="false">
      <c r="C934" s="0"/>
      <c r="D934" s="0"/>
      <c r="E934" s="0"/>
      <c r="F934" s="0"/>
      <c r="G934" s="0"/>
    </row>
    <row r="935" customFormat="false" ht="12.75" hidden="false" customHeight="false" outlineLevel="0" collapsed="false">
      <c r="C935" s="0"/>
      <c r="D935" s="0"/>
      <c r="E935" s="0"/>
      <c r="F935" s="0"/>
      <c r="G935" s="0"/>
    </row>
    <row r="936" customFormat="false" ht="12.75" hidden="false" customHeight="false" outlineLevel="0" collapsed="false">
      <c r="C936" s="0"/>
      <c r="D936" s="0"/>
      <c r="E936" s="0"/>
      <c r="F936" s="0"/>
      <c r="G936" s="0"/>
    </row>
    <row r="937" customFormat="false" ht="12.75" hidden="false" customHeight="false" outlineLevel="0" collapsed="false">
      <c r="C937" s="0"/>
      <c r="D937" s="0"/>
      <c r="E937" s="0"/>
      <c r="F937" s="0"/>
      <c r="G937" s="0"/>
    </row>
    <row r="938" customFormat="false" ht="12.75" hidden="false" customHeight="false" outlineLevel="0" collapsed="false">
      <c r="C938" s="0"/>
      <c r="D938" s="0"/>
      <c r="E938" s="0"/>
      <c r="F938" s="0"/>
      <c r="G938" s="0"/>
    </row>
    <row r="939" customFormat="false" ht="12.75" hidden="false" customHeight="false" outlineLevel="0" collapsed="false">
      <c r="C939" s="0"/>
      <c r="D939" s="0"/>
      <c r="E939" s="0"/>
      <c r="F939" s="0"/>
      <c r="G939" s="0"/>
    </row>
    <row r="940" customFormat="false" ht="12.75" hidden="false" customHeight="false" outlineLevel="0" collapsed="false">
      <c r="C940" s="0"/>
      <c r="D940" s="0"/>
      <c r="E940" s="0"/>
      <c r="F940" s="0"/>
      <c r="G940" s="0"/>
    </row>
    <row r="941" customFormat="false" ht="12.75" hidden="false" customHeight="false" outlineLevel="0" collapsed="false">
      <c r="C941" s="0"/>
      <c r="D941" s="0"/>
      <c r="E941" s="0"/>
      <c r="F941" s="0"/>
      <c r="G941" s="0"/>
    </row>
    <row r="942" customFormat="false" ht="12.75" hidden="false" customHeight="false" outlineLevel="0" collapsed="false">
      <c r="C942" s="0"/>
      <c r="D942" s="0"/>
      <c r="E942" s="0"/>
      <c r="F942" s="0"/>
      <c r="G942" s="0"/>
    </row>
    <row r="943" customFormat="false" ht="12.75" hidden="false" customHeight="false" outlineLevel="0" collapsed="false">
      <c r="C943" s="0"/>
      <c r="D943" s="0"/>
      <c r="E943" s="0"/>
      <c r="F943" s="0"/>
      <c r="G943" s="0"/>
    </row>
    <row r="944" customFormat="false" ht="12.75" hidden="false" customHeight="false" outlineLevel="0" collapsed="false">
      <c r="C944" s="0"/>
      <c r="D944" s="0"/>
      <c r="E944" s="0"/>
      <c r="F944" s="0"/>
      <c r="G944" s="0"/>
    </row>
    <row r="945" customFormat="false" ht="12.75" hidden="false" customHeight="false" outlineLevel="0" collapsed="false">
      <c r="C945" s="0"/>
      <c r="D945" s="0"/>
      <c r="E945" s="0"/>
      <c r="F945" s="0"/>
      <c r="G945" s="0"/>
    </row>
    <row r="946" customFormat="false" ht="12.75" hidden="false" customHeight="false" outlineLevel="0" collapsed="false">
      <c r="C946" s="0"/>
      <c r="D946" s="0"/>
      <c r="E946" s="0"/>
      <c r="F946" s="0"/>
      <c r="G946" s="0"/>
    </row>
    <row r="947" customFormat="false" ht="12.75" hidden="false" customHeight="false" outlineLevel="0" collapsed="false">
      <c r="C947" s="0"/>
      <c r="D947" s="0"/>
      <c r="E947" s="0"/>
      <c r="F947" s="0"/>
      <c r="G947" s="0"/>
    </row>
    <row r="948" customFormat="false" ht="12.75" hidden="false" customHeight="false" outlineLevel="0" collapsed="false">
      <c r="C948" s="0"/>
      <c r="D948" s="0"/>
      <c r="E948" s="0"/>
      <c r="F948" s="0"/>
      <c r="G948" s="0"/>
    </row>
    <row r="949" customFormat="false" ht="12.75" hidden="false" customHeight="false" outlineLevel="0" collapsed="false">
      <c r="C949" s="0"/>
      <c r="D949" s="0"/>
      <c r="E949" s="0"/>
      <c r="F949" s="0"/>
      <c r="G949" s="0"/>
    </row>
    <row r="950" customFormat="false" ht="12.75" hidden="false" customHeight="false" outlineLevel="0" collapsed="false">
      <c r="C950" s="0"/>
      <c r="D950" s="0"/>
      <c r="E950" s="0"/>
      <c r="F950" s="0"/>
      <c r="G950" s="0"/>
    </row>
    <row r="951" customFormat="false" ht="12.75" hidden="false" customHeight="false" outlineLevel="0" collapsed="false">
      <c r="C951" s="0"/>
      <c r="D951" s="0"/>
      <c r="E951" s="0"/>
      <c r="F951" s="0"/>
      <c r="G951" s="0"/>
    </row>
    <row r="952" customFormat="false" ht="12.75" hidden="false" customHeight="false" outlineLevel="0" collapsed="false">
      <c r="C952" s="0"/>
      <c r="D952" s="0"/>
      <c r="E952" s="0"/>
      <c r="F952" s="0"/>
      <c r="G952" s="0"/>
    </row>
    <row r="953" customFormat="false" ht="12.75" hidden="false" customHeight="false" outlineLevel="0" collapsed="false">
      <c r="C953" s="0"/>
      <c r="D953" s="0"/>
      <c r="E953" s="0"/>
      <c r="F953" s="0"/>
      <c r="G953" s="0"/>
    </row>
    <row r="954" customFormat="false" ht="12.75" hidden="false" customHeight="false" outlineLevel="0" collapsed="false">
      <c r="C954" s="0"/>
      <c r="D954" s="0"/>
      <c r="E954" s="0"/>
      <c r="F954" s="0"/>
      <c r="G954" s="0"/>
    </row>
    <row r="955" customFormat="false" ht="12.75" hidden="false" customHeight="false" outlineLevel="0" collapsed="false">
      <c r="C955" s="0"/>
      <c r="D955" s="0"/>
      <c r="E955" s="0"/>
      <c r="F955" s="0"/>
      <c r="G955" s="0"/>
    </row>
    <row r="956" customFormat="false" ht="12.75" hidden="false" customHeight="false" outlineLevel="0" collapsed="false">
      <c r="C956" s="0"/>
      <c r="D956" s="0"/>
      <c r="E956" s="0"/>
      <c r="F956" s="0"/>
      <c r="G956" s="0"/>
    </row>
    <row r="957" customFormat="false" ht="12.75" hidden="false" customHeight="false" outlineLevel="0" collapsed="false">
      <c r="C957" s="0"/>
      <c r="D957" s="0"/>
      <c r="E957" s="0"/>
      <c r="F957" s="0"/>
      <c r="G957" s="0"/>
    </row>
    <row r="958" customFormat="false" ht="12.75" hidden="false" customHeight="false" outlineLevel="0" collapsed="false">
      <c r="C958" s="0"/>
      <c r="D958" s="0"/>
      <c r="E958" s="0"/>
      <c r="F958" s="0"/>
      <c r="G958" s="0"/>
    </row>
    <row r="959" customFormat="false" ht="12.75" hidden="false" customHeight="false" outlineLevel="0" collapsed="false">
      <c r="C959" s="0"/>
      <c r="D959" s="0"/>
      <c r="E959" s="0"/>
      <c r="F959" s="0"/>
      <c r="G959" s="0"/>
    </row>
    <row r="960" customFormat="false" ht="12.75" hidden="false" customHeight="false" outlineLevel="0" collapsed="false">
      <c r="C960" s="0"/>
      <c r="D960" s="0"/>
      <c r="E960" s="0"/>
      <c r="F960" s="0"/>
      <c r="G960" s="0"/>
    </row>
    <row r="961" customFormat="false" ht="12.75" hidden="false" customHeight="false" outlineLevel="0" collapsed="false">
      <c r="C961" s="0"/>
      <c r="D961" s="0"/>
      <c r="E961" s="0"/>
      <c r="F961" s="0"/>
      <c r="G961" s="0"/>
    </row>
    <row r="962" customFormat="false" ht="12.75" hidden="false" customHeight="false" outlineLevel="0" collapsed="false">
      <c r="C962" s="0"/>
      <c r="D962" s="0"/>
      <c r="E962" s="0"/>
      <c r="F962" s="0"/>
      <c r="G962" s="0"/>
    </row>
    <row r="963" customFormat="false" ht="12.75" hidden="false" customHeight="false" outlineLevel="0" collapsed="false">
      <c r="C963" s="0"/>
      <c r="D963" s="0"/>
      <c r="E963" s="0"/>
      <c r="F963" s="0"/>
      <c r="G963" s="0"/>
    </row>
    <row r="964" customFormat="false" ht="12.75" hidden="false" customHeight="false" outlineLevel="0" collapsed="false">
      <c r="C964" s="0"/>
      <c r="D964" s="0"/>
      <c r="E964" s="0"/>
      <c r="F964" s="0"/>
      <c r="G964" s="0"/>
    </row>
    <row r="965" customFormat="false" ht="12.75" hidden="false" customHeight="false" outlineLevel="0" collapsed="false">
      <c r="C965" s="0"/>
      <c r="D965" s="0"/>
      <c r="E965" s="0"/>
      <c r="F965" s="0"/>
      <c r="G965" s="0"/>
    </row>
    <row r="966" customFormat="false" ht="12.75" hidden="false" customHeight="false" outlineLevel="0" collapsed="false">
      <c r="C966" s="0"/>
      <c r="D966" s="0"/>
      <c r="E966" s="0"/>
      <c r="F966" s="0"/>
      <c r="G966" s="0"/>
    </row>
    <row r="967" customFormat="false" ht="12.75" hidden="false" customHeight="false" outlineLevel="0" collapsed="false">
      <c r="C967" s="0"/>
      <c r="D967" s="0"/>
      <c r="E967" s="0"/>
      <c r="F967" s="0"/>
      <c r="G967" s="0"/>
    </row>
    <row r="968" customFormat="false" ht="12.75" hidden="false" customHeight="false" outlineLevel="0" collapsed="false">
      <c r="C968" s="0"/>
      <c r="D968" s="0"/>
      <c r="E968" s="0"/>
      <c r="F968" s="0"/>
      <c r="G968" s="0"/>
    </row>
    <row r="969" customFormat="false" ht="12.75" hidden="false" customHeight="false" outlineLevel="0" collapsed="false">
      <c r="C969" s="0"/>
      <c r="D969" s="0"/>
      <c r="E969" s="0"/>
      <c r="F969" s="0"/>
      <c r="G969" s="0"/>
    </row>
    <row r="970" customFormat="false" ht="12.75" hidden="false" customHeight="false" outlineLevel="0" collapsed="false">
      <c r="C970" s="0"/>
      <c r="D970" s="0"/>
      <c r="E970" s="0"/>
      <c r="F970" s="0"/>
      <c r="G970" s="0"/>
    </row>
    <row r="971" customFormat="false" ht="12.75" hidden="false" customHeight="false" outlineLevel="0" collapsed="false">
      <c r="C971" s="0"/>
      <c r="D971" s="0"/>
      <c r="E971" s="0"/>
      <c r="F971" s="0"/>
      <c r="G971" s="0"/>
    </row>
    <row r="972" customFormat="false" ht="12.75" hidden="false" customHeight="false" outlineLevel="0" collapsed="false">
      <c r="C972" s="0"/>
      <c r="D972" s="0"/>
      <c r="E972" s="0"/>
      <c r="F972" s="0"/>
      <c r="G972" s="0"/>
    </row>
    <row r="973" customFormat="false" ht="12.75" hidden="false" customHeight="false" outlineLevel="0" collapsed="false">
      <c r="C973" s="0"/>
      <c r="D973" s="0"/>
      <c r="E973" s="0"/>
      <c r="F973" s="0"/>
      <c r="G973" s="0"/>
    </row>
    <row r="974" customFormat="false" ht="12.75" hidden="false" customHeight="false" outlineLevel="0" collapsed="false">
      <c r="C974" s="0"/>
      <c r="D974" s="0"/>
      <c r="E974" s="0"/>
      <c r="F974" s="0"/>
      <c r="G974" s="0"/>
    </row>
    <row r="975" customFormat="false" ht="12.75" hidden="false" customHeight="false" outlineLevel="0" collapsed="false">
      <c r="C975" s="0"/>
      <c r="D975" s="0"/>
      <c r="E975" s="0"/>
      <c r="F975" s="0"/>
      <c r="G975" s="0"/>
    </row>
    <row r="976" customFormat="false" ht="12.75" hidden="false" customHeight="false" outlineLevel="0" collapsed="false">
      <c r="C976" s="0"/>
      <c r="D976" s="0"/>
      <c r="E976" s="0"/>
      <c r="F976" s="0"/>
      <c r="G976" s="0"/>
    </row>
    <row r="977" customFormat="false" ht="12.75" hidden="false" customHeight="false" outlineLevel="0" collapsed="false">
      <c r="C977" s="0"/>
      <c r="D977" s="0"/>
      <c r="E977" s="0"/>
      <c r="F977" s="0"/>
      <c r="G977" s="0"/>
    </row>
    <row r="978" customFormat="false" ht="12.75" hidden="false" customHeight="false" outlineLevel="0" collapsed="false">
      <c r="C978" s="0"/>
      <c r="D978" s="0"/>
      <c r="E978" s="0"/>
      <c r="F978" s="0"/>
      <c r="G978" s="0"/>
    </row>
    <row r="979" customFormat="false" ht="12.75" hidden="false" customHeight="false" outlineLevel="0" collapsed="false">
      <c r="C979" s="0"/>
      <c r="D979" s="0"/>
      <c r="E979" s="0"/>
      <c r="F979" s="0"/>
      <c r="G979" s="0"/>
    </row>
    <row r="980" customFormat="false" ht="12.75" hidden="false" customHeight="false" outlineLevel="0" collapsed="false">
      <c r="C980" s="0"/>
      <c r="D980" s="0"/>
      <c r="E980" s="0"/>
      <c r="F980" s="0"/>
      <c r="G980" s="0"/>
    </row>
    <row r="981" customFormat="false" ht="12.75" hidden="false" customHeight="false" outlineLevel="0" collapsed="false">
      <c r="C981" s="0"/>
      <c r="D981" s="0"/>
      <c r="E981" s="0"/>
      <c r="F981" s="0"/>
      <c r="G981" s="0"/>
    </row>
    <row r="982" customFormat="false" ht="12.75" hidden="false" customHeight="false" outlineLevel="0" collapsed="false">
      <c r="C982" s="0"/>
      <c r="D982" s="0"/>
      <c r="E982" s="0"/>
      <c r="F982" s="0"/>
      <c r="G982" s="0"/>
    </row>
    <row r="983" customFormat="false" ht="12.75" hidden="false" customHeight="false" outlineLevel="0" collapsed="false">
      <c r="C983" s="0"/>
      <c r="D983" s="0"/>
      <c r="E983" s="0"/>
      <c r="F983" s="0"/>
      <c r="G983" s="0"/>
    </row>
    <row r="984" customFormat="false" ht="12.75" hidden="false" customHeight="false" outlineLevel="0" collapsed="false">
      <c r="C984" s="0"/>
      <c r="D984" s="0"/>
      <c r="E984" s="0"/>
      <c r="F984" s="0"/>
      <c r="G984" s="0"/>
    </row>
    <row r="985" customFormat="false" ht="12.75" hidden="false" customHeight="false" outlineLevel="0" collapsed="false">
      <c r="C985" s="0"/>
      <c r="D985" s="0"/>
      <c r="E985" s="0"/>
      <c r="F985" s="0"/>
      <c r="G985" s="0"/>
    </row>
    <row r="986" customFormat="false" ht="12.75" hidden="false" customHeight="false" outlineLevel="0" collapsed="false">
      <c r="C986" s="0"/>
      <c r="D986" s="0"/>
      <c r="E986" s="0"/>
      <c r="F986" s="0"/>
      <c r="G986" s="0"/>
    </row>
    <row r="987" customFormat="false" ht="12.75" hidden="false" customHeight="false" outlineLevel="0" collapsed="false">
      <c r="C987" s="0"/>
      <c r="D987" s="0"/>
      <c r="E987" s="0"/>
      <c r="F987" s="0"/>
      <c r="G987" s="0"/>
    </row>
    <row r="988" customFormat="false" ht="12.75" hidden="false" customHeight="false" outlineLevel="0" collapsed="false">
      <c r="C988" s="0"/>
      <c r="D988" s="0"/>
      <c r="E988" s="0"/>
      <c r="F988" s="0"/>
      <c r="G988" s="0"/>
    </row>
    <row r="989" customFormat="false" ht="12.75" hidden="false" customHeight="false" outlineLevel="0" collapsed="false">
      <c r="C989" s="0"/>
      <c r="D989" s="0"/>
      <c r="E989" s="0"/>
      <c r="F989" s="0"/>
      <c r="G989" s="0"/>
    </row>
    <row r="990" customFormat="false" ht="12.75" hidden="false" customHeight="false" outlineLevel="0" collapsed="false">
      <c r="C990" s="0"/>
      <c r="D990" s="0"/>
      <c r="E990" s="0"/>
      <c r="F990" s="0"/>
      <c r="G990" s="0"/>
    </row>
    <row r="991" customFormat="false" ht="12.75" hidden="false" customHeight="false" outlineLevel="0" collapsed="false">
      <c r="C991" s="0"/>
      <c r="D991" s="0"/>
      <c r="E991" s="0"/>
      <c r="F991" s="0"/>
      <c r="G991" s="0"/>
    </row>
    <row r="992" customFormat="false" ht="12.75" hidden="false" customHeight="false" outlineLevel="0" collapsed="false">
      <c r="C992" s="0"/>
      <c r="D992" s="0"/>
      <c r="E992" s="0"/>
      <c r="F992" s="0"/>
      <c r="G992" s="0"/>
    </row>
    <row r="993" customFormat="false" ht="12.75" hidden="false" customHeight="false" outlineLevel="0" collapsed="false">
      <c r="C993" s="0"/>
      <c r="D993" s="0"/>
      <c r="E993" s="0"/>
      <c r="F993" s="0"/>
      <c r="G993" s="0"/>
    </row>
    <row r="994" customFormat="false" ht="12.75" hidden="false" customHeight="false" outlineLevel="0" collapsed="false">
      <c r="C994" s="0"/>
      <c r="D994" s="0"/>
      <c r="E994" s="0"/>
      <c r="F994" s="0"/>
      <c r="G994" s="0"/>
    </row>
    <row r="995" customFormat="false" ht="12.75" hidden="false" customHeight="false" outlineLevel="0" collapsed="false">
      <c r="C995" s="0"/>
      <c r="D995" s="0"/>
      <c r="E995" s="0"/>
      <c r="F995" s="0"/>
      <c r="G995" s="0"/>
    </row>
    <row r="996" customFormat="false" ht="12.75" hidden="false" customHeight="false" outlineLevel="0" collapsed="false">
      <c r="C996" s="0"/>
      <c r="D996" s="0"/>
      <c r="E996" s="0"/>
      <c r="F996" s="0"/>
      <c r="G996" s="0"/>
    </row>
    <row r="997" customFormat="false" ht="12.75" hidden="false" customHeight="false" outlineLevel="0" collapsed="false">
      <c r="C997" s="0"/>
      <c r="D997" s="0"/>
      <c r="E997" s="0"/>
      <c r="F997" s="0"/>
      <c r="G997" s="0"/>
    </row>
    <row r="998" customFormat="false" ht="12.75" hidden="false" customHeight="false" outlineLevel="0" collapsed="false">
      <c r="C998" s="0"/>
      <c r="D998" s="0"/>
      <c r="E998" s="0"/>
      <c r="F998" s="0"/>
      <c r="G998" s="0"/>
    </row>
    <row r="999" customFormat="false" ht="12.75" hidden="false" customHeight="false" outlineLevel="0" collapsed="false">
      <c r="C999" s="0"/>
      <c r="D999" s="0"/>
      <c r="E999" s="0"/>
      <c r="F999" s="0"/>
      <c r="G999" s="0"/>
    </row>
    <row r="1000" customFormat="false" ht="12.75" hidden="false" customHeight="false" outlineLevel="0" collapsed="false">
      <c r="C1000" s="0"/>
      <c r="D1000" s="0"/>
      <c r="E1000" s="0"/>
      <c r="F1000" s="0"/>
      <c r="G1000" s="0"/>
    </row>
    <row r="1001" customFormat="false" ht="12.75" hidden="false" customHeight="false" outlineLevel="0" collapsed="false">
      <c r="C1001" s="0"/>
      <c r="D1001" s="0"/>
      <c r="E1001" s="0"/>
      <c r="F1001" s="0"/>
      <c r="G1001" s="0"/>
    </row>
    <row r="1002" customFormat="false" ht="12.75" hidden="false" customHeight="false" outlineLevel="0" collapsed="false">
      <c r="C1002" s="0"/>
      <c r="D1002" s="0"/>
      <c r="E1002" s="0"/>
      <c r="F1002" s="0"/>
      <c r="G1002" s="0"/>
    </row>
    <row r="1003" customFormat="false" ht="12.75" hidden="false" customHeight="false" outlineLevel="0" collapsed="false">
      <c r="C1003" s="0"/>
      <c r="D1003" s="0"/>
      <c r="E1003" s="0"/>
      <c r="F1003" s="0"/>
      <c r="G1003" s="0"/>
    </row>
    <row r="1004" customFormat="false" ht="12.75" hidden="false" customHeight="false" outlineLevel="0" collapsed="false">
      <c r="C1004" s="0"/>
      <c r="D1004" s="0"/>
      <c r="E1004" s="0"/>
      <c r="F1004" s="0"/>
      <c r="G1004" s="0"/>
    </row>
    <row r="1005" customFormat="false" ht="12.75" hidden="false" customHeight="false" outlineLevel="0" collapsed="false">
      <c r="C1005" s="0"/>
      <c r="D1005" s="0"/>
      <c r="E1005" s="0"/>
      <c r="F1005" s="0"/>
      <c r="G1005" s="0"/>
    </row>
    <row r="1006" customFormat="false" ht="12.75" hidden="false" customHeight="false" outlineLevel="0" collapsed="false">
      <c r="C1006" s="0"/>
      <c r="D1006" s="0"/>
      <c r="E1006" s="0"/>
      <c r="F1006" s="0"/>
      <c r="G1006" s="0"/>
    </row>
    <row r="1007" customFormat="false" ht="12.75" hidden="false" customHeight="false" outlineLevel="0" collapsed="false">
      <c r="C1007" s="0"/>
      <c r="D1007" s="0"/>
      <c r="E1007" s="0"/>
      <c r="F1007" s="0"/>
      <c r="G1007" s="0"/>
    </row>
    <row r="1008" customFormat="false" ht="12.75" hidden="false" customHeight="false" outlineLevel="0" collapsed="false">
      <c r="C1008" s="0"/>
      <c r="D1008" s="0"/>
      <c r="E1008" s="0"/>
      <c r="F1008" s="0"/>
      <c r="G1008" s="0"/>
    </row>
    <row r="1009" customFormat="false" ht="12.75" hidden="false" customHeight="false" outlineLevel="0" collapsed="false">
      <c r="C1009" s="0"/>
      <c r="D1009" s="0"/>
      <c r="E1009" s="0"/>
      <c r="F1009" s="0"/>
      <c r="G1009" s="0"/>
    </row>
    <row r="1010" customFormat="false" ht="12.75" hidden="false" customHeight="false" outlineLevel="0" collapsed="false">
      <c r="C1010" s="0"/>
      <c r="D1010" s="0"/>
      <c r="E1010" s="0"/>
      <c r="F1010" s="0"/>
      <c r="G1010" s="0"/>
    </row>
    <row r="1011" customFormat="false" ht="12.75" hidden="false" customHeight="false" outlineLevel="0" collapsed="false">
      <c r="C1011" s="0"/>
      <c r="D1011" s="0"/>
      <c r="E1011" s="0"/>
      <c r="F1011" s="0"/>
      <c r="G1011" s="0"/>
    </row>
    <row r="1012" customFormat="false" ht="12.75" hidden="false" customHeight="false" outlineLevel="0" collapsed="false">
      <c r="C1012" s="0"/>
      <c r="D1012" s="0"/>
      <c r="E1012" s="0"/>
      <c r="F1012" s="0"/>
      <c r="G1012" s="0"/>
    </row>
    <row r="1013" customFormat="false" ht="12.75" hidden="false" customHeight="false" outlineLevel="0" collapsed="false">
      <c r="C1013" s="0"/>
      <c r="D1013" s="0"/>
      <c r="E1013" s="0"/>
      <c r="F1013" s="0"/>
      <c r="G1013" s="0"/>
    </row>
    <row r="1014" customFormat="false" ht="12.75" hidden="false" customHeight="false" outlineLevel="0" collapsed="false">
      <c r="C1014" s="0"/>
      <c r="D1014" s="0"/>
      <c r="E1014" s="0"/>
      <c r="F1014" s="0"/>
      <c r="G1014" s="0"/>
    </row>
    <row r="1015" customFormat="false" ht="12.75" hidden="false" customHeight="false" outlineLevel="0" collapsed="false">
      <c r="C1015" s="0"/>
      <c r="D1015" s="0"/>
      <c r="E1015" s="0"/>
      <c r="F1015" s="0"/>
      <c r="G1015" s="0"/>
    </row>
    <row r="1016" customFormat="false" ht="12.75" hidden="false" customHeight="false" outlineLevel="0" collapsed="false">
      <c r="C1016" s="0"/>
      <c r="D1016" s="0"/>
      <c r="E1016" s="0"/>
      <c r="F1016" s="0"/>
      <c r="G1016" s="0"/>
    </row>
    <row r="1017" customFormat="false" ht="12.75" hidden="false" customHeight="false" outlineLevel="0" collapsed="false">
      <c r="C1017" s="0"/>
      <c r="D1017" s="0"/>
      <c r="E1017" s="0"/>
      <c r="F1017" s="0"/>
      <c r="G1017" s="0"/>
    </row>
    <row r="1018" customFormat="false" ht="12.75" hidden="false" customHeight="false" outlineLevel="0" collapsed="false">
      <c r="C1018" s="0"/>
      <c r="D1018" s="0"/>
      <c r="E1018" s="0"/>
      <c r="F1018" s="0"/>
      <c r="G1018" s="0"/>
    </row>
    <row r="1019" customFormat="false" ht="12.75" hidden="false" customHeight="false" outlineLevel="0" collapsed="false">
      <c r="C1019" s="0"/>
      <c r="D1019" s="0"/>
      <c r="E1019" s="0"/>
      <c r="F1019" s="0"/>
      <c r="G1019" s="0"/>
    </row>
    <row r="1020" customFormat="false" ht="12.75" hidden="false" customHeight="false" outlineLevel="0" collapsed="false">
      <c r="C1020" s="0"/>
      <c r="D1020" s="0"/>
      <c r="E1020" s="0"/>
      <c r="F1020" s="0"/>
      <c r="G1020" s="0"/>
    </row>
    <row r="1021" customFormat="false" ht="12.75" hidden="false" customHeight="false" outlineLevel="0" collapsed="false">
      <c r="C1021" s="0"/>
      <c r="D1021" s="0"/>
      <c r="E1021" s="0"/>
      <c r="F1021" s="0"/>
      <c r="G1021" s="0"/>
    </row>
    <row r="1022" customFormat="false" ht="12.75" hidden="false" customHeight="false" outlineLevel="0" collapsed="false">
      <c r="C1022" s="0"/>
      <c r="D1022" s="0"/>
      <c r="E1022" s="0"/>
      <c r="F1022" s="0"/>
      <c r="G1022" s="0"/>
    </row>
    <row r="1023" customFormat="false" ht="12.75" hidden="false" customHeight="false" outlineLevel="0" collapsed="false">
      <c r="C1023" s="0"/>
      <c r="D1023" s="0"/>
      <c r="E1023" s="0"/>
      <c r="F1023" s="0"/>
      <c r="G1023" s="0"/>
    </row>
    <row r="1024" customFormat="false" ht="12.75" hidden="false" customHeight="false" outlineLevel="0" collapsed="false">
      <c r="C1024" s="0"/>
      <c r="D1024" s="0"/>
      <c r="E1024" s="0"/>
      <c r="F1024" s="0"/>
      <c r="G1024" s="0"/>
    </row>
    <row r="1025" customFormat="false" ht="12.75" hidden="false" customHeight="false" outlineLevel="0" collapsed="false">
      <c r="C1025" s="0"/>
      <c r="D1025" s="0"/>
      <c r="E1025" s="0"/>
      <c r="F1025" s="0"/>
      <c r="G1025" s="0"/>
    </row>
    <row r="1026" customFormat="false" ht="12.75" hidden="false" customHeight="false" outlineLevel="0" collapsed="false">
      <c r="C1026" s="0"/>
      <c r="D1026" s="0"/>
      <c r="E1026" s="0"/>
      <c r="F1026" s="0"/>
      <c r="G1026" s="0"/>
    </row>
    <row r="1027" customFormat="false" ht="12.75" hidden="false" customHeight="false" outlineLevel="0" collapsed="false">
      <c r="C1027" s="0"/>
      <c r="D1027" s="0"/>
      <c r="E1027" s="0"/>
      <c r="F1027" s="0"/>
      <c r="G1027" s="0"/>
    </row>
    <row r="1028" customFormat="false" ht="12.75" hidden="false" customHeight="false" outlineLevel="0" collapsed="false">
      <c r="C1028" s="0"/>
      <c r="D1028" s="0"/>
      <c r="E1028" s="0"/>
      <c r="F1028" s="0"/>
      <c r="G1028" s="0"/>
    </row>
    <row r="1029" customFormat="false" ht="12.75" hidden="false" customHeight="false" outlineLevel="0" collapsed="false">
      <c r="C1029" s="0"/>
      <c r="D1029" s="0"/>
      <c r="E1029" s="0"/>
      <c r="F1029" s="0"/>
      <c r="G1029" s="0"/>
    </row>
    <row r="1030" customFormat="false" ht="12.75" hidden="false" customHeight="false" outlineLevel="0" collapsed="false">
      <c r="C1030" s="0"/>
      <c r="D1030" s="0"/>
      <c r="E1030" s="0"/>
      <c r="F1030" s="0"/>
      <c r="G1030" s="0"/>
    </row>
    <row r="1031" customFormat="false" ht="12.75" hidden="false" customHeight="false" outlineLevel="0" collapsed="false">
      <c r="C1031" s="0"/>
      <c r="D1031" s="0"/>
      <c r="E1031" s="0"/>
      <c r="F1031" s="0"/>
      <c r="G1031" s="0"/>
    </row>
    <row r="1032" customFormat="false" ht="12.75" hidden="false" customHeight="false" outlineLevel="0" collapsed="false">
      <c r="C1032" s="0"/>
      <c r="D1032" s="0"/>
      <c r="E1032" s="0"/>
      <c r="F1032" s="0"/>
      <c r="G1032" s="0"/>
    </row>
    <row r="1033" customFormat="false" ht="12.75" hidden="false" customHeight="false" outlineLevel="0" collapsed="false">
      <c r="C1033" s="0"/>
      <c r="D1033" s="0"/>
      <c r="E1033" s="0"/>
      <c r="F1033" s="0"/>
      <c r="G1033" s="0"/>
    </row>
    <row r="1034" customFormat="false" ht="12.75" hidden="false" customHeight="false" outlineLevel="0" collapsed="false">
      <c r="C1034" s="0"/>
      <c r="D1034" s="0"/>
      <c r="E1034" s="0"/>
      <c r="F1034" s="0"/>
      <c r="G1034" s="0"/>
    </row>
    <row r="1035" customFormat="false" ht="12.75" hidden="false" customHeight="false" outlineLevel="0" collapsed="false">
      <c r="C1035" s="0"/>
      <c r="D1035" s="0"/>
      <c r="E1035" s="0"/>
      <c r="F1035" s="0"/>
      <c r="G1035" s="0"/>
    </row>
    <row r="1036" customFormat="false" ht="12.75" hidden="false" customHeight="false" outlineLevel="0" collapsed="false">
      <c r="C1036" s="0"/>
      <c r="D1036" s="0"/>
      <c r="E1036" s="0"/>
      <c r="F1036" s="0"/>
      <c r="G1036" s="0"/>
    </row>
    <row r="1037" customFormat="false" ht="12.75" hidden="false" customHeight="false" outlineLevel="0" collapsed="false">
      <c r="C1037" s="0"/>
      <c r="D1037" s="0"/>
      <c r="E1037" s="0"/>
      <c r="F1037" s="0"/>
      <c r="G1037" s="0"/>
    </row>
    <row r="1038" customFormat="false" ht="12.75" hidden="false" customHeight="false" outlineLevel="0" collapsed="false">
      <c r="C1038" s="0"/>
      <c r="D1038" s="0"/>
      <c r="E1038" s="0"/>
      <c r="F1038" s="0"/>
      <c r="G1038" s="0"/>
    </row>
    <row r="1039" customFormat="false" ht="12.75" hidden="false" customHeight="false" outlineLevel="0" collapsed="false">
      <c r="C1039" s="0"/>
      <c r="D1039" s="0"/>
      <c r="E1039" s="0"/>
      <c r="F1039" s="0"/>
      <c r="G1039" s="0"/>
    </row>
    <row r="1040" customFormat="false" ht="12.75" hidden="false" customHeight="false" outlineLevel="0" collapsed="false">
      <c r="C1040" s="0"/>
      <c r="D1040" s="0"/>
      <c r="E1040" s="0"/>
      <c r="F1040" s="0"/>
      <c r="G1040" s="0"/>
    </row>
    <row r="1041" customFormat="false" ht="12.75" hidden="false" customHeight="false" outlineLevel="0" collapsed="false">
      <c r="C1041" s="0"/>
      <c r="D1041" s="0"/>
      <c r="E1041" s="0"/>
      <c r="F1041" s="0"/>
      <c r="G1041" s="0"/>
    </row>
    <row r="1042" customFormat="false" ht="12.75" hidden="false" customHeight="false" outlineLevel="0" collapsed="false">
      <c r="C1042" s="0"/>
      <c r="D1042" s="0"/>
      <c r="E1042" s="0"/>
      <c r="F1042" s="0"/>
      <c r="G1042" s="0"/>
    </row>
    <row r="1043" customFormat="false" ht="12.75" hidden="false" customHeight="false" outlineLevel="0" collapsed="false">
      <c r="C1043" s="0"/>
      <c r="D1043" s="0"/>
      <c r="E1043" s="0"/>
      <c r="F1043" s="0"/>
      <c r="G1043" s="0"/>
    </row>
    <row r="1044" customFormat="false" ht="12.75" hidden="false" customHeight="false" outlineLevel="0" collapsed="false">
      <c r="C1044" s="0"/>
      <c r="D1044" s="0"/>
      <c r="E1044" s="0"/>
      <c r="F1044" s="0"/>
      <c r="G1044" s="0"/>
    </row>
    <row r="1045" customFormat="false" ht="12.75" hidden="false" customHeight="false" outlineLevel="0" collapsed="false">
      <c r="C1045" s="0"/>
      <c r="D1045" s="0"/>
      <c r="E1045" s="0"/>
      <c r="F1045" s="0"/>
      <c r="G1045" s="0"/>
    </row>
    <row r="1046" customFormat="false" ht="12.75" hidden="false" customHeight="false" outlineLevel="0" collapsed="false">
      <c r="C1046" s="0"/>
      <c r="D1046" s="0"/>
      <c r="E1046" s="0"/>
      <c r="F1046" s="0"/>
      <c r="G1046" s="0"/>
    </row>
    <row r="1047" customFormat="false" ht="12.75" hidden="false" customHeight="false" outlineLevel="0" collapsed="false">
      <c r="C1047" s="0"/>
      <c r="D1047" s="0"/>
      <c r="E1047" s="0"/>
      <c r="F1047" s="0"/>
      <c r="G1047" s="0"/>
    </row>
    <row r="1048" customFormat="false" ht="12.75" hidden="false" customHeight="false" outlineLevel="0" collapsed="false">
      <c r="C1048" s="0"/>
      <c r="D1048" s="0"/>
      <c r="E1048" s="0"/>
      <c r="F1048" s="0"/>
      <c r="G1048" s="0"/>
    </row>
    <row r="1049" customFormat="false" ht="12.75" hidden="false" customHeight="false" outlineLevel="0" collapsed="false">
      <c r="C1049" s="0"/>
      <c r="D1049" s="0"/>
      <c r="E1049" s="0"/>
      <c r="F1049" s="0"/>
      <c r="G1049" s="0"/>
    </row>
    <row r="1050" customFormat="false" ht="12.75" hidden="false" customHeight="false" outlineLevel="0" collapsed="false">
      <c r="C1050" s="0"/>
      <c r="D1050" s="0"/>
      <c r="E1050" s="0"/>
      <c r="F1050" s="0"/>
      <c r="G1050" s="0"/>
    </row>
    <row r="1051" customFormat="false" ht="12.75" hidden="false" customHeight="false" outlineLevel="0" collapsed="false">
      <c r="C1051" s="0"/>
      <c r="D1051" s="0"/>
      <c r="E1051" s="0"/>
      <c r="F1051" s="0"/>
      <c r="G1051" s="0"/>
    </row>
    <row r="1052" customFormat="false" ht="12.75" hidden="false" customHeight="false" outlineLevel="0" collapsed="false">
      <c r="C1052" s="0"/>
      <c r="D1052" s="0"/>
      <c r="E1052" s="0"/>
      <c r="F1052" s="0"/>
      <c r="G1052" s="0"/>
    </row>
    <row r="1053" customFormat="false" ht="12.75" hidden="false" customHeight="false" outlineLevel="0" collapsed="false">
      <c r="C1053" s="0"/>
      <c r="D1053" s="0"/>
      <c r="E1053" s="0"/>
      <c r="F1053" s="0"/>
      <c r="G1053" s="0"/>
    </row>
    <row r="1054" customFormat="false" ht="12.75" hidden="false" customHeight="false" outlineLevel="0" collapsed="false">
      <c r="C1054" s="0"/>
      <c r="D1054" s="0"/>
      <c r="E1054" s="0"/>
      <c r="F1054" s="0"/>
      <c r="G1054" s="0"/>
    </row>
    <row r="1055" customFormat="false" ht="12.75" hidden="false" customHeight="false" outlineLevel="0" collapsed="false">
      <c r="C1055" s="0"/>
      <c r="D1055" s="0"/>
      <c r="E1055" s="0"/>
      <c r="F1055" s="0"/>
      <c r="G1055" s="0"/>
    </row>
    <row r="1056" customFormat="false" ht="12.75" hidden="false" customHeight="false" outlineLevel="0" collapsed="false">
      <c r="C1056" s="0"/>
      <c r="D1056" s="0"/>
      <c r="E1056" s="0"/>
      <c r="F1056" s="0"/>
      <c r="G1056" s="0"/>
    </row>
    <row r="1057" customFormat="false" ht="12.75" hidden="false" customHeight="false" outlineLevel="0" collapsed="false">
      <c r="C1057" s="0"/>
      <c r="D1057" s="0"/>
      <c r="E1057" s="0"/>
      <c r="F1057" s="0"/>
      <c r="G1057" s="0"/>
    </row>
    <row r="1058" customFormat="false" ht="12.75" hidden="false" customHeight="false" outlineLevel="0" collapsed="false">
      <c r="C1058" s="0"/>
      <c r="D1058" s="0"/>
      <c r="E1058" s="0"/>
      <c r="F1058" s="0"/>
      <c r="G1058" s="0"/>
    </row>
    <row r="1059" customFormat="false" ht="12.75" hidden="false" customHeight="false" outlineLevel="0" collapsed="false">
      <c r="C1059" s="0"/>
      <c r="D1059" s="0"/>
      <c r="E1059" s="0"/>
      <c r="F1059" s="0"/>
      <c r="G1059" s="0"/>
    </row>
    <row r="1060" customFormat="false" ht="12.75" hidden="false" customHeight="false" outlineLevel="0" collapsed="false">
      <c r="C1060" s="0"/>
      <c r="D1060" s="0"/>
      <c r="E1060" s="0"/>
      <c r="F1060" s="0"/>
      <c r="G1060" s="0"/>
    </row>
    <row r="1061" customFormat="false" ht="12.75" hidden="false" customHeight="false" outlineLevel="0" collapsed="false">
      <c r="C1061" s="0"/>
      <c r="D1061" s="0"/>
      <c r="E1061" s="0"/>
      <c r="F1061" s="0"/>
      <c r="G1061" s="0"/>
    </row>
    <row r="1062" customFormat="false" ht="12.75" hidden="false" customHeight="false" outlineLevel="0" collapsed="false">
      <c r="C1062" s="0"/>
      <c r="D1062" s="0"/>
      <c r="E1062" s="0"/>
      <c r="F1062" s="0"/>
      <c r="G1062" s="0"/>
    </row>
    <row r="1063" customFormat="false" ht="12.75" hidden="false" customHeight="false" outlineLevel="0" collapsed="false">
      <c r="C1063" s="0"/>
      <c r="D1063" s="0"/>
      <c r="E1063" s="0"/>
      <c r="F1063" s="0"/>
      <c r="G1063" s="0"/>
    </row>
    <row r="1064" customFormat="false" ht="12.75" hidden="false" customHeight="false" outlineLevel="0" collapsed="false">
      <c r="C1064" s="0"/>
      <c r="D1064" s="0"/>
      <c r="E1064" s="0"/>
      <c r="F1064" s="0"/>
      <c r="G1064" s="0"/>
    </row>
    <row r="1065" customFormat="false" ht="12.75" hidden="false" customHeight="false" outlineLevel="0" collapsed="false">
      <c r="C1065" s="0"/>
      <c r="D1065" s="0"/>
      <c r="E1065" s="0"/>
      <c r="F1065" s="0"/>
      <c r="G1065" s="0"/>
    </row>
    <row r="1066" customFormat="false" ht="12.75" hidden="false" customHeight="false" outlineLevel="0" collapsed="false">
      <c r="C1066" s="0"/>
      <c r="D1066" s="0"/>
      <c r="E1066" s="0"/>
      <c r="F1066" s="0"/>
      <c r="G1066" s="0"/>
    </row>
    <row r="1067" customFormat="false" ht="12.75" hidden="false" customHeight="false" outlineLevel="0" collapsed="false">
      <c r="C1067" s="0"/>
      <c r="D1067" s="0"/>
      <c r="E1067" s="0"/>
      <c r="F1067" s="0"/>
      <c r="G1067" s="0"/>
    </row>
    <row r="1068" customFormat="false" ht="12.75" hidden="false" customHeight="false" outlineLevel="0" collapsed="false">
      <c r="C1068" s="0"/>
      <c r="D1068" s="0"/>
      <c r="E1068" s="0"/>
      <c r="F1068" s="0"/>
      <c r="G1068" s="0"/>
    </row>
    <row r="1069" customFormat="false" ht="12.75" hidden="false" customHeight="false" outlineLevel="0" collapsed="false">
      <c r="C1069" s="0"/>
      <c r="D1069" s="0"/>
      <c r="E1069" s="0"/>
      <c r="F1069" s="0"/>
      <c r="G1069" s="0"/>
    </row>
    <row r="1070" customFormat="false" ht="12.75" hidden="false" customHeight="false" outlineLevel="0" collapsed="false">
      <c r="C1070" s="0"/>
      <c r="D1070" s="0"/>
      <c r="E1070" s="0"/>
      <c r="F1070" s="0"/>
      <c r="G1070" s="0"/>
    </row>
    <row r="1071" customFormat="false" ht="12.75" hidden="false" customHeight="false" outlineLevel="0" collapsed="false">
      <c r="C1071" s="0"/>
      <c r="D1071" s="0"/>
      <c r="E1071" s="0"/>
      <c r="F1071" s="0"/>
      <c r="G1071" s="0"/>
    </row>
    <row r="1072" customFormat="false" ht="12.75" hidden="false" customHeight="false" outlineLevel="0" collapsed="false">
      <c r="C1072" s="0"/>
      <c r="D1072" s="0"/>
      <c r="E1072" s="0"/>
      <c r="F1072" s="0"/>
      <c r="G1072" s="0"/>
    </row>
    <row r="1073" customFormat="false" ht="12.75" hidden="false" customHeight="false" outlineLevel="0" collapsed="false">
      <c r="C1073" s="0"/>
      <c r="D1073" s="0"/>
      <c r="E1073" s="0"/>
      <c r="F1073" s="0"/>
      <c r="G1073" s="0"/>
    </row>
    <row r="1074" customFormat="false" ht="12.75" hidden="false" customHeight="false" outlineLevel="0" collapsed="false">
      <c r="C1074" s="0"/>
      <c r="D1074" s="0"/>
      <c r="E1074" s="0"/>
      <c r="F1074" s="0"/>
      <c r="G1074" s="0"/>
    </row>
    <row r="1075" customFormat="false" ht="12.75" hidden="false" customHeight="false" outlineLevel="0" collapsed="false">
      <c r="C1075" s="0"/>
      <c r="D1075" s="0"/>
      <c r="E1075" s="0"/>
      <c r="F1075" s="0"/>
      <c r="G1075" s="0"/>
    </row>
    <row r="1076" customFormat="false" ht="12.75" hidden="false" customHeight="false" outlineLevel="0" collapsed="false">
      <c r="C1076" s="0"/>
      <c r="D1076" s="0"/>
      <c r="E1076" s="0"/>
      <c r="F1076" s="0"/>
      <c r="G1076" s="0"/>
    </row>
    <row r="1077" customFormat="false" ht="12.75" hidden="false" customHeight="false" outlineLevel="0" collapsed="false">
      <c r="C1077" s="0"/>
      <c r="D1077" s="0"/>
      <c r="E1077" s="0"/>
      <c r="F1077" s="0"/>
      <c r="G1077" s="0"/>
    </row>
    <row r="1078" customFormat="false" ht="12.75" hidden="false" customHeight="false" outlineLevel="0" collapsed="false">
      <c r="C1078" s="0"/>
      <c r="D1078" s="0"/>
      <c r="E1078" s="0"/>
      <c r="F1078" s="0"/>
      <c r="G1078" s="0"/>
    </row>
    <row r="1079" customFormat="false" ht="12.75" hidden="false" customHeight="false" outlineLevel="0" collapsed="false">
      <c r="C1079" s="0"/>
      <c r="D1079" s="0"/>
      <c r="E1079" s="0"/>
      <c r="F1079" s="0"/>
      <c r="G1079" s="0"/>
    </row>
    <row r="1080" customFormat="false" ht="12.75" hidden="false" customHeight="false" outlineLevel="0" collapsed="false">
      <c r="C1080" s="0"/>
      <c r="D1080" s="0"/>
      <c r="E1080" s="0"/>
      <c r="F1080" s="0"/>
      <c r="G1080" s="0"/>
    </row>
    <row r="1081" customFormat="false" ht="12.75" hidden="false" customHeight="false" outlineLevel="0" collapsed="false">
      <c r="C1081" s="0"/>
      <c r="D1081" s="0"/>
      <c r="E1081" s="0"/>
      <c r="F1081" s="0"/>
      <c r="G1081" s="0"/>
    </row>
    <row r="1082" customFormat="false" ht="12.75" hidden="false" customHeight="false" outlineLevel="0" collapsed="false">
      <c r="C1082" s="0"/>
      <c r="D1082" s="0"/>
      <c r="E1082" s="0"/>
      <c r="F1082" s="0"/>
      <c r="G1082" s="0"/>
    </row>
    <row r="1083" customFormat="false" ht="12.75" hidden="false" customHeight="false" outlineLevel="0" collapsed="false">
      <c r="C1083" s="0"/>
      <c r="D1083" s="0"/>
      <c r="E1083" s="0"/>
      <c r="F1083" s="0"/>
      <c r="G1083" s="0"/>
    </row>
    <row r="1084" customFormat="false" ht="12.75" hidden="false" customHeight="false" outlineLevel="0" collapsed="false">
      <c r="C1084" s="0"/>
      <c r="D1084" s="0"/>
      <c r="E1084" s="0"/>
      <c r="F1084" s="0"/>
      <c r="G1084" s="0"/>
    </row>
    <row r="1085" customFormat="false" ht="12.75" hidden="false" customHeight="false" outlineLevel="0" collapsed="false">
      <c r="C1085" s="0"/>
      <c r="D1085" s="0"/>
      <c r="E1085" s="0"/>
      <c r="F1085" s="0"/>
      <c r="G1085" s="0"/>
    </row>
    <row r="1086" customFormat="false" ht="12.75" hidden="false" customHeight="false" outlineLevel="0" collapsed="false">
      <c r="C1086" s="0"/>
      <c r="D1086" s="0"/>
      <c r="E1086" s="0"/>
      <c r="F1086" s="0"/>
      <c r="G1086" s="0"/>
    </row>
    <row r="1087" customFormat="false" ht="12.75" hidden="false" customHeight="false" outlineLevel="0" collapsed="false">
      <c r="C1087" s="0"/>
      <c r="D1087" s="0"/>
      <c r="E1087" s="0"/>
      <c r="F1087" s="0"/>
      <c r="G1087" s="0"/>
    </row>
    <row r="1088" customFormat="false" ht="12.75" hidden="false" customHeight="false" outlineLevel="0" collapsed="false">
      <c r="C1088" s="0"/>
      <c r="D1088" s="0"/>
      <c r="E1088" s="0"/>
      <c r="F1088" s="0"/>
      <c r="G1088" s="0"/>
    </row>
    <row r="1089" customFormat="false" ht="12.75" hidden="false" customHeight="false" outlineLevel="0" collapsed="false">
      <c r="C1089" s="0"/>
      <c r="D1089" s="0"/>
      <c r="E1089" s="0"/>
      <c r="F1089" s="0"/>
      <c r="G1089" s="0"/>
    </row>
    <row r="1090" customFormat="false" ht="12.75" hidden="false" customHeight="false" outlineLevel="0" collapsed="false">
      <c r="C1090" s="0"/>
      <c r="D1090" s="0"/>
      <c r="E1090" s="0"/>
      <c r="F1090" s="0"/>
      <c r="G1090" s="0"/>
    </row>
    <row r="1091" customFormat="false" ht="12.75" hidden="false" customHeight="false" outlineLevel="0" collapsed="false">
      <c r="C1091" s="0"/>
      <c r="D1091" s="0"/>
      <c r="E1091" s="0"/>
      <c r="F1091" s="0"/>
      <c r="G1091" s="0"/>
    </row>
    <row r="1092" customFormat="false" ht="12.75" hidden="false" customHeight="false" outlineLevel="0" collapsed="false">
      <c r="C1092" s="0"/>
      <c r="D1092" s="0"/>
      <c r="E1092" s="0"/>
      <c r="F1092" s="0"/>
      <c r="G1092" s="0"/>
    </row>
    <row r="1093" customFormat="false" ht="12.75" hidden="false" customHeight="false" outlineLevel="0" collapsed="false">
      <c r="C1093" s="0"/>
      <c r="D1093" s="0"/>
      <c r="E1093" s="0"/>
      <c r="F1093" s="0"/>
      <c r="G1093" s="0"/>
    </row>
    <row r="1094" customFormat="false" ht="12.75" hidden="false" customHeight="false" outlineLevel="0" collapsed="false">
      <c r="C1094" s="0"/>
      <c r="D1094" s="0"/>
      <c r="E1094" s="0"/>
      <c r="F1094" s="0"/>
      <c r="G1094" s="0"/>
    </row>
    <row r="1095" customFormat="false" ht="12.75" hidden="false" customHeight="false" outlineLevel="0" collapsed="false">
      <c r="C1095" s="0"/>
      <c r="D1095" s="0"/>
      <c r="E1095" s="0"/>
      <c r="F1095" s="0"/>
      <c r="G1095" s="0"/>
    </row>
    <row r="1096" customFormat="false" ht="12.75" hidden="false" customHeight="false" outlineLevel="0" collapsed="false">
      <c r="C1096" s="0"/>
      <c r="D1096" s="0"/>
      <c r="E1096" s="0"/>
      <c r="F1096" s="0"/>
      <c r="G1096" s="0"/>
    </row>
    <row r="1097" customFormat="false" ht="12.75" hidden="false" customHeight="false" outlineLevel="0" collapsed="false">
      <c r="C1097" s="0"/>
      <c r="D1097" s="0"/>
      <c r="E1097" s="0"/>
      <c r="F1097" s="0"/>
      <c r="G1097" s="0"/>
    </row>
    <row r="1098" customFormat="false" ht="12.75" hidden="false" customHeight="false" outlineLevel="0" collapsed="false">
      <c r="C1098" s="0"/>
      <c r="D1098" s="0"/>
      <c r="E1098" s="0"/>
      <c r="F1098" s="0"/>
      <c r="G1098" s="0"/>
    </row>
    <row r="1099" customFormat="false" ht="12.75" hidden="false" customHeight="false" outlineLevel="0" collapsed="false">
      <c r="C1099" s="0"/>
      <c r="D1099" s="0"/>
      <c r="E1099" s="0"/>
      <c r="F1099" s="0"/>
      <c r="G1099" s="0"/>
    </row>
    <row r="1100" customFormat="false" ht="12.75" hidden="false" customHeight="false" outlineLevel="0" collapsed="false">
      <c r="C1100" s="0"/>
      <c r="D1100" s="0"/>
      <c r="E1100" s="0"/>
      <c r="F1100" s="0"/>
      <c r="G1100" s="0"/>
    </row>
    <row r="1101" customFormat="false" ht="12.75" hidden="false" customHeight="false" outlineLevel="0" collapsed="false">
      <c r="C1101" s="0"/>
      <c r="D1101" s="0"/>
      <c r="E1101" s="0"/>
      <c r="F1101" s="0"/>
      <c r="G1101" s="0"/>
    </row>
    <row r="1102" customFormat="false" ht="12.75" hidden="false" customHeight="false" outlineLevel="0" collapsed="false">
      <c r="C1102" s="0"/>
      <c r="D1102" s="0"/>
      <c r="E1102" s="0"/>
      <c r="F1102" s="0"/>
      <c r="G1102" s="0"/>
    </row>
    <row r="1103" customFormat="false" ht="12.75" hidden="false" customHeight="false" outlineLevel="0" collapsed="false">
      <c r="C1103" s="0"/>
      <c r="D1103" s="0"/>
      <c r="E1103" s="0"/>
      <c r="F1103" s="0"/>
      <c r="G1103" s="0"/>
    </row>
    <row r="1104" customFormat="false" ht="12.75" hidden="false" customHeight="false" outlineLevel="0" collapsed="false">
      <c r="C1104" s="0"/>
      <c r="D1104" s="0"/>
      <c r="E1104" s="0"/>
      <c r="F1104" s="0"/>
      <c r="G1104" s="0"/>
    </row>
    <row r="1105" customFormat="false" ht="12.75" hidden="false" customHeight="false" outlineLevel="0" collapsed="false">
      <c r="C1105" s="0"/>
      <c r="D1105" s="0"/>
      <c r="E1105" s="0"/>
      <c r="F1105" s="0"/>
      <c r="G1105" s="0"/>
    </row>
    <row r="1106" customFormat="false" ht="12.75" hidden="false" customHeight="false" outlineLevel="0" collapsed="false">
      <c r="C1106" s="0"/>
      <c r="D1106" s="0"/>
      <c r="E1106" s="0"/>
      <c r="F1106" s="0"/>
      <c r="G1106" s="0"/>
    </row>
    <row r="1107" customFormat="false" ht="12.75" hidden="false" customHeight="false" outlineLevel="0" collapsed="false">
      <c r="C1107" s="0"/>
      <c r="D1107" s="0"/>
      <c r="E1107" s="0"/>
      <c r="F1107" s="0"/>
      <c r="G1107" s="0"/>
    </row>
    <row r="1108" customFormat="false" ht="12.75" hidden="false" customHeight="false" outlineLevel="0" collapsed="false">
      <c r="C1108" s="0"/>
      <c r="D1108" s="0"/>
      <c r="E1108" s="0"/>
      <c r="F1108" s="0"/>
      <c r="G1108" s="0"/>
    </row>
    <row r="1109" customFormat="false" ht="12.75" hidden="false" customHeight="false" outlineLevel="0" collapsed="false">
      <c r="C1109" s="0"/>
      <c r="D1109" s="0"/>
      <c r="E1109" s="0"/>
      <c r="F1109" s="0"/>
      <c r="G1109" s="0"/>
    </row>
    <row r="1110" customFormat="false" ht="12.75" hidden="false" customHeight="false" outlineLevel="0" collapsed="false">
      <c r="C1110" s="0"/>
      <c r="D1110" s="0"/>
      <c r="E1110" s="0"/>
      <c r="F1110" s="0"/>
      <c r="G1110" s="0"/>
    </row>
    <row r="1111" customFormat="false" ht="12.75" hidden="false" customHeight="false" outlineLevel="0" collapsed="false">
      <c r="C1111" s="0"/>
      <c r="D1111" s="0"/>
      <c r="E1111" s="0"/>
      <c r="F1111" s="0"/>
      <c r="G1111" s="0"/>
    </row>
    <row r="1112" customFormat="false" ht="12.75" hidden="false" customHeight="false" outlineLevel="0" collapsed="false">
      <c r="C1112" s="0"/>
      <c r="D1112" s="0"/>
      <c r="E1112" s="0"/>
      <c r="F1112" s="0"/>
      <c r="G1112" s="0"/>
    </row>
    <row r="1113" customFormat="false" ht="12.75" hidden="false" customHeight="false" outlineLevel="0" collapsed="false">
      <c r="C1113" s="0"/>
      <c r="D1113" s="0"/>
      <c r="E1113" s="0"/>
      <c r="F1113" s="0"/>
      <c r="G1113" s="0"/>
    </row>
    <row r="1114" customFormat="false" ht="12.75" hidden="false" customHeight="false" outlineLevel="0" collapsed="false">
      <c r="C1114" s="0"/>
      <c r="D1114" s="0"/>
      <c r="E1114" s="0"/>
      <c r="F1114" s="0"/>
      <c r="G1114" s="0"/>
    </row>
    <row r="1115" customFormat="false" ht="12.75" hidden="false" customHeight="false" outlineLevel="0" collapsed="false">
      <c r="C1115" s="0"/>
      <c r="D1115" s="0"/>
      <c r="E1115" s="0"/>
      <c r="F1115" s="0"/>
      <c r="G1115" s="0"/>
    </row>
    <row r="1116" customFormat="false" ht="12.75" hidden="false" customHeight="false" outlineLevel="0" collapsed="false">
      <c r="C1116" s="0"/>
      <c r="D1116" s="0"/>
      <c r="E1116" s="0"/>
      <c r="F1116" s="0"/>
      <c r="G1116" s="0"/>
    </row>
    <row r="1117" customFormat="false" ht="12.75" hidden="false" customHeight="false" outlineLevel="0" collapsed="false">
      <c r="C1117" s="0"/>
      <c r="D1117" s="0"/>
      <c r="E1117" s="0"/>
      <c r="F1117" s="0"/>
      <c r="G1117" s="0"/>
    </row>
    <row r="1118" customFormat="false" ht="12.75" hidden="false" customHeight="false" outlineLevel="0" collapsed="false">
      <c r="C1118" s="0"/>
      <c r="D1118" s="0"/>
      <c r="E1118" s="0"/>
      <c r="F1118" s="0"/>
      <c r="G1118" s="0"/>
    </row>
    <row r="1119" customFormat="false" ht="12.75" hidden="false" customHeight="false" outlineLevel="0" collapsed="false">
      <c r="C1119" s="0"/>
      <c r="D1119" s="0"/>
      <c r="E1119" s="0"/>
      <c r="F1119" s="0"/>
      <c r="G1119" s="0"/>
    </row>
    <row r="1120" customFormat="false" ht="12.75" hidden="false" customHeight="false" outlineLevel="0" collapsed="false">
      <c r="C1120" s="0"/>
      <c r="D1120" s="0"/>
      <c r="E1120" s="0"/>
      <c r="F1120" s="0"/>
      <c r="G1120" s="0"/>
    </row>
    <row r="1121" customFormat="false" ht="12.75" hidden="false" customHeight="false" outlineLevel="0" collapsed="false">
      <c r="C1121" s="0"/>
      <c r="D1121" s="0"/>
      <c r="E1121" s="0"/>
      <c r="F1121" s="0"/>
      <c r="G1121" s="0"/>
    </row>
    <row r="1122" customFormat="false" ht="12.75" hidden="false" customHeight="false" outlineLevel="0" collapsed="false">
      <c r="C1122" s="0"/>
      <c r="D1122" s="0"/>
      <c r="E1122" s="0"/>
      <c r="F1122" s="0"/>
      <c r="G1122" s="0"/>
    </row>
    <row r="1123" customFormat="false" ht="12.75" hidden="false" customHeight="false" outlineLevel="0" collapsed="false">
      <c r="C1123" s="0"/>
      <c r="D1123" s="0"/>
      <c r="E1123" s="0"/>
      <c r="F1123" s="0"/>
      <c r="G1123" s="0"/>
    </row>
    <row r="1124" customFormat="false" ht="12.75" hidden="false" customHeight="false" outlineLevel="0" collapsed="false">
      <c r="C1124" s="0"/>
      <c r="D1124" s="0"/>
      <c r="E1124" s="0"/>
      <c r="F1124" s="0"/>
      <c r="G1124" s="0"/>
    </row>
    <row r="1125" customFormat="false" ht="12.75" hidden="false" customHeight="false" outlineLevel="0" collapsed="false">
      <c r="C1125" s="0"/>
      <c r="D1125" s="0"/>
      <c r="E1125" s="0"/>
      <c r="F1125" s="0"/>
      <c r="G1125" s="0"/>
    </row>
    <row r="1126" customFormat="false" ht="12.75" hidden="false" customHeight="false" outlineLevel="0" collapsed="false">
      <c r="C1126" s="0"/>
      <c r="D1126" s="0"/>
      <c r="E1126" s="0"/>
      <c r="F1126" s="0"/>
      <c r="G1126" s="0"/>
    </row>
    <row r="1127" customFormat="false" ht="12.75" hidden="false" customHeight="false" outlineLevel="0" collapsed="false">
      <c r="C1127" s="0"/>
      <c r="D1127" s="0"/>
      <c r="E1127" s="0"/>
      <c r="F1127" s="0"/>
      <c r="G1127" s="0"/>
    </row>
    <row r="1128" customFormat="false" ht="12.75" hidden="false" customHeight="false" outlineLevel="0" collapsed="false">
      <c r="C1128" s="0"/>
      <c r="D1128" s="0"/>
      <c r="E1128" s="0"/>
      <c r="F1128" s="0"/>
      <c r="G1128" s="0"/>
    </row>
    <row r="1129" customFormat="false" ht="12.75" hidden="false" customHeight="false" outlineLevel="0" collapsed="false">
      <c r="C1129" s="0"/>
      <c r="D1129" s="0"/>
      <c r="E1129" s="0"/>
      <c r="F1129" s="0"/>
      <c r="G1129" s="0"/>
    </row>
    <row r="1130" customFormat="false" ht="12.75" hidden="false" customHeight="false" outlineLevel="0" collapsed="false">
      <c r="C1130" s="0"/>
      <c r="D1130" s="0"/>
      <c r="E1130" s="0"/>
      <c r="F1130" s="0"/>
      <c r="G1130" s="0"/>
    </row>
    <row r="1131" customFormat="false" ht="12.75" hidden="false" customHeight="false" outlineLevel="0" collapsed="false">
      <c r="C1131" s="0"/>
      <c r="D1131" s="0"/>
      <c r="E1131" s="0"/>
      <c r="F1131" s="0"/>
      <c r="G1131" s="0"/>
    </row>
    <row r="1132" customFormat="false" ht="12.75" hidden="false" customHeight="false" outlineLevel="0" collapsed="false">
      <c r="C1132" s="0"/>
      <c r="D1132" s="0"/>
      <c r="E1132" s="0"/>
      <c r="F1132" s="0"/>
      <c r="G1132" s="0"/>
    </row>
    <row r="1133" customFormat="false" ht="12.75" hidden="false" customHeight="false" outlineLevel="0" collapsed="false">
      <c r="C1133" s="0"/>
      <c r="D1133" s="0"/>
      <c r="E1133" s="0"/>
      <c r="F1133" s="0"/>
      <c r="G1133" s="0"/>
    </row>
    <row r="1134" customFormat="false" ht="12.75" hidden="false" customHeight="false" outlineLevel="0" collapsed="false">
      <c r="C1134" s="0"/>
      <c r="D1134" s="0"/>
      <c r="E1134" s="0"/>
      <c r="F1134" s="0"/>
      <c r="G1134" s="0"/>
    </row>
    <row r="1135" customFormat="false" ht="12.75" hidden="false" customHeight="false" outlineLevel="0" collapsed="false">
      <c r="C1135" s="0"/>
      <c r="D1135" s="0"/>
      <c r="E1135" s="0"/>
      <c r="F1135" s="0"/>
      <c r="G1135" s="0"/>
    </row>
    <row r="1136" customFormat="false" ht="12.75" hidden="false" customHeight="false" outlineLevel="0" collapsed="false">
      <c r="C1136" s="0"/>
      <c r="D1136" s="0"/>
      <c r="E1136" s="0"/>
      <c r="F1136" s="0"/>
      <c r="G1136" s="0"/>
    </row>
    <row r="1137" customFormat="false" ht="12.75" hidden="false" customHeight="false" outlineLevel="0" collapsed="false">
      <c r="C1137" s="0"/>
      <c r="D1137" s="0"/>
      <c r="E1137" s="0"/>
      <c r="F1137" s="0"/>
      <c r="G1137" s="0"/>
    </row>
    <row r="1138" customFormat="false" ht="12.75" hidden="false" customHeight="false" outlineLevel="0" collapsed="false">
      <c r="C1138" s="0"/>
      <c r="D1138" s="0"/>
      <c r="E1138" s="0"/>
      <c r="F1138" s="0"/>
      <c r="G1138" s="0"/>
    </row>
    <row r="1139" customFormat="false" ht="12.75" hidden="false" customHeight="false" outlineLevel="0" collapsed="false">
      <c r="C1139" s="0"/>
      <c r="D1139" s="0"/>
      <c r="E1139" s="0"/>
      <c r="F1139" s="0"/>
      <c r="G1139" s="0"/>
    </row>
    <row r="1140" customFormat="false" ht="12.75" hidden="false" customHeight="false" outlineLevel="0" collapsed="false">
      <c r="C1140" s="0"/>
      <c r="D1140" s="0"/>
      <c r="E1140" s="0"/>
      <c r="F1140" s="0"/>
      <c r="G1140" s="0"/>
    </row>
    <row r="1141" customFormat="false" ht="12.75" hidden="false" customHeight="false" outlineLevel="0" collapsed="false">
      <c r="C1141" s="0"/>
      <c r="D1141" s="0"/>
      <c r="E1141" s="0"/>
      <c r="F1141" s="0"/>
      <c r="G1141" s="0"/>
    </row>
    <row r="1142" customFormat="false" ht="12.75" hidden="false" customHeight="false" outlineLevel="0" collapsed="false">
      <c r="C1142" s="0"/>
      <c r="D1142" s="0"/>
      <c r="E1142" s="0"/>
      <c r="F1142" s="0"/>
      <c r="G1142" s="0"/>
    </row>
    <row r="1143" customFormat="false" ht="12.75" hidden="false" customHeight="false" outlineLevel="0" collapsed="false">
      <c r="C1143" s="0"/>
      <c r="D1143" s="0"/>
      <c r="E1143" s="0"/>
      <c r="F1143" s="0"/>
      <c r="G1143" s="0"/>
    </row>
    <row r="1144" customFormat="false" ht="12.75" hidden="false" customHeight="false" outlineLevel="0" collapsed="false">
      <c r="C1144" s="0"/>
      <c r="D1144" s="0"/>
      <c r="E1144" s="0"/>
      <c r="F1144" s="0"/>
      <c r="G1144" s="0"/>
    </row>
    <row r="1145" customFormat="false" ht="12.75" hidden="false" customHeight="false" outlineLevel="0" collapsed="false">
      <c r="C1145" s="0"/>
      <c r="D1145" s="0"/>
      <c r="E1145" s="0"/>
      <c r="F1145" s="0"/>
      <c r="G1145" s="0"/>
    </row>
    <row r="1146" customFormat="false" ht="12.75" hidden="false" customHeight="false" outlineLevel="0" collapsed="false">
      <c r="C1146" s="0"/>
      <c r="D1146" s="0"/>
      <c r="E1146" s="0"/>
      <c r="F1146" s="0"/>
      <c r="G1146" s="0"/>
    </row>
    <row r="1147" customFormat="false" ht="12.75" hidden="false" customHeight="false" outlineLevel="0" collapsed="false">
      <c r="C1147" s="0"/>
      <c r="D1147" s="0"/>
      <c r="E1147" s="0"/>
      <c r="F1147" s="0"/>
      <c r="G1147" s="0"/>
    </row>
    <row r="1148" customFormat="false" ht="12.75" hidden="false" customHeight="false" outlineLevel="0" collapsed="false">
      <c r="C1148" s="0"/>
      <c r="D1148" s="0"/>
      <c r="E1148" s="0"/>
      <c r="F1148" s="0"/>
      <c r="G1148" s="0"/>
    </row>
    <row r="1149" customFormat="false" ht="12.75" hidden="false" customHeight="false" outlineLevel="0" collapsed="false">
      <c r="C1149" s="0"/>
      <c r="D1149" s="0"/>
      <c r="E1149" s="0"/>
      <c r="F1149" s="0"/>
      <c r="G1149" s="0"/>
    </row>
    <row r="1150" customFormat="false" ht="12.75" hidden="false" customHeight="false" outlineLevel="0" collapsed="false">
      <c r="C1150" s="0"/>
      <c r="D1150" s="0"/>
      <c r="E1150" s="0"/>
      <c r="F1150" s="0"/>
      <c r="G1150" s="0"/>
    </row>
    <row r="1151" customFormat="false" ht="12.75" hidden="false" customHeight="false" outlineLevel="0" collapsed="false">
      <c r="C1151" s="0"/>
      <c r="D1151" s="0"/>
      <c r="E1151" s="0"/>
      <c r="F1151" s="0"/>
      <c r="G1151" s="0"/>
    </row>
    <row r="1152" customFormat="false" ht="12.75" hidden="false" customHeight="false" outlineLevel="0" collapsed="false">
      <c r="C1152" s="0"/>
      <c r="D1152" s="0"/>
      <c r="E1152" s="0"/>
      <c r="F1152" s="0"/>
      <c r="G1152" s="0"/>
    </row>
    <row r="1153" customFormat="false" ht="12.75" hidden="false" customHeight="false" outlineLevel="0" collapsed="false">
      <c r="C1153" s="0"/>
      <c r="D1153" s="0"/>
      <c r="E1153" s="0"/>
      <c r="F1153" s="0"/>
      <c r="G1153" s="0"/>
    </row>
    <row r="1154" customFormat="false" ht="12.75" hidden="false" customHeight="false" outlineLevel="0" collapsed="false">
      <c r="C1154" s="0"/>
      <c r="D1154" s="0"/>
      <c r="E1154" s="0"/>
      <c r="F1154" s="0"/>
      <c r="G1154" s="0"/>
    </row>
    <row r="1155" customFormat="false" ht="12.75" hidden="false" customHeight="false" outlineLevel="0" collapsed="false">
      <c r="C1155" s="0"/>
      <c r="D1155" s="0"/>
      <c r="E1155" s="0"/>
      <c r="F1155" s="0"/>
      <c r="G1155" s="0"/>
    </row>
    <row r="1156" customFormat="false" ht="12.75" hidden="false" customHeight="false" outlineLevel="0" collapsed="false">
      <c r="C1156" s="0"/>
      <c r="D1156" s="0"/>
      <c r="E1156" s="0"/>
      <c r="F1156" s="0"/>
      <c r="G1156" s="0"/>
    </row>
    <row r="1157" customFormat="false" ht="12.75" hidden="false" customHeight="false" outlineLevel="0" collapsed="false">
      <c r="C1157" s="0"/>
      <c r="D1157" s="0"/>
      <c r="E1157" s="0"/>
      <c r="F1157" s="0"/>
      <c r="G1157" s="0"/>
    </row>
    <row r="1158" customFormat="false" ht="12.75" hidden="false" customHeight="false" outlineLevel="0" collapsed="false">
      <c r="C1158" s="0"/>
      <c r="D1158" s="0"/>
      <c r="E1158" s="0"/>
      <c r="F1158" s="0"/>
      <c r="G1158" s="0"/>
    </row>
    <row r="1159" customFormat="false" ht="12.75" hidden="false" customHeight="false" outlineLevel="0" collapsed="false">
      <c r="C1159" s="0"/>
      <c r="D1159" s="0"/>
      <c r="E1159" s="0"/>
      <c r="F1159" s="0"/>
      <c r="G1159" s="0"/>
    </row>
    <row r="1160" customFormat="false" ht="12.75" hidden="false" customHeight="false" outlineLevel="0" collapsed="false">
      <c r="C1160" s="0"/>
      <c r="D1160" s="0"/>
      <c r="E1160" s="0"/>
      <c r="F1160" s="0"/>
      <c r="G1160" s="0"/>
    </row>
    <row r="1161" customFormat="false" ht="12.75" hidden="false" customHeight="false" outlineLevel="0" collapsed="false">
      <c r="C1161" s="0"/>
      <c r="D1161" s="0"/>
      <c r="E1161" s="0"/>
      <c r="F1161" s="0"/>
      <c r="G1161" s="0"/>
    </row>
    <row r="1162" customFormat="false" ht="12.75" hidden="false" customHeight="false" outlineLevel="0" collapsed="false">
      <c r="C1162" s="0"/>
      <c r="D1162" s="0"/>
      <c r="E1162" s="0"/>
      <c r="F1162" s="0"/>
      <c r="G1162" s="0"/>
    </row>
    <row r="1163" customFormat="false" ht="12.75" hidden="false" customHeight="false" outlineLevel="0" collapsed="false">
      <c r="C1163" s="0"/>
      <c r="D1163" s="0"/>
      <c r="E1163" s="0"/>
      <c r="F1163" s="0"/>
      <c r="G1163" s="0"/>
    </row>
    <row r="1164" customFormat="false" ht="12.75" hidden="false" customHeight="false" outlineLevel="0" collapsed="false">
      <c r="C1164" s="0"/>
      <c r="D1164" s="0"/>
      <c r="E1164" s="0"/>
      <c r="F1164" s="0"/>
      <c r="G1164" s="0"/>
    </row>
    <row r="1165" customFormat="false" ht="12.75" hidden="false" customHeight="false" outlineLevel="0" collapsed="false">
      <c r="C1165" s="0"/>
      <c r="D1165" s="0"/>
      <c r="E1165" s="0"/>
      <c r="F1165" s="0"/>
      <c r="G1165" s="0"/>
    </row>
    <row r="1166" customFormat="false" ht="12.75" hidden="false" customHeight="false" outlineLevel="0" collapsed="false">
      <c r="C1166" s="0"/>
      <c r="D1166" s="0"/>
      <c r="E1166" s="0"/>
      <c r="F1166" s="0"/>
      <c r="G1166" s="0"/>
    </row>
    <row r="1167" customFormat="false" ht="12.75" hidden="false" customHeight="false" outlineLevel="0" collapsed="false">
      <c r="C1167" s="0"/>
      <c r="D1167" s="0"/>
      <c r="E1167" s="0"/>
      <c r="F1167" s="0"/>
      <c r="G1167" s="0"/>
    </row>
    <row r="1168" customFormat="false" ht="12.75" hidden="false" customHeight="false" outlineLevel="0" collapsed="false">
      <c r="C1168" s="0"/>
      <c r="D1168" s="0"/>
      <c r="E1168" s="0"/>
      <c r="F1168" s="0"/>
      <c r="G1168" s="0"/>
    </row>
    <row r="1169" customFormat="false" ht="12.75" hidden="false" customHeight="false" outlineLevel="0" collapsed="false">
      <c r="C1169" s="0"/>
      <c r="D1169" s="0"/>
      <c r="E1169" s="0"/>
      <c r="F1169" s="0"/>
      <c r="G1169" s="0"/>
    </row>
    <row r="1170" customFormat="false" ht="12.75" hidden="false" customHeight="false" outlineLevel="0" collapsed="false">
      <c r="C1170" s="0"/>
      <c r="D1170" s="0"/>
      <c r="E1170" s="0"/>
      <c r="F1170" s="0"/>
      <c r="G1170" s="0"/>
    </row>
    <row r="1171" customFormat="false" ht="12.75" hidden="false" customHeight="false" outlineLevel="0" collapsed="false">
      <c r="C1171" s="0"/>
      <c r="D1171" s="0"/>
      <c r="E1171" s="0"/>
      <c r="F1171" s="0"/>
      <c r="G1171" s="0"/>
    </row>
    <row r="1172" customFormat="false" ht="12.75" hidden="false" customHeight="false" outlineLevel="0" collapsed="false">
      <c r="C1172" s="0"/>
      <c r="D1172" s="0"/>
      <c r="E1172" s="0"/>
      <c r="F1172" s="0"/>
      <c r="G1172" s="0"/>
    </row>
    <row r="1173" customFormat="false" ht="12.75" hidden="false" customHeight="false" outlineLevel="0" collapsed="false">
      <c r="C1173" s="0"/>
      <c r="D1173" s="0"/>
      <c r="E1173" s="0"/>
      <c r="F1173" s="0"/>
      <c r="G1173" s="0"/>
    </row>
    <row r="1174" customFormat="false" ht="12.75" hidden="false" customHeight="false" outlineLevel="0" collapsed="false">
      <c r="C1174" s="0"/>
      <c r="D1174" s="0"/>
      <c r="E1174" s="0"/>
      <c r="F1174" s="0"/>
      <c r="G1174" s="0"/>
    </row>
    <row r="1175" customFormat="false" ht="12.75" hidden="false" customHeight="false" outlineLevel="0" collapsed="false">
      <c r="C1175" s="0"/>
      <c r="D1175" s="0"/>
      <c r="E1175" s="0"/>
      <c r="F1175" s="0"/>
      <c r="G1175" s="0"/>
    </row>
    <row r="1176" customFormat="false" ht="12.75" hidden="false" customHeight="false" outlineLevel="0" collapsed="false">
      <c r="C1176" s="0"/>
      <c r="D1176" s="0"/>
      <c r="E1176" s="0"/>
      <c r="F1176" s="0"/>
      <c r="G1176" s="0"/>
    </row>
    <row r="1177" customFormat="false" ht="12.75" hidden="false" customHeight="false" outlineLevel="0" collapsed="false">
      <c r="C1177" s="0"/>
      <c r="D1177" s="0"/>
      <c r="E1177" s="0"/>
      <c r="F1177" s="0"/>
      <c r="G1177" s="0"/>
    </row>
    <row r="1178" customFormat="false" ht="12.75" hidden="false" customHeight="false" outlineLevel="0" collapsed="false">
      <c r="C1178" s="0"/>
      <c r="D1178" s="0"/>
      <c r="E1178" s="0"/>
      <c r="F1178" s="0"/>
      <c r="G1178" s="0"/>
    </row>
    <row r="1179" customFormat="false" ht="12.75" hidden="false" customHeight="false" outlineLevel="0" collapsed="false">
      <c r="C1179" s="0"/>
      <c r="D1179" s="0"/>
      <c r="E1179" s="0"/>
      <c r="F1179" s="0"/>
      <c r="G1179" s="0"/>
    </row>
    <row r="1180" customFormat="false" ht="12.75" hidden="false" customHeight="false" outlineLevel="0" collapsed="false">
      <c r="C1180" s="0"/>
      <c r="D1180" s="0"/>
      <c r="E1180" s="0"/>
      <c r="F1180" s="0"/>
      <c r="G1180" s="0"/>
    </row>
    <row r="1181" customFormat="false" ht="12.75" hidden="false" customHeight="false" outlineLevel="0" collapsed="false">
      <c r="C1181" s="0"/>
      <c r="D1181" s="0"/>
      <c r="E1181" s="0"/>
      <c r="F1181" s="0"/>
      <c r="G1181" s="0"/>
    </row>
    <row r="1182" customFormat="false" ht="12.75" hidden="false" customHeight="false" outlineLevel="0" collapsed="false">
      <c r="C1182" s="0"/>
      <c r="D1182" s="0"/>
      <c r="E1182" s="0"/>
      <c r="F1182" s="0"/>
      <c r="G1182" s="0"/>
    </row>
    <row r="1183" customFormat="false" ht="12.75" hidden="false" customHeight="false" outlineLevel="0" collapsed="false">
      <c r="C1183" s="0"/>
      <c r="D1183" s="0"/>
      <c r="E1183" s="0"/>
      <c r="F1183" s="0"/>
      <c r="G1183" s="0"/>
    </row>
    <row r="1184" customFormat="false" ht="12.75" hidden="false" customHeight="false" outlineLevel="0" collapsed="false">
      <c r="C1184" s="0"/>
      <c r="D1184" s="0"/>
      <c r="E1184" s="0"/>
      <c r="F1184" s="0"/>
      <c r="G1184" s="0"/>
    </row>
    <row r="1185" customFormat="false" ht="12.75" hidden="false" customHeight="false" outlineLevel="0" collapsed="false">
      <c r="C1185" s="0"/>
      <c r="D1185" s="0"/>
      <c r="E1185" s="0"/>
      <c r="F1185" s="0"/>
      <c r="G1185" s="0"/>
    </row>
    <row r="1186" customFormat="false" ht="12.75" hidden="false" customHeight="false" outlineLevel="0" collapsed="false">
      <c r="C1186" s="0"/>
      <c r="D1186" s="0"/>
      <c r="E1186" s="0"/>
      <c r="F1186" s="0"/>
      <c r="G1186" s="0"/>
    </row>
    <row r="1187" customFormat="false" ht="12.75" hidden="false" customHeight="false" outlineLevel="0" collapsed="false">
      <c r="C1187" s="0"/>
      <c r="D1187" s="0"/>
      <c r="E1187" s="0"/>
      <c r="F1187" s="0"/>
      <c r="G1187" s="0"/>
    </row>
    <row r="1188" customFormat="false" ht="12.75" hidden="false" customHeight="false" outlineLevel="0" collapsed="false">
      <c r="C1188" s="0"/>
      <c r="D1188" s="0"/>
      <c r="E1188" s="0"/>
      <c r="F1188" s="0"/>
      <c r="G1188" s="0"/>
    </row>
    <row r="1189" customFormat="false" ht="12.75" hidden="false" customHeight="false" outlineLevel="0" collapsed="false">
      <c r="C1189" s="0"/>
      <c r="D1189" s="0"/>
      <c r="E1189" s="0"/>
      <c r="F1189" s="0"/>
      <c r="G1189" s="0"/>
    </row>
    <row r="1190" customFormat="false" ht="12.75" hidden="false" customHeight="false" outlineLevel="0" collapsed="false">
      <c r="C1190" s="0"/>
      <c r="D1190" s="0"/>
      <c r="E1190" s="0"/>
      <c r="F1190" s="0"/>
      <c r="G1190" s="0"/>
    </row>
    <row r="1191" customFormat="false" ht="12.75" hidden="false" customHeight="false" outlineLevel="0" collapsed="false">
      <c r="C1191" s="0"/>
      <c r="D1191" s="0"/>
      <c r="E1191" s="0"/>
      <c r="F1191" s="0"/>
      <c r="G1191" s="0"/>
    </row>
    <row r="1192" customFormat="false" ht="12.75" hidden="false" customHeight="false" outlineLevel="0" collapsed="false">
      <c r="C1192" s="0"/>
      <c r="D1192" s="0"/>
      <c r="E1192" s="0"/>
      <c r="F1192" s="0"/>
      <c r="G1192" s="0"/>
    </row>
    <row r="1193" customFormat="false" ht="12.75" hidden="false" customHeight="false" outlineLevel="0" collapsed="false">
      <c r="C1193" s="0"/>
      <c r="D1193" s="0"/>
      <c r="E1193" s="0"/>
      <c r="F1193" s="0"/>
      <c r="G1193" s="0"/>
    </row>
    <row r="1194" customFormat="false" ht="12.75" hidden="false" customHeight="false" outlineLevel="0" collapsed="false">
      <c r="C1194" s="0"/>
      <c r="D1194" s="0"/>
      <c r="E1194" s="0"/>
      <c r="F1194" s="0"/>
      <c r="G1194" s="0"/>
    </row>
    <row r="1195" customFormat="false" ht="12.75" hidden="false" customHeight="false" outlineLevel="0" collapsed="false">
      <c r="C1195" s="0"/>
      <c r="D1195" s="0"/>
      <c r="E1195" s="0"/>
      <c r="F1195" s="0"/>
      <c r="G1195" s="0"/>
    </row>
    <row r="1196" customFormat="false" ht="12.75" hidden="false" customHeight="false" outlineLevel="0" collapsed="false">
      <c r="C1196" s="0"/>
      <c r="D1196" s="0"/>
      <c r="E1196" s="0"/>
      <c r="F1196" s="0"/>
      <c r="G1196" s="0"/>
    </row>
    <row r="1197" customFormat="false" ht="12.75" hidden="false" customHeight="false" outlineLevel="0" collapsed="false">
      <c r="C1197" s="0"/>
      <c r="D1197" s="0"/>
      <c r="E1197" s="0"/>
      <c r="F1197" s="0"/>
      <c r="G1197" s="0"/>
    </row>
    <row r="1198" customFormat="false" ht="12.75" hidden="false" customHeight="false" outlineLevel="0" collapsed="false">
      <c r="C1198" s="0"/>
      <c r="D1198" s="0"/>
      <c r="E1198" s="0"/>
      <c r="F1198" s="0"/>
      <c r="G1198" s="0"/>
    </row>
    <row r="1199" customFormat="false" ht="12.75" hidden="false" customHeight="false" outlineLevel="0" collapsed="false">
      <c r="C1199" s="0"/>
      <c r="D1199" s="0"/>
      <c r="E1199" s="0"/>
      <c r="F1199" s="0"/>
      <c r="G1199" s="0"/>
    </row>
    <row r="1200" customFormat="false" ht="12.75" hidden="false" customHeight="false" outlineLevel="0" collapsed="false">
      <c r="C1200" s="0"/>
      <c r="D1200" s="0"/>
      <c r="E1200" s="0"/>
      <c r="F1200" s="0"/>
      <c r="G1200" s="0"/>
    </row>
    <row r="1201" customFormat="false" ht="12.75" hidden="false" customHeight="false" outlineLevel="0" collapsed="false">
      <c r="C1201" s="0"/>
      <c r="D1201" s="0"/>
      <c r="E1201" s="0"/>
      <c r="F1201" s="0"/>
      <c r="G1201" s="0"/>
    </row>
    <row r="1202" customFormat="false" ht="12.75" hidden="false" customHeight="false" outlineLevel="0" collapsed="false">
      <c r="C1202" s="0"/>
      <c r="D1202" s="0"/>
      <c r="E1202" s="0"/>
      <c r="F1202" s="0"/>
      <c r="G1202" s="0"/>
    </row>
    <row r="1203" customFormat="false" ht="12.75" hidden="false" customHeight="false" outlineLevel="0" collapsed="false">
      <c r="C1203" s="0"/>
      <c r="D1203" s="0"/>
      <c r="E1203" s="0"/>
      <c r="F1203" s="0"/>
      <c r="G1203" s="0"/>
    </row>
    <row r="1204" customFormat="false" ht="12.75" hidden="false" customHeight="false" outlineLevel="0" collapsed="false">
      <c r="C1204" s="0"/>
      <c r="D1204" s="0"/>
      <c r="E1204" s="0"/>
      <c r="F1204" s="0"/>
      <c r="G1204" s="0"/>
    </row>
    <row r="1205" customFormat="false" ht="12.75" hidden="false" customHeight="false" outlineLevel="0" collapsed="false">
      <c r="C1205" s="0"/>
      <c r="D1205" s="0"/>
      <c r="E1205" s="0"/>
      <c r="F1205" s="0"/>
      <c r="G1205" s="0"/>
    </row>
    <row r="1206" customFormat="false" ht="12.75" hidden="false" customHeight="false" outlineLevel="0" collapsed="false">
      <c r="C1206" s="0"/>
      <c r="D1206" s="0"/>
      <c r="E1206" s="0"/>
      <c r="F1206" s="0"/>
      <c r="G1206" s="0"/>
    </row>
    <row r="1207" customFormat="false" ht="12.75" hidden="false" customHeight="false" outlineLevel="0" collapsed="false">
      <c r="C1207" s="0"/>
      <c r="D1207" s="0"/>
      <c r="E1207" s="0"/>
      <c r="F1207" s="0"/>
      <c r="G1207" s="0"/>
    </row>
    <row r="1208" customFormat="false" ht="12.75" hidden="false" customHeight="false" outlineLevel="0" collapsed="false">
      <c r="C1208" s="0"/>
      <c r="D1208" s="0"/>
      <c r="E1208" s="0"/>
      <c r="F1208" s="0"/>
      <c r="G1208" s="0"/>
    </row>
    <row r="1209" customFormat="false" ht="12.75" hidden="false" customHeight="false" outlineLevel="0" collapsed="false">
      <c r="C1209" s="0"/>
      <c r="D1209" s="0"/>
      <c r="E1209" s="0"/>
      <c r="F1209" s="0"/>
      <c r="G1209" s="0"/>
    </row>
    <row r="1210" customFormat="false" ht="12.75" hidden="false" customHeight="false" outlineLevel="0" collapsed="false">
      <c r="C1210" s="0"/>
      <c r="D1210" s="0"/>
      <c r="E1210" s="0"/>
      <c r="F1210" s="0"/>
      <c r="G1210" s="0"/>
    </row>
    <row r="1211" customFormat="false" ht="12.75" hidden="false" customHeight="false" outlineLevel="0" collapsed="false">
      <c r="C1211" s="0"/>
      <c r="D1211" s="0"/>
      <c r="E1211" s="0"/>
      <c r="F1211" s="0"/>
      <c r="G1211" s="0"/>
    </row>
    <row r="1212" customFormat="false" ht="12.75" hidden="false" customHeight="false" outlineLevel="0" collapsed="false">
      <c r="C1212" s="0"/>
      <c r="D1212" s="0"/>
      <c r="E1212" s="0"/>
      <c r="F1212" s="0"/>
      <c r="G1212" s="0"/>
    </row>
    <row r="1213" customFormat="false" ht="12.75" hidden="false" customHeight="false" outlineLevel="0" collapsed="false">
      <c r="C1213" s="0"/>
      <c r="D1213" s="0"/>
      <c r="E1213" s="0"/>
      <c r="F1213" s="0"/>
      <c r="G1213" s="0"/>
    </row>
    <row r="1214" customFormat="false" ht="12.75" hidden="false" customHeight="false" outlineLevel="0" collapsed="false">
      <c r="C1214" s="0"/>
      <c r="D1214" s="0"/>
      <c r="E1214" s="0"/>
      <c r="F1214" s="0"/>
      <c r="G1214" s="0"/>
    </row>
    <row r="1215" customFormat="false" ht="12.75" hidden="false" customHeight="false" outlineLevel="0" collapsed="false">
      <c r="C1215" s="0"/>
      <c r="D1215" s="0"/>
      <c r="E1215" s="0"/>
      <c r="F1215" s="0"/>
      <c r="G1215" s="0"/>
    </row>
    <row r="1216" customFormat="false" ht="12.75" hidden="false" customHeight="false" outlineLevel="0" collapsed="false">
      <c r="C1216" s="0"/>
      <c r="D1216" s="0"/>
      <c r="E1216" s="0"/>
      <c r="F1216" s="0"/>
      <c r="G1216" s="0"/>
    </row>
    <row r="1217" customFormat="false" ht="12.75" hidden="false" customHeight="false" outlineLevel="0" collapsed="false">
      <c r="C1217" s="0"/>
      <c r="D1217" s="0"/>
      <c r="E1217" s="0"/>
      <c r="F1217" s="0"/>
      <c r="G1217" s="0"/>
    </row>
    <row r="1218" customFormat="false" ht="12.75" hidden="false" customHeight="false" outlineLevel="0" collapsed="false">
      <c r="C1218" s="0"/>
      <c r="D1218" s="0"/>
      <c r="E1218" s="0"/>
      <c r="F1218" s="0"/>
      <c r="G1218" s="0"/>
    </row>
    <row r="1219" customFormat="false" ht="12.75" hidden="false" customHeight="false" outlineLevel="0" collapsed="false">
      <c r="C1219" s="0"/>
      <c r="D1219" s="0"/>
      <c r="E1219" s="0"/>
      <c r="F1219" s="0"/>
      <c r="G1219" s="0"/>
    </row>
    <row r="1220" customFormat="false" ht="12.75" hidden="false" customHeight="false" outlineLevel="0" collapsed="false">
      <c r="C1220" s="0"/>
      <c r="D1220" s="0"/>
      <c r="E1220" s="0"/>
      <c r="F1220" s="0"/>
      <c r="G1220" s="0"/>
    </row>
    <row r="1221" customFormat="false" ht="12.75" hidden="false" customHeight="false" outlineLevel="0" collapsed="false">
      <c r="C1221" s="0"/>
      <c r="D1221" s="0"/>
      <c r="E1221" s="0"/>
      <c r="F1221" s="0"/>
      <c r="G1221" s="0"/>
    </row>
    <row r="1222" customFormat="false" ht="12.75" hidden="false" customHeight="false" outlineLevel="0" collapsed="false">
      <c r="C1222" s="0"/>
      <c r="D1222" s="0"/>
      <c r="E1222" s="0"/>
      <c r="F1222" s="0"/>
      <c r="G1222" s="0"/>
    </row>
    <row r="1223" customFormat="false" ht="12.75" hidden="false" customHeight="false" outlineLevel="0" collapsed="false">
      <c r="C1223" s="0"/>
      <c r="D1223" s="0"/>
      <c r="E1223" s="0"/>
      <c r="F1223" s="0"/>
      <c r="G1223" s="0"/>
    </row>
    <row r="1224" customFormat="false" ht="12.75" hidden="false" customHeight="false" outlineLevel="0" collapsed="false">
      <c r="C1224" s="0"/>
      <c r="D1224" s="0"/>
      <c r="E1224" s="0"/>
      <c r="F1224" s="0"/>
      <c r="G1224" s="0"/>
    </row>
    <row r="1225" customFormat="false" ht="12.75" hidden="false" customHeight="false" outlineLevel="0" collapsed="false">
      <c r="C1225" s="0"/>
      <c r="D1225" s="0"/>
      <c r="E1225" s="0"/>
      <c r="F1225" s="0"/>
      <c r="G1225" s="0"/>
    </row>
    <row r="1226" customFormat="false" ht="12.75" hidden="false" customHeight="false" outlineLevel="0" collapsed="false">
      <c r="C1226" s="0"/>
      <c r="D1226" s="0"/>
      <c r="E1226" s="0"/>
      <c r="F1226" s="0"/>
      <c r="G1226" s="0"/>
    </row>
    <row r="1227" customFormat="false" ht="12.75" hidden="false" customHeight="false" outlineLevel="0" collapsed="false">
      <c r="C1227" s="0"/>
      <c r="D1227" s="0"/>
      <c r="E1227" s="0"/>
      <c r="F1227" s="0"/>
      <c r="G1227" s="0"/>
    </row>
    <row r="1228" customFormat="false" ht="12.75" hidden="false" customHeight="false" outlineLevel="0" collapsed="false">
      <c r="C1228" s="0"/>
      <c r="D1228" s="0"/>
      <c r="E1228" s="0"/>
      <c r="F1228" s="0"/>
      <c r="G1228" s="0"/>
    </row>
    <row r="1229" customFormat="false" ht="12.75" hidden="false" customHeight="false" outlineLevel="0" collapsed="false">
      <c r="C1229" s="0"/>
      <c r="D1229" s="0"/>
      <c r="E1229" s="0"/>
      <c r="F1229" s="0"/>
      <c r="G1229" s="0"/>
    </row>
    <row r="1230" customFormat="false" ht="12.75" hidden="false" customHeight="false" outlineLevel="0" collapsed="false">
      <c r="C1230" s="0"/>
      <c r="D1230" s="0"/>
      <c r="E1230" s="0"/>
      <c r="F1230" s="0"/>
      <c r="G1230" s="0"/>
    </row>
    <row r="1231" customFormat="false" ht="12.75" hidden="false" customHeight="false" outlineLevel="0" collapsed="false">
      <c r="C1231" s="0"/>
      <c r="D1231" s="0"/>
      <c r="E1231" s="0"/>
      <c r="F1231" s="0"/>
      <c r="G1231" s="0"/>
    </row>
    <row r="1232" customFormat="false" ht="12.75" hidden="false" customHeight="false" outlineLevel="0" collapsed="false">
      <c r="C1232" s="0"/>
      <c r="D1232" s="0"/>
      <c r="E1232" s="0"/>
      <c r="F1232" s="0"/>
      <c r="G1232" s="0"/>
    </row>
    <row r="1233" customFormat="false" ht="12.75" hidden="false" customHeight="false" outlineLevel="0" collapsed="false">
      <c r="C1233" s="0"/>
      <c r="D1233" s="0"/>
      <c r="E1233" s="0"/>
      <c r="F1233" s="0"/>
      <c r="G1233" s="0"/>
    </row>
    <row r="1234" customFormat="false" ht="12.75" hidden="false" customHeight="false" outlineLevel="0" collapsed="false">
      <c r="C1234" s="0"/>
      <c r="D1234" s="0"/>
      <c r="E1234" s="0"/>
      <c r="F1234" s="0"/>
      <c r="G1234" s="0"/>
    </row>
    <row r="1235" customFormat="false" ht="12.75" hidden="false" customHeight="false" outlineLevel="0" collapsed="false">
      <c r="C1235" s="0"/>
      <c r="D1235" s="0"/>
      <c r="E1235" s="0"/>
      <c r="F1235" s="0"/>
      <c r="G1235" s="0"/>
    </row>
    <row r="1236" customFormat="false" ht="12.75" hidden="false" customHeight="false" outlineLevel="0" collapsed="false">
      <c r="C1236" s="0"/>
      <c r="D1236" s="0"/>
      <c r="E1236" s="0"/>
      <c r="F1236" s="0"/>
      <c r="G1236" s="0"/>
    </row>
    <row r="1237" customFormat="false" ht="12.75" hidden="false" customHeight="false" outlineLevel="0" collapsed="false">
      <c r="C1237" s="0"/>
      <c r="D1237" s="0"/>
      <c r="E1237" s="0"/>
      <c r="F1237" s="0"/>
      <c r="G1237" s="0"/>
    </row>
    <row r="1238" customFormat="false" ht="12.75" hidden="false" customHeight="false" outlineLevel="0" collapsed="false">
      <c r="C1238" s="0"/>
      <c r="D1238" s="0"/>
      <c r="E1238" s="0"/>
      <c r="F1238" s="0"/>
      <c r="G1238" s="0"/>
    </row>
    <row r="1239" customFormat="false" ht="12.75" hidden="false" customHeight="false" outlineLevel="0" collapsed="false">
      <c r="C1239" s="0"/>
      <c r="D1239" s="0"/>
      <c r="E1239" s="0"/>
      <c r="F1239" s="0"/>
      <c r="G1239" s="0"/>
    </row>
    <row r="1240" customFormat="false" ht="12.75" hidden="false" customHeight="false" outlineLevel="0" collapsed="false">
      <c r="C1240" s="0"/>
      <c r="D1240" s="0"/>
      <c r="E1240" s="0"/>
      <c r="F1240" s="0"/>
      <c r="G1240" s="0"/>
    </row>
    <row r="1241" customFormat="false" ht="12.75" hidden="false" customHeight="false" outlineLevel="0" collapsed="false">
      <c r="C1241" s="0"/>
      <c r="D1241" s="0"/>
      <c r="E1241" s="0"/>
      <c r="F1241" s="0"/>
      <c r="G1241" s="0"/>
    </row>
    <row r="1242" customFormat="false" ht="12.75" hidden="false" customHeight="false" outlineLevel="0" collapsed="false">
      <c r="C1242" s="0"/>
      <c r="D1242" s="0"/>
      <c r="E1242" s="0"/>
      <c r="F1242" s="0"/>
      <c r="G1242" s="0"/>
    </row>
    <row r="1243" customFormat="false" ht="12.75" hidden="false" customHeight="false" outlineLevel="0" collapsed="false">
      <c r="C1243" s="0"/>
      <c r="D1243" s="0"/>
      <c r="E1243" s="0"/>
      <c r="F1243" s="0"/>
      <c r="G1243" s="0"/>
    </row>
    <row r="1244" customFormat="false" ht="12.75" hidden="false" customHeight="false" outlineLevel="0" collapsed="false">
      <c r="C1244" s="0"/>
      <c r="D1244" s="0"/>
      <c r="E1244" s="0"/>
      <c r="F1244" s="0"/>
      <c r="G1244" s="0"/>
    </row>
    <row r="1245" customFormat="false" ht="12.75" hidden="false" customHeight="false" outlineLevel="0" collapsed="false">
      <c r="C1245" s="0"/>
      <c r="D1245" s="0"/>
      <c r="E1245" s="0"/>
      <c r="F1245" s="0"/>
      <c r="G1245" s="0"/>
    </row>
    <row r="1246" customFormat="false" ht="12.75" hidden="false" customHeight="false" outlineLevel="0" collapsed="false">
      <c r="C1246" s="0"/>
      <c r="D1246" s="0"/>
      <c r="E1246" s="0"/>
      <c r="F1246" s="0"/>
      <c r="G1246" s="0"/>
    </row>
    <row r="1247" customFormat="false" ht="12.75" hidden="false" customHeight="false" outlineLevel="0" collapsed="false">
      <c r="C1247" s="0"/>
      <c r="D1247" s="0"/>
      <c r="E1247" s="0"/>
      <c r="F1247" s="0"/>
      <c r="G1247" s="0"/>
    </row>
    <row r="1248" customFormat="false" ht="12.75" hidden="false" customHeight="false" outlineLevel="0" collapsed="false">
      <c r="C1248" s="0"/>
      <c r="D1248" s="0"/>
      <c r="E1248" s="0"/>
      <c r="F1248" s="0"/>
      <c r="G1248" s="0"/>
    </row>
    <row r="1249" customFormat="false" ht="12.75" hidden="false" customHeight="false" outlineLevel="0" collapsed="false">
      <c r="C1249" s="0"/>
      <c r="D1249" s="0"/>
      <c r="E1249" s="0"/>
      <c r="F1249" s="0"/>
      <c r="G1249" s="0"/>
    </row>
    <row r="1250" customFormat="false" ht="12.75" hidden="false" customHeight="false" outlineLevel="0" collapsed="false">
      <c r="C1250" s="0"/>
      <c r="D1250" s="0"/>
      <c r="E1250" s="0"/>
      <c r="F1250" s="0"/>
      <c r="G1250" s="0"/>
    </row>
    <row r="1251" customFormat="false" ht="12.75" hidden="false" customHeight="false" outlineLevel="0" collapsed="false">
      <c r="C1251" s="0"/>
      <c r="D1251" s="0"/>
      <c r="E1251" s="0"/>
      <c r="F1251" s="0"/>
      <c r="G1251" s="0"/>
    </row>
    <row r="1252" customFormat="false" ht="12.75" hidden="false" customHeight="false" outlineLevel="0" collapsed="false">
      <c r="C1252" s="0"/>
      <c r="D1252" s="0"/>
      <c r="E1252" s="0"/>
      <c r="F1252" s="0"/>
      <c r="G1252" s="0"/>
    </row>
    <row r="1253" customFormat="false" ht="12.75" hidden="false" customHeight="false" outlineLevel="0" collapsed="false">
      <c r="C1253" s="0"/>
      <c r="D1253" s="0"/>
      <c r="E1253" s="0"/>
      <c r="F1253" s="0"/>
      <c r="G1253" s="0"/>
    </row>
    <row r="1254" customFormat="false" ht="12.75" hidden="false" customHeight="false" outlineLevel="0" collapsed="false">
      <c r="C1254" s="0"/>
      <c r="D1254" s="0"/>
      <c r="E1254" s="0"/>
      <c r="F1254" s="0"/>
      <c r="G1254" s="0"/>
    </row>
    <row r="1255" customFormat="false" ht="12.75" hidden="false" customHeight="false" outlineLevel="0" collapsed="false">
      <c r="C1255" s="0"/>
      <c r="D1255" s="0"/>
      <c r="E1255" s="0"/>
      <c r="F1255" s="0"/>
      <c r="G1255" s="0"/>
    </row>
    <row r="1256" customFormat="false" ht="12.75" hidden="false" customHeight="false" outlineLevel="0" collapsed="false">
      <c r="C1256" s="0"/>
      <c r="D1256" s="0"/>
      <c r="E1256" s="0"/>
      <c r="F1256" s="0"/>
      <c r="G1256" s="0"/>
    </row>
    <row r="1257" customFormat="false" ht="12.75" hidden="false" customHeight="false" outlineLevel="0" collapsed="false">
      <c r="C1257" s="0"/>
      <c r="D1257" s="0"/>
      <c r="E1257" s="0"/>
      <c r="F1257" s="0"/>
      <c r="G1257" s="0"/>
    </row>
    <row r="1258" customFormat="false" ht="12.75" hidden="false" customHeight="false" outlineLevel="0" collapsed="false">
      <c r="C1258" s="0"/>
      <c r="D1258" s="0"/>
      <c r="E1258" s="0"/>
      <c r="F1258" s="0"/>
      <c r="G1258" s="0"/>
    </row>
    <row r="1259" customFormat="false" ht="12.75" hidden="false" customHeight="false" outlineLevel="0" collapsed="false">
      <c r="C1259" s="0"/>
      <c r="D1259" s="0"/>
      <c r="E1259" s="0"/>
      <c r="F1259" s="0"/>
      <c r="G1259" s="0"/>
    </row>
    <row r="1260" customFormat="false" ht="12.75" hidden="false" customHeight="false" outlineLevel="0" collapsed="false">
      <c r="C1260" s="0"/>
      <c r="D1260" s="0"/>
      <c r="E1260" s="0"/>
      <c r="F1260" s="0"/>
      <c r="G1260" s="0"/>
    </row>
    <row r="1261" customFormat="false" ht="12.75" hidden="false" customHeight="false" outlineLevel="0" collapsed="false">
      <c r="C1261" s="0"/>
      <c r="D1261" s="0"/>
      <c r="E1261" s="0"/>
      <c r="F1261" s="0"/>
      <c r="G1261" s="0"/>
    </row>
    <row r="1262" customFormat="false" ht="12.75" hidden="false" customHeight="false" outlineLevel="0" collapsed="false">
      <c r="C1262" s="0"/>
      <c r="D1262" s="0"/>
      <c r="E1262" s="0"/>
      <c r="F1262" s="0"/>
      <c r="G1262" s="0"/>
    </row>
    <row r="1263" customFormat="false" ht="12.75" hidden="false" customHeight="false" outlineLevel="0" collapsed="false">
      <c r="C1263" s="0"/>
      <c r="D1263" s="0"/>
      <c r="E1263" s="0"/>
      <c r="F1263" s="0"/>
      <c r="G1263" s="0"/>
    </row>
    <row r="1264" customFormat="false" ht="12.75" hidden="false" customHeight="false" outlineLevel="0" collapsed="false">
      <c r="C1264" s="0"/>
      <c r="D1264" s="0"/>
      <c r="E1264" s="0"/>
      <c r="F1264" s="0"/>
      <c r="G1264" s="0"/>
    </row>
    <row r="1265" customFormat="false" ht="12.75" hidden="false" customHeight="false" outlineLevel="0" collapsed="false">
      <c r="C1265" s="0"/>
      <c r="D1265" s="0"/>
      <c r="E1265" s="0"/>
      <c r="F1265" s="0"/>
      <c r="G1265" s="0"/>
    </row>
    <row r="1266" customFormat="false" ht="12.75" hidden="false" customHeight="false" outlineLevel="0" collapsed="false">
      <c r="C1266" s="0"/>
      <c r="D1266" s="0"/>
      <c r="E1266" s="0"/>
      <c r="F1266" s="0"/>
      <c r="G1266" s="0"/>
    </row>
    <row r="1267" customFormat="false" ht="12.75" hidden="false" customHeight="false" outlineLevel="0" collapsed="false">
      <c r="C1267" s="0"/>
      <c r="D1267" s="0"/>
      <c r="E1267" s="0"/>
      <c r="F1267" s="0"/>
      <c r="G1267" s="0"/>
    </row>
    <row r="1268" customFormat="false" ht="12.75" hidden="false" customHeight="false" outlineLevel="0" collapsed="false">
      <c r="C1268" s="0"/>
      <c r="D1268" s="0"/>
      <c r="E1268" s="0"/>
      <c r="F1268" s="0"/>
      <c r="G1268" s="0"/>
    </row>
    <row r="1269" customFormat="false" ht="12.75" hidden="false" customHeight="false" outlineLevel="0" collapsed="false">
      <c r="C1269" s="0"/>
      <c r="D1269" s="0"/>
      <c r="E1269" s="0"/>
      <c r="F1269" s="0"/>
      <c r="G1269" s="0"/>
    </row>
    <row r="1270" customFormat="false" ht="12.75" hidden="false" customHeight="false" outlineLevel="0" collapsed="false">
      <c r="C1270" s="0"/>
      <c r="D1270" s="0"/>
      <c r="E1270" s="0"/>
      <c r="F1270" s="0"/>
      <c r="G1270" s="0"/>
    </row>
    <row r="1271" customFormat="false" ht="12.75" hidden="false" customHeight="false" outlineLevel="0" collapsed="false">
      <c r="C1271" s="0"/>
      <c r="D1271" s="0"/>
      <c r="E1271" s="0"/>
      <c r="F1271" s="0"/>
      <c r="G1271" s="0"/>
    </row>
    <row r="1272" customFormat="false" ht="12.75" hidden="false" customHeight="false" outlineLevel="0" collapsed="false">
      <c r="C1272" s="0"/>
      <c r="D1272" s="0"/>
      <c r="E1272" s="0"/>
      <c r="F1272" s="0"/>
      <c r="G1272" s="0"/>
    </row>
    <row r="1273" customFormat="false" ht="12.75" hidden="false" customHeight="false" outlineLevel="0" collapsed="false">
      <c r="C1273" s="0"/>
      <c r="D1273" s="0"/>
      <c r="E1273" s="0"/>
      <c r="F1273" s="0"/>
      <c r="G1273" s="0"/>
    </row>
    <row r="1274" customFormat="false" ht="12.75" hidden="false" customHeight="false" outlineLevel="0" collapsed="false">
      <c r="C1274" s="0"/>
      <c r="D1274" s="0"/>
      <c r="E1274" s="0"/>
      <c r="F1274" s="0"/>
      <c r="G1274" s="0"/>
    </row>
    <row r="1275" customFormat="false" ht="12.75" hidden="false" customHeight="false" outlineLevel="0" collapsed="false">
      <c r="C1275" s="0"/>
      <c r="D1275" s="0"/>
      <c r="E1275" s="0"/>
      <c r="F1275" s="0"/>
      <c r="G1275" s="0"/>
    </row>
    <row r="1276" customFormat="false" ht="12.75" hidden="false" customHeight="false" outlineLevel="0" collapsed="false">
      <c r="C1276" s="0"/>
      <c r="D1276" s="0"/>
      <c r="E1276" s="0"/>
      <c r="F1276" s="0"/>
      <c r="G1276" s="0"/>
    </row>
    <row r="1277" customFormat="false" ht="12.75" hidden="false" customHeight="false" outlineLevel="0" collapsed="false">
      <c r="C1277" s="0"/>
      <c r="D1277" s="0"/>
      <c r="E1277" s="0"/>
      <c r="F1277" s="0"/>
      <c r="G1277" s="0"/>
    </row>
    <row r="1278" customFormat="false" ht="12.75" hidden="false" customHeight="false" outlineLevel="0" collapsed="false">
      <c r="C1278" s="0"/>
      <c r="D1278" s="0"/>
      <c r="E1278" s="0"/>
      <c r="F1278" s="0"/>
      <c r="G1278" s="0"/>
    </row>
    <row r="1279" customFormat="false" ht="12.75" hidden="false" customHeight="false" outlineLevel="0" collapsed="false">
      <c r="C1279" s="0"/>
      <c r="D1279" s="0"/>
      <c r="E1279" s="0"/>
      <c r="F1279" s="0"/>
      <c r="G1279" s="0"/>
    </row>
    <row r="1280" customFormat="false" ht="12.75" hidden="false" customHeight="false" outlineLevel="0" collapsed="false">
      <c r="C1280" s="0"/>
      <c r="D1280" s="0"/>
      <c r="E1280" s="0"/>
      <c r="F1280" s="0"/>
      <c r="G1280" s="0"/>
    </row>
    <row r="1281" customFormat="false" ht="12.75" hidden="false" customHeight="false" outlineLevel="0" collapsed="false">
      <c r="C1281" s="0"/>
      <c r="D1281" s="0"/>
      <c r="E1281" s="0"/>
      <c r="F1281" s="0"/>
      <c r="G1281" s="0"/>
    </row>
    <row r="1282" customFormat="false" ht="12.75" hidden="false" customHeight="false" outlineLevel="0" collapsed="false">
      <c r="C1282" s="0"/>
      <c r="D1282" s="0"/>
      <c r="E1282" s="0"/>
      <c r="F1282" s="0"/>
      <c r="G1282" s="0"/>
    </row>
    <row r="1283" customFormat="false" ht="12.75" hidden="false" customHeight="false" outlineLevel="0" collapsed="false">
      <c r="C1283" s="0"/>
      <c r="D1283" s="0"/>
      <c r="E1283" s="0"/>
      <c r="F1283" s="0"/>
      <c r="G1283" s="0"/>
    </row>
    <row r="1284" customFormat="false" ht="12.75" hidden="false" customHeight="false" outlineLevel="0" collapsed="false">
      <c r="C1284" s="0"/>
      <c r="D1284" s="0"/>
      <c r="E1284" s="0"/>
      <c r="F1284" s="0"/>
      <c r="G1284" s="0"/>
    </row>
    <row r="1285" customFormat="false" ht="12.75" hidden="false" customHeight="false" outlineLevel="0" collapsed="false">
      <c r="C1285" s="0"/>
      <c r="D1285" s="0"/>
      <c r="E1285" s="0"/>
      <c r="F1285" s="0"/>
      <c r="G1285" s="0"/>
    </row>
    <row r="1286" customFormat="false" ht="12.75" hidden="false" customHeight="false" outlineLevel="0" collapsed="false">
      <c r="C1286" s="0"/>
      <c r="D1286" s="0"/>
      <c r="E1286" s="0"/>
      <c r="F1286" s="0"/>
      <c r="G1286" s="0"/>
    </row>
    <row r="1287" customFormat="false" ht="12.75" hidden="false" customHeight="false" outlineLevel="0" collapsed="false">
      <c r="C1287" s="0"/>
      <c r="D1287" s="0"/>
      <c r="E1287" s="0"/>
      <c r="F1287" s="0"/>
      <c r="G1287" s="0"/>
    </row>
    <row r="1288" customFormat="false" ht="12.75" hidden="false" customHeight="false" outlineLevel="0" collapsed="false">
      <c r="C1288" s="0"/>
      <c r="D1288" s="0"/>
      <c r="E1288" s="0"/>
      <c r="F1288" s="0"/>
      <c r="G1288" s="0"/>
    </row>
    <row r="1289" customFormat="false" ht="12.75" hidden="false" customHeight="false" outlineLevel="0" collapsed="false">
      <c r="C1289" s="0"/>
      <c r="D1289" s="0"/>
      <c r="E1289" s="0"/>
      <c r="F1289" s="0"/>
      <c r="G1289" s="0"/>
    </row>
    <row r="1290" customFormat="false" ht="12.75" hidden="false" customHeight="false" outlineLevel="0" collapsed="false">
      <c r="C1290" s="0"/>
      <c r="D1290" s="0"/>
      <c r="E1290" s="0"/>
      <c r="F1290" s="0"/>
      <c r="G1290" s="0"/>
    </row>
    <row r="1291" customFormat="false" ht="12.75" hidden="false" customHeight="false" outlineLevel="0" collapsed="false">
      <c r="C1291" s="0"/>
      <c r="D1291" s="0"/>
      <c r="E1291" s="0"/>
      <c r="F1291" s="0"/>
      <c r="G1291" s="0"/>
    </row>
    <row r="1292" customFormat="false" ht="12.75" hidden="false" customHeight="false" outlineLevel="0" collapsed="false">
      <c r="C1292" s="0"/>
      <c r="D1292" s="0"/>
      <c r="E1292" s="0"/>
      <c r="F1292" s="0"/>
      <c r="G1292" s="0"/>
    </row>
    <row r="1293" customFormat="false" ht="12.75" hidden="false" customHeight="false" outlineLevel="0" collapsed="false">
      <c r="C1293" s="0"/>
      <c r="D1293" s="0"/>
      <c r="E1293" s="0"/>
      <c r="F1293" s="0"/>
      <c r="G1293" s="0"/>
    </row>
    <row r="1294" customFormat="false" ht="12.75" hidden="false" customHeight="false" outlineLevel="0" collapsed="false">
      <c r="C1294" s="0"/>
      <c r="D1294" s="0"/>
      <c r="E1294" s="0"/>
      <c r="F1294" s="0"/>
      <c r="G1294" s="0"/>
    </row>
    <row r="1295" customFormat="false" ht="12.75" hidden="false" customHeight="false" outlineLevel="0" collapsed="false">
      <c r="C1295" s="0"/>
      <c r="D1295" s="0"/>
      <c r="E1295" s="0"/>
      <c r="F1295" s="0"/>
      <c r="G1295" s="0"/>
    </row>
    <row r="1296" customFormat="false" ht="12.75" hidden="false" customHeight="false" outlineLevel="0" collapsed="false">
      <c r="C1296" s="0"/>
      <c r="D1296" s="0"/>
      <c r="E1296" s="0"/>
      <c r="F1296" s="0"/>
      <c r="G1296" s="0"/>
    </row>
    <row r="1297" customFormat="false" ht="12.75" hidden="false" customHeight="false" outlineLevel="0" collapsed="false">
      <c r="C1297" s="0"/>
      <c r="D1297" s="0"/>
      <c r="E1297" s="0"/>
      <c r="F1297" s="0"/>
      <c r="G1297" s="0"/>
    </row>
    <row r="1298" customFormat="false" ht="12.75" hidden="false" customHeight="false" outlineLevel="0" collapsed="false">
      <c r="C1298" s="0"/>
      <c r="D1298" s="0"/>
      <c r="E1298" s="0"/>
      <c r="F1298" s="0"/>
      <c r="G1298" s="0"/>
    </row>
    <row r="1299" customFormat="false" ht="12.75" hidden="false" customHeight="false" outlineLevel="0" collapsed="false">
      <c r="C1299" s="0"/>
      <c r="D1299" s="0"/>
      <c r="E1299" s="0"/>
      <c r="F1299" s="0"/>
      <c r="G1299" s="0"/>
    </row>
    <row r="1300" customFormat="false" ht="12.75" hidden="false" customHeight="false" outlineLevel="0" collapsed="false">
      <c r="C1300" s="0"/>
      <c r="D1300" s="0"/>
      <c r="E1300" s="0"/>
      <c r="F1300" s="0"/>
      <c r="G1300" s="0"/>
    </row>
    <row r="1301" customFormat="false" ht="12.75" hidden="false" customHeight="false" outlineLevel="0" collapsed="false">
      <c r="C1301" s="0"/>
      <c r="D1301" s="0"/>
      <c r="E1301" s="0"/>
      <c r="F1301" s="0"/>
      <c r="G1301" s="0"/>
    </row>
    <row r="1302" customFormat="false" ht="12.75" hidden="false" customHeight="false" outlineLevel="0" collapsed="false">
      <c r="C1302" s="0"/>
      <c r="D1302" s="0"/>
      <c r="E1302" s="0"/>
      <c r="F1302" s="0"/>
      <c r="G1302" s="0"/>
    </row>
    <row r="1303" customFormat="false" ht="12.75" hidden="false" customHeight="false" outlineLevel="0" collapsed="false">
      <c r="C1303" s="0"/>
      <c r="D1303" s="0"/>
      <c r="E1303" s="0"/>
      <c r="F1303" s="0"/>
      <c r="G1303" s="0"/>
    </row>
    <row r="1304" customFormat="false" ht="12.75" hidden="false" customHeight="false" outlineLevel="0" collapsed="false">
      <c r="C1304" s="0"/>
      <c r="D1304" s="0"/>
      <c r="E1304" s="0"/>
      <c r="F1304" s="0"/>
      <c r="G1304" s="0"/>
    </row>
    <row r="1305" customFormat="false" ht="12.75" hidden="false" customHeight="false" outlineLevel="0" collapsed="false">
      <c r="C1305" s="0"/>
      <c r="D1305" s="0"/>
      <c r="E1305" s="0"/>
      <c r="F1305" s="0"/>
      <c r="G1305" s="0"/>
    </row>
    <row r="1306" customFormat="false" ht="12.75" hidden="false" customHeight="false" outlineLevel="0" collapsed="false">
      <c r="C1306" s="0"/>
      <c r="D1306" s="0"/>
      <c r="E1306" s="0"/>
      <c r="F1306" s="0"/>
      <c r="G1306" s="0"/>
    </row>
    <row r="1307" customFormat="false" ht="12.75" hidden="false" customHeight="false" outlineLevel="0" collapsed="false">
      <c r="C1307" s="0"/>
      <c r="D1307" s="0"/>
      <c r="E1307" s="0"/>
      <c r="F1307" s="0"/>
      <c r="G1307" s="0"/>
    </row>
    <row r="1308" customFormat="false" ht="12.75" hidden="false" customHeight="false" outlineLevel="0" collapsed="false">
      <c r="C1308" s="0"/>
      <c r="D1308" s="0"/>
      <c r="E1308" s="0"/>
      <c r="F1308" s="0"/>
      <c r="G1308" s="0"/>
    </row>
    <row r="1309" customFormat="false" ht="12.75" hidden="false" customHeight="false" outlineLevel="0" collapsed="false">
      <c r="C1309" s="0"/>
      <c r="D1309" s="0"/>
      <c r="E1309" s="0"/>
      <c r="F1309" s="0"/>
      <c r="G1309" s="0"/>
    </row>
    <row r="1310" customFormat="false" ht="12.75" hidden="false" customHeight="false" outlineLevel="0" collapsed="false">
      <c r="C1310" s="0"/>
      <c r="D1310" s="0"/>
      <c r="E1310" s="0"/>
      <c r="F1310" s="0"/>
      <c r="G1310" s="0"/>
    </row>
    <row r="1311" customFormat="false" ht="12.75" hidden="false" customHeight="false" outlineLevel="0" collapsed="false">
      <c r="C1311" s="0"/>
      <c r="D1311" s="0"/>
      <c r="E1311" s="0"/>
      <c r="F1311" s="0"/>
      <c r="G1311" s="0"/>
    </row>
    <row r="1312" customFormat="false" ht="12.75" hidden="false" customHeight="false" outlineLevel="0" collapsed="false">
      <c r="C1312" s="0"/>
      <c r="D1312" s="0"/>
      <c r="E1312" s="0"/>
      <c r="F1312" s="0"/>
      <c r="G1312" s="0"/>
    </row>
    <row r="1313" customFormat="false" ht="12.75" hidden="false" customHeight="false" outlineLevel="0" collapsed="false">
      <c r="C1313" s="0"/>
      <c r="D1313" s="0"/>
      <c r="E1313" s="0"/>
      <c r="F1313" s="0"/>
      <c r="G1313" s="0"/>
    </row>
    <row r="1314" customFormat="false" ht="12.75" hidden="false" customHeight="false" outlineLevel="0" collapsed="false">
      <c r="C1314" s="0"/>
      <c r="D1314" s="0"/>
      <c r="E1314" s="0"/>
      <c r="F1314" s="0"/>
      <c r="G1314" s="0"/>
    </row>
    <row r="1315" customFormat="false" ht="12.75" hidden="false" customHeight="false" outlineLevel="0" collapsed="false">
      <c r="C1315" s="0"/>
      <c r="D1315" s="0"/>
      <c r="E1315" s="0"/>
      <c r="F1315" s="0"/>
      <c r="G1315" s="0"/>
    </row>
    <row r="1316" customFormat="false" ht="12.75" hidden="false" customHeight="false" outlineLevel="0" collapsed="false">
      <c r="C1316" s="0"/>
      <c r="D1316" s="0"/>
      <c r="E1316" s="0"/>
      <c r="F1316" s="0"/>
      <c r="G1316" s="0"/>
    </row>
    <row r="1317" customFormat="false" ht="12.75" hidden="false" customHeight="false" outlineLevel="0" collapsed="false">
      <c r="C1317" s="0"/>
      <c r="D1317" s="0"/>
      <c r="E1317" s="0"/>
      <c r="F1317" s="0"/>
      <c r="G1317" s="0"/>
    </row>
    <row r="1318" customFormat="false" ht="12.75" hidden="false" customHeight="false" outlineLevel="0" collapsed="false">
      <c r="C1318" s="0"/>
      <c r="D1318" s="0"/>
      <c r="E1318" s="0"/>
      <c r="F1318" s="0"/>
      <c r="G1318" s="0"/>
    </row>
    <row r="1319" customFormat="false" ht="12.75" hidden="false" customHeight="false" outlineLevel="0" collapsed="false">
      <c r="C1319" s="0"/>
      <c r="D1319" s="0"/>
      <c r="E1319" s="0"/>
      <c r="F1319" s="0"/>
      <c r="G1319" s="0"/>
    </row>
    <row r="1320" customFormat="false" ht="12.75" hidden="false" customHeight="false" outlineLevel="0" collapsed="false">
      <c r="C1320" s="0"/>
      <c r="D1320" s="0"/>
      <c r="E1320" s="0"/>
      <c r="F1320" s="0"/>
      <c r="G1320" s="0"/>
    </row>
    <row r="1321" customFormat="false" ht="12.75" hidden="false" customHeight="false" outlineLevel="0" collapsed="false">
      <c r="C1321" s="0"/>
      <c r="D1321" s="0"/>
      <c r="E1321" s="0"/>
      <c r="F1321" s="0"/>
      <c r="G1321" s="0"/>
    </row>
    <row r="1322" customFormat="false" ht="12.75" hidden="false" customHeight="false" outlineLevel="0" collapsed="false">
      <c r="C1322" s="0"/>
      <c r="D1322" s="0"/>
      <c r="E1322" s="0"/>
      <c r="F1322" s="0"/>
      <c r="G1322" s="0"/>
    </row>
    <row r="1323" customFormat="false" ht="12.75" hidden="false" customHeight="false" outlineLevel="0" collapsed="false">
      <c r="C1323" s="0"/>
      <c r="D1323" s="0"/>
      <c r="E1323" s="0"/>
      <c r="F1323" s="0"/>
      <c r="G1323" s="0"/>
    </row>
    <row r="1324" customFormat="false" ht="12.75" hidden="false" customHeight="false" outlineLevel="0" collapsed="false">
      <c r="C1324" s="0"/>
      <c r="D1324" s="0"/>
      <c r="E1324" s="0"/>
      <c r="F1324" s="0"/>
      <c r="G1324" s="0"/>
    </row>
    <row r="1325" customFormat="false" ht="12.75" hidden="false" customHeight="false" outlineLevel="0" collapsed="false">
      <c r="C1325" s="0"/>
      <c r="D1325" s="0"/>
      <c r="E1325" s="0"/>
      <c r="F1325" s="0"/>
      <c r="G1325" s="0"/>
    </row>
    <row r="1326" customFormat="false" ht="12.75" hidden="false" customHeight="false" outlineLevel="0" collapsed="false">
      <c r="C1326" s="0"/>
      <c r="D1326" s="0"/>
      <c r="E1326" s="0"/>
      <c r="F1326" s="0"/>
      <c r="G1326" s="0"/>
    </row>
    <row r="1327" customFormat="false" ht="12.75" hidden="false" customHeight="false" outlineLevel="0" collapsed="false">
      <c r="C1327" s="0"/>
      <c r="D1327" s="0"/>
      <c r="E1327" s="0"/>
      <c r="F1327" s="0"/>
      <c r="G1327" s="0"/>
    </row>
    <row r="1328" customFormat="false" ht="12.75" hidden="false" customHeight="false" outlineLevel="0" collapsed="false">
      <c r="C1328" s="0"/>
      <c r="D1328" s="0"/>
      <c r="E1328" s="0"/>
      <c r="F1328" s="0"/>
      <c r="G1328" s="0"/>
    </row>
    <row r="1329" customFormat="false" ht="12.75" hidden="false" customHeight="false" outlineLevel="0" collapsed="false">
      <c r="C1329" s="0"/>
      <c r="D1329" s="0"/>
      <c r="E1329" s="0"/>
      <c r="F1329" s="0"/>
      <c r="G1329" s="0"/>
    </row>
    <row r="1330" customFormat="false" ht="12.75" hidden="false" customHeight="false" outlineLevel="0" collapsed="false">
      <c r="C1330" s="0"/>
      <c r="D1330" s="0"/>
      <c r="E1330" s="0"/>
      <c r="F1330" s="0"/>
      <c r="G1330" s="0"/>
    </row>
    <row r="1331" customFormat="false" ht="12.75" hidden="false" customHeight="false" outlineLevel="0" collapsed="false">
      <c r="C1331" s="0"/>
      <c r="D1331" s="0"/>
      <c r="E1331" s="0"/>
      <c r="F1331" s="0"/>
      <c r="G1331" s="0"/>
    </row>
    <row r="1332" customFormat="false" ht="12.75" hidden="false" customHeight="false" outlineLevel="0" collapsed="false">
      <c r="C1332" s="0"/>
      <c r="D1332" s="0"/>
      <c r="E1332" s="0"/>
      <c r="F1332" s="0"/>
      <c r="G1332" s="0"/>
    </row>
    <row r="1333" customFormat="false" ht="12.75" hidden="false" customHeight="false" outlineLevel="0" collapsed="false">
      <c r="C1333" s="0"/>
      <c r="D1333" s="0"/>
      <c r="E1333" s="0"/>
      <c r="F1333" s="0"/>
      <c r="G1333" s="0"/>
    </row>
    <row r="1334" customFormat="false" ht="12.75" hidden="false" customHeight="false" outlineLevel="0" collapsed="false">
      <c r="C1334" s="0"/>
      <c r="D1334" s="0"/>
      <c r="E1334" s="0"/>
      <c r="F1334" s="0"/>
      <c r="G1334" s="0"/>
    </row>
    <row r="1335" customFormat="false" ht="12.75" hidden="false" customHeight="false" outlineLevel="0" collapsed="false">
      <c r="C1335" s="0"/>
      <c r="D1335" s="0"/>
      <c r="E1335" s="0"/>
      <c r="F1335" s="0"/>
      <c r="G1335" s="0"/>
    </row>
    <row r="1336" customFormat="false" ht="12.75" hidden="false" customHeight="false" outlineLevel="0" collapsed="false">
      <c r="C1336" s="0"/>
      <c r="D1336" s="0"/>
      <c r="E1336" s="0"/>
      <c r="F1336" s="0"/>
      <c r="G1336" s="0"/>
    </row>
    <row r="1337" customFormat="false" ht="12.75" hidden="false" customHeight="false" outlineLevel="0" collapsed="false">
      <c r="C1337" s="0"/>
      <c r="D1337" s="0"/>
      <c r="E1337" s="0"/>
      <c r="F1337" s="0"/>
      <c r="G1337" s="0"/>
    </row>
    <row r="1338" customFormat="false" ht="12.75" hidden="false" customHeight="false" outlineLevel="0" collapsed="false">
      <c r="C1338" s="0"/>
      <c r="D1338" s="0"/>
      <c r="E1338" s="0"/>
      <c r="F1338" s="0"/>
      <c r="G1338" s="0"/>
    </row>
    <row r="1339" customFormat="false" ht="12.75" hidden="false" customHeight="false" outlineLevel="0" collapsed="false">
      <c r="C1339" s="0"/>
      <c r="D1339" s="0"/>
      <c r="E1339" s="0"/>
      <c r="F1339" s="0"/>
      <c r="G1339" s="0"/>
    </row>
    <row r="1340" customFormat="false" ht="12.75" hidden="false" customHeight="false" outlineLevel="0" collapsed="false">
      <c r="C1340" s="0"/>
      <c r="D1340" s="0"/>
      <c r="E1340" s="0"/>
      <c r="F1340" s="0"/>
      <c r="G1340" s="0"/>
    </row>
    <row r="1341" customFormat="false" ht="12.75" hidden="false" customHeight="false" outlineLevel="0" collapsed="false">
      <c r="C1341" s="0"/>
      <c r="D1341" s="0"/>
      <c r="E1341" s="0"/>
      <c r="F1341" s="0"/>
      <c r="G1341" s="0"/>
    </row>
    <row r="1342" customFormat="false" ht="12.75" hidden="false" customHeight="false" outlineLevel="0" collapsed="false">
      <c r="C1342" s="0"/>
      <c r="D1342" s="0"/>
      <c r="E1342" s="0"/>
      <c r="F1342" s="0"/>
      <c r="G1342" s="0"/>
    </row>
    <row r="1343" customFormat="false" ht="12.75" hidden="false" customHeight="false" outlineLevel="0" collapsed="false">
      <c r="C1343" s="0"/>
      <c r="D1343" s="0"/>
      <c r="E1343" s="0"/>
      <c r="F1343" s="0"/>
      <c r="G1343" s="0"/>
    </row>
    <row r="1344" customFormat="false" ht="12.75" hidden="false" customHeight="false" outlineLevel="0" collapsed="false">
      <c r="C1344" s="0"/>
      <c r="D1344" s="0"/>
      <c r="E1344" s="0"/>
      <c r="F1344" s="0"/>
      <c r="G1344" s="0"/>
    </row>
    <row r="1345" customFormat="false" ht="12.75" hidden="false" customHeight="false" outlineLevel="0" collapsed="false">
      <c r="C1345" s="0"/>
      <c r="D1345" s="0"/>
      <c r="E1345" s="0"/>
      <c r="F1345" s="0"/>
      <c r="G1345" s="0"/>
    </row>
    <row r="1346" customFormat="false" ht="12.75" hidden="false" customHeight="false" outlineLevel="0" collapsed="false">
      <c r="C1346" s="0"/>
      <c r="D1346" s="0"/>
      <c r="E1346" s="0"/>
      <c r="F1346" s="0"/>
      <c r="G1346" s="0"/>
    </row>
    <row r="1347" customFormat="false" ht="12.75" hidden="false" customHeight="false" outlineLevel="0" collapsed="false">
      <c r="C1347" s="0"/>
      <c r="D1347" s="0"/>
      <c r="E1347" s="0"/>
      <c r="F1347" s="0"/>
      <c r="G1347" s="0"/>
    </row>
    <row r="1348" customFormat="false" ht="12.75" hidden="false" customHeight="false" outlineLevel="0" collapsed="false">
      <c r="C1348" s="0"/>
      <c r="D1348" s="0"/>
      <c r="E1348" s="0"/>
      <c r="F1348" s="0"/>
      <c r="G1348" s="0"/>
    </row>
    <row r="1349" customFormat="false" ht="12.75" hidden="false" customHeight="false" outlineLevel="0" collapsed="false">
      <c r="C1349" s="0"/>
      <c r="D1349" s="0"/>
      <c r="E1349" s="0"/>
      <c r="F1349" s="0"/>
      <c r="G1349" s="0"/>
    </row>
    <row r="1350" customFormat="false" ht="12.75" hidden="false" customHeight="false" outlineLevel="0" collapsed="false">
      <c r="C1350" s="0"/>
      <c r="D1350" s="0"/>
      <c r="E1350" s="0"/>
      <c r="F1350" s="0"/>
      <c r="G1350" s="0"/>
    </row>
    <row r="1351" customFormat="false" ht="12.75" hidden="false" customHeight="false" outlineLevel="0" collapsed="false">
      <c r="C1351" s="0"/>
      <c r="D1351" s="0"/>
      <c r="E1351" s="0"/>
      <c r="F1351" s="0"/>
      <c r="G1351" s="0"/>
    </row>
    <row r="1352" customFormat="false" ht="12.75" hidden="false" customHeight="false" outlineLevel="0" collapsed="false">
      <c r="C1352" s="0"/>
      <c r="D1352" s="0"/>
      <c r="E1352" s="0"/>
      <c r="F1352" s="0"/>
      <c r="G135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67" activePane="bottomLeft" state="frozen"/>
      <selection pane="topLeft" activeCell="A1" activeCellId="0" sqref="A1"/>
      <selection pane="bottomLeft" activeCell="E84" activeCellId="0" sqref="E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</cols>
  <sheetData>
    <row r="1" customFormat="false" ht="12.75" hidden="false" customHeight="false" outlineLevel="0" collapsed="false">
      <c r="A1" s="183"/>
      <c r="B1" s="183"/>
      <c r="C1" s="195"/>
      <c r="D1" s="183"/>
      <c r="E1" s="183"/>
      <c r="F1" s="183"/>
      <c r="G1" s="183"/>
      <c r="H1" s="183"/>
      <c r="I1" s="183"/>
      <c r="J1" s="183"/>
      <c r="K1" s="183"/>
      <c r="L1" s="183"/>
      <c r="M1" s="196"/>
      <c r="N1" s="183"/>
      <c r="O1" s="183"/>
    </row>
    <row r="2" customFormat="false" ht="12.75" hidden="false" customHeight="false" outlineLevel="0" collapsed="false">
      <c r="A2" s="197" t="n">
        <f aca="false">Today</f>
        <v>36601</v>
      </c>
      <c r="B2" s="198" t="s">
        <v>84</v>
      </c>
      <c r="C2" s="195"/>
      <c r="D2" s="183"/>
      <c r="E2" s="183"/>
      <c r="F2" s="183"/>
      <c r="G2" s="183"/>
      <c r="H2" s="183"/>
      <c r="I2" s="183"/>
      <c r="J2" s="183"/>
      <c r="K2" s="183"/>
      <c r="L2" s="183"/>
      <c r="M2" s="196"/>
      <c r="N2" s="183"/>
      <c r="O2" s="183"/>
    </row>
    <row r="3" customFormat="false" ht="12.75" hidden="false" customHeight="false" outlineLevel="0" collapsed="false">
      <c r="A3" s="183"/>
      <c r="B3" s="183"/>
      <c r="C3" s="183"/>
      <c r="D3" s="183"/>
      <c r="E3" s="183"/>
      <c r="F3" s="183"/>
      <c r="G3" s="183"/>
      <c r="H3" s="199"/>
      <c r="I3" s="183"/>
      <c r="J3" s="183"/>
      <c r="K3" s="183"/>
      <c r="L3" s="183"/>
      <c r="M3" s="196"/>
      <c r="N3" s="183"/>
      <c r="O3" s="183"/>
    </row>
    <row r="4" customFormat="false" ht="12.75" hidden="false" customHeight="false" outlineLevel="0" collapsed="false">
      <c r="A4" s="185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96"/>
      <c r="N4" s="200"/>
      <c r="O4" s="200"/>
    </row>
    <row r="5" customFormat="false" ht="12.75" hidden="false" customHeight="false" outlineLevel="0" collapsed="false">
      <c r="A5" s="186"/>
      <c r="B5" s="183"/>
      <c r="C5" s="201" t="s">
        <v>85</v>
      </c>
      <c r="D5" s="200"/>
      <c r="E5" s="201"/>
      <c r="F5" s="200"/>
      <c r="G5" s="201"/>
      <c r="H5" s="200"/>
      <c r="I5" s="201"/>
      <c r="J5" s="200"/>
      <c r="K5" s="201"/>
      <c r="L5" s="200"/>
      <c r="M5" s="202"/>
      <c r="N5" s="202"/>
      <c r="O5" s="200"/>
    </row>
    <row r="6" customFormat="false" ht="12.75" hidden="false" customHeight="false" outlineLevel="0" collapsed="false">
      <c r="A6" s="183" t="s">
        <v>14</v>
      </c>
      <c r="B6" s="183"/>
      <c r="C6" s="203" t="s">
        <v>86</v>
      </c>
      <c r="D6" s="200"/>
      <c r="E6" s="203" t="s">
        <v>87</v>
      </c>
      <c r="F6" s="200"/>
      <c r="G6" s="203" t="s">
        <v>88</v>
      </c>
      <c r="H6" s="200"/>
      <c r="I6" s="203"/>
      <c r="J6" s="200"/>
      <c r="K6" s="203"/>
      <c r="L6" s="198"/>
      <c r="M6" s="204"/>
      <c r="N6" s="200"/>
      <c r="O6" s="200"/>
    </row>
    <row r="7" customFormat="false" ht="12.75" hidden="false" customHeight="false" outlineLevel="0" collapsed="false">
      <c r="A7" s="189" t="s">
        <v>83</v>
      </c>
      <c r="B7" s="189" t="s">
        <v>89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6"/>
      <c r="N7" s="183"/>
      <c r="O7" s="183"/>
    </row>
    <row r="8" customFormat="false" ht="12.75" hidden="false" customHeight="false" outlineLevel="0" collapsed="false">
      <c r="A8" s="191" t="n">
        <v>34668</v>
      </c>
      <c r="B8" s="183" t="n">
        <f aca="false">IF(A8-$A$2&lt;0,0,INT((A8-$A$2)/365))</f>
        <v>0</v>
      </c>
      <c r="C8" s="205" t="n">
        <v>145.3</v>
      </c>
      <c r="D8" s="205"/>
      <c r="E8" s="205" t="n">
        <v>96.8</v>
      </c>
      <c r="F8" s="205"/>
      <c r="G8" s="205" t="n">
        <v>97</v>
      </c>
      <c r="H8" s="196"/>
      <c r="I8" s="196"/>
      <c r="J8" s="196"/>
      <c r="K8" s="196"/>
      <c r="L8" s="196"/>
      <c r="M8" s="196"/>
      <c r="N8" s="183"/>
      <c r="O8" s="198"/>
    </row>
    <row r="9" customFormat="false" ht="12.75" hidden="false" customHeight="false" outlineLevel="0" collapsed="false">
      <c r="A9" s="191" t="n">
        <v>34699</v>
      </c>
      <c r="B9" s="183" t="n">
        <f aca="false">IF(A9-$A$2&lt;0,0,INT((A9-$A$2)/365))</f>
        <v>0</v>
      </c>
      <c r="C9" s="205" t="n">
        <v>146</v>
      </c>
      <c r="D9" s="205"/>
      <c r="E9" s="205" t="n">
        <v>97.4</v>
      </c>
      <c r="F9" s="205"/>
      <c r="G9" s="205" t="n">
        <v>97.4</v>
      </c>
      <c r="H9" s="196"/>
      <c r="I9" s="196"/>
      <c r="J9" s="196"/>
      <c r="K9" s="196"/>
      <c r="L9" s="196"/>
      <c r="M9" s="196"/>
      <c r="N9" s="183"/>
      <c r="O9" s="198"/>
    </row>
    <row r="10" customFormat="false" ht="12.75" hidden="false" customHeight="false" outlineLevel="0" collapsed="false">
      <c r="A10" s="191" t="n">
        <v>34730</v>
      </c>
      <c r="B10" s="183" t="n">
        <f aca="false">IF(A10-$A$2&lt;0,0,INT((A10-$A$2)/365))</f>
        <v>0</v>
      </c>
      <c r="C10" s="205" t="n">
        <v>146</v>
      </c>
      <c r="D10" s="205"/>
      <c r="E10" s="205" t="n">
        <v>98.6</v>
      </c>
      <c r="F10" s="205"/>
      <c r="G10" s="205" t="n">
        <v>98.6</v>
      </c>
      <c r="H10" s="196"/>
      <c r="I10" s="196"/>
      <c r="J10" s="196"/>
      <c r="K10" s="196"/>
      <c r="L10" s="196"/>
      <c r="M10" s="196"/>
      <c r="N10" s="183"/>
      <c r="O10" s="198"/>
    </row>
    <row r="11" customFormat="false" ht="12.75" hidden="false" customHeight="false" outlineLevel="0" collapsed="false">
      <c r="A11" s="191" t="n">
        <v>34758</v>
      </c>
      <c r="B11" s="183" t="n">
        <f aca="false">IF(A11-$A$2&lt;0,0,INT((A11-$A$2)/365))</f>
        <v>0</v>
      </c>
      <c r="C11" s="205" t="n">
        <v>146.9</v>
      </c>
      <c r="D11" s="205"/>
      <c r="E11" s="205" t="n">
        <v>98.8</v>
      </c>
      <c r="F11" s="205"/>
      <c r="G11" s="205" t="n">
        <v>98.9</v>
      </c>
      <c r="H11" s="196"/>
      <c r="I11" s="196"/>
      <c r="J11" s="196"/>
      <c r="K11" s="196"/>
      <c r="L11" s="196"/>
      <c r="M11" s="196"/>
      <c r="N11" s="183"/>
      <c r="O11" s="198"/>
    </row>
    <row r="12" customFormat="false" ht="12.75" hidden="false" customHeight="false" outlineLevel="0" collapsed="false">
      <c r="A12" s="191" t="n">
        <v>34789</v>
      </c>
      <c r="B12" s="183" t="n">
        <f aca="false">IF(A12-$A$2&lt;0,0,INT((A12-$A$2)/365))</f>
        <v>0</v>
      </c>
      <c r="C12" s="205" t="n">
        <v>147.5</v>
      </c>
      <c r="D12" s="205"/>
      <c r="E12" s="205" t="n">
        <v>99.1</v>
      </c>
      <c r="F12" s="205"/>
      <c r="G12" s="205" t="n">
        <v>99.1</v>
      </c>
      <c r="H12" s="196"/>
      <c r="I12" s="196"/>
      <c r="J12" s="196"/>
      <c r="K12" s="196"/>
      <c r="L12" s="196"/>
      <c r="M12" s="196"/>
      <c r="N12" s="183"/>
      <c r="O12" s="198"/>
    </row>
    <row r="13" customFormat="false" ht="12.75" hidden="false" customHeight="false" outlineLevel="0" collapsed="false">
      <c r="A13" s="191" t="n">
        <v>34819</v>
      </c>
      <c r="B13" s="183" t="n">
        <f aca="false">IF(A13-$A$2&lt;0,0,INT((A13-$A$2)/365))</f>
        <v>0</v>
      </c>
      <c r="C13" s="205" t="n">
        <v>149</v>
      </c>
      <c r="D13" s="205"/>
      <c r="E13" s="205" t="n">
        <v>99.6</v>
      </c>
      <c r="F13" s="205"/>
      <c r="G13" s="205" t="n">
        <v>99.5</v>
      </c>
      <c r="H13" s="196"/>
      <c r="I13" s="196"/>
      <c r="J13" s="196"/>
      <c r="K13" s="196"/>
      <c r="L13" s="196"/>
      <c r="M13" s="196"/>
      <c r="N13" s="183"/>
      <c r="O13" s="198"/>
    </row>
    <row r="14" customFormat="false" ht="12.75" hidden="false" customHeight="false" outlineLevel="0" collapsed="false">
      <c r="A14" s="191" t="n">
        <v>34850</v>
      </c>
      <c r="B14" s="183" t="n">
        <f aca="false">IF(A14-$A$2&lt;0,0,INT((A14-$A$2)/365))</f>
        <v>0</v>
      </c>
      <c r="C14" s="205" t="n">
        <v>149.6</v>
      </c>
      <c r="D14" s="205"/>
      <c r="E14" s="205" t="n">
        <v>99.9</v>
      </c>
      <c r="F14" s="205"/>
      <c r="G14" s="205" t="n">
        <v>99.8</v>
      </c>
      <c r="H14" s="196"/>
      <c r="I14" s="196"/>
      <c r="J14" s="196"/>
      <c r="K14" s="196"/>
      <c r="L14" s="196"/>
      <c r="M14" s="196"/>
      <c r="N14" s="183"/>
      <c r="O14" s="198"/>
    </row>
    <row r="15" customFormat="false" ht="12.75" hidden="false" customHeight="false" outlineLevel="0" collapsed="false">
      <c r="A15" s="191" t="n">
        <v>34880</v>
      </c>
      <c r="B15" s="183" t="n">
        <f aca="false">IF(A15-$A$2&lt;0,0,INT((A15-$A$2)/365))</f>
        <v>0</v>
      </c>
      <c r="C15" s="205" t="n">
        <v>149.8</v>
      </c>
      <c r="D15" s="205"/>
      <c r="E15" s="205" t="n">
        <v>100</v>
      </c>
      <c r="F15" s="205"/>
      <c r="G15" s="205" t="n">
        <v>100</v>
      </c>
      <c r="H15" s="196"/>
      <c r="I15" s="196"/>
      <c r="J15" s="196"/>
      <c r="K15" s="196"/>
      <c r="L15" s="196"/>
      <c r="M15" s="196"/>
      <c r="N15" s="183"/>
      <c r="O15" s="198"/>
    </row>
    <row r="16" customFormat="false" ht="12.75" hidden="false" customHeight="false" outlineLevel="0" collapsed="false">
      <c r="A16" s="191" t="n">
        <v>34911</v>
      </c>
      <c r="B16" s="183" t="n">
        <f aca="false">IF(A16-$A$2&lt;0,0,INT((A16-$A$2)/365))</f>
        <v>0</v>
      </c>
      <c r="C16" s="205" t="n">
        <v>149.1</v>
      </c>
      <c r="D16" s="205"/>
      <c r="E16" s="205" t="n">
        <v>100.3</v>
      </c>
      <c r="F16" s="205"/>
      <c r="G16" s="205" t="n">
        <v>100.3</v>
      </c>
      <c r="H16" s="196"/>
      <c r="I16" s="196"/>
      <c r="J16" s="196"/>
      <c r="K16" s="196"/>
      <c r="L16" s="196"/>
      <c r="M16" s="196"/>
      <c r="N16" s="183"/>
      <c r="O16" s="198"/>
    </row>
    <row r="17" customFormat="false" ht="12.75" hidden="false" customHeight="false" outlineLevel="0" collapsed="false">
      <c r="A17" s="191" t="n">
        <v>34942</v>
      </c>
      <c r="B17" s="183" t="n">
        <f aca="false">IF(A17-$A$2&lt;0,0,INT((A17-$A$2)/365))</f>
        <v>0</v>
      </c>
      <c r="C17" s="205" t="n">
        <v>149.9</v>
      </c>
      <c r="D17" s="205"/>
      <c r="E17" s="205" t="n">
        <v>100.4</v>
      </c>
      <c r="F17" s="205"/>
      <c r="G17" s="205" t="n">
        <v>100.5</v>
      </c>
      <c r="H17" s="196"/>
      <c r="I17" s="196"/>
      <c r="J17" s="196"/>
      <c r="K17" s="196"/>
      <c r="L17" s="196"/>
      <c r="M17" s="196"/>
      <c r="N17" s="183"/>
      <c r="O17" s="198"/>
    </row>
    <row r="18" customFormat="false" ht="12.75" hidden="false" customHeight="false" outlineLevel="0" collapsed="false">
      <c r="A18" s="191" t="n">
        <v>34972</v>
      </c>
      <c r="B18" s="183" t="n">
        <f aca="false">IF(A18-$A$2&lt;0,0,INT((A18-$A$2)/365))</f>
        <v>0</v>
      </c>
      <c r="C18" s="205" t="n">
        <v>150.6</v>
      </c>
      <c r="D18" s="205"/>
      <c r="E18" s="205" t="n">
        <v>100.6</v>
      </c>
      <c r="F18" s="205"/>
      <c r="G18" s="205" t="n">
        <v>100.7</v>
      </c>
      <c r="H18" s="196"/>
      <c r="I18" s="196"/>
      <c r="J18" s="196"/>
      <c r="K18" s="196"/>
      <c r="L18" s="196"/>
      <c r="M18" s="196"/>
      <c r="N18" s="183"/>
      <c r="O18" s="198"/>
    </row>
    <row r="19" customFormat="false" ht="12.75" hidden="false" customHeight="false" outlineLevel="0" collapsed="false">
      <c r="A19" s="191" t="n">
        <v>35003</v>
      </c>
      <c r="B19" s="183" t="n">
        <f aca="false">IF(A19-$A$2&lt;0,0,INT((A19-$A$2)/365))</f>
        <v>0</v>
      </c>
      <c r="C19" s="205" t="n">
        <v>149.8</v>
      </c>
      <c r="D19" s="205"/>
      <c r="E19" s="205" t="n">
        <v>100.7</v>
      </c>
      <c r="F19" s="205"/>
      <c r="G19" s="205" t="n">
        <v>100.9</v>
      </c>
      <c r="H19" s="196"/>
      <c r="I19" s="196"/>
      <c r="J19" s="196"/>
      <c r="K19" s="196"/>
      <c r="L19" s="196"/>
      <c r="M19" s="196"/>
      <c r="N19" s="183"/>
      <c r="O19" s="198"/>
    </row>
    <row r="20" customFormat="false" ht="12.75" hidden="false" customHeight="false" outlineLevel="0" collapsed="false">
      <c r="A20" s="191" t="n">
        <v>35033</v>
      </c>
      <c r="B20" s="183" t="n">
        <f aca="false">IF(A20-$A$2&lt;0,0,INT((A20-$A$2)/365))</f>
        <v>0</v>
      </c>
      <c r="C20" s="205" t="n">
        <v>149.8</v>
      </c>
      <c r="D20" s="205"/>
      <c r="E20" s="205" t="n">
        <v>100.5</v>
      </c>
      <c r="F20" s="205"/>
      <c r="G20" s="205" t="n">
        <v>100.7</v>
      </c>
      <c r="H20" s="196"/>
      <c r="I20" s="196"/>
      <c r="J20" s="196"/>
      <c r="K20" s="196"/>
      <c r="L20" s="196"/>
      <c r="M20" s="196"/>
      <c r="N20" s="183"/>
      <c r="O20" s="198"/>
    </row>
    <row r="21" customFormat="false" ht="12.75" hidden="false" customHeight="false" outlineLevel="0" collapsed="false">
      <c r="A21" s="191" t="n">
        <v>35064</v>
      </c>
      <c r="B21" s="183" t="n">
        <f aca="false">IF(A21-$A$2&lt;0,0,INT((A21-$A$2)/365))</f>
        <v>0</v>
      </c>
      <c r="C21" s="205" t="n">
        <v>150.7</v>
      </c>
      <c r="D21" s="205"/>
      <c r="E21" s="205" t="n">
        <v>101.5</v>
      </c>
      <c r="F21" s="205"/>
      <c r="G21" s="205" t="n">
        <v>101.2</v>
      </c>
      <c r="H21" s="196"/>
      <c r="I21" s="196"/>
      <c r="J21" s="196"/>
      <c r="K21" s="196"/>
      <c r="L21" s="196"/>
      <c r="M21" s="196"/>
      <c r="N21" s="183"/>
      <c r="O21" s="198"/>
    </row>
    <row r="22" customFormat="false" ht="12.75" hidden="false" customHeight="false" outlineLevel="0" collapsed="false">
      <c r="A22" s="191" t="n">
        <v>35095</v>
      </c>
      <c r="B22" s="183" t="n">
        <f aca="false">IF(A22-$A$2&lt;0,0,INT((A22-$A$2)/365))</f>
        <v>0</v>
      </c>
      <c r="C22" s="205" t="n">
        <v>150.2</v>
      </c>
      <c r="D22" s="205"/>
      <c r="E22" s="205" t="n">
        <v>102</v>
      </c>
      <c r="F22" s="205"/>
      <c r="G22" s="205" t="n">
        <v>101.7</v>
      </c>
      <c r="H22" s="196"/>
      <c r="I22" s="196"/>
      <c r="J22" s="196"/>
      <c r="K22" s="196"/>
      <c r="L22" s="196"/>
      <c r="M22" s="196"/>
      <c r="N22" s="183"/>
      <c r="O22" s="198"/>
    </row>
    <row r="23" customFormat="false" ht="12.75" hidden="false" customHeight="false" outlineLevel="0" collapsed="false">
      <c r="A23" s="191" t="n">
        <v>35124</v>
      </c>
      <c r="B23" s="183" t="n">
        <f aca="false">IF(A23-$A$2&lt;0,0,INT((A23-$A$2)/365))</f>
        <v>0</v>
      </c>
      <c r="C23" s="205" t="n">
        <v>150.9</v>
      </c>
      <c r="D23" s="205"/>
      <c r="E23" s="205" t="n">
        <v>102.1</v>
      </c>
      <c r="F23" s="205"/>
      <c r="G23" s="205" t="n">
        <v>102</v>
      </c>
      <c r="H23" s="196"/>
      <c r="I23" s="196"/>
      <c r="J23" s="196"/>
      <c r="K23" s="196"/>
      <c r="L23" s="196"/>
      <c r="M23" s="196"/>
      <c r="N23" s="183"/>
      <c r="O23" s="198"/>
    </row>
    <row r="24" customFormat="false" ht="12.75" hidden="false" customHeight="false" outlineLevel="0" collapsed="false">
      <c r="A24" s="191" t="n">
        <v>35155</v>
      </c>
      <c r="B24" s="183" t="n">
        <f aca="false">IF(A24-$A$2&lt;0,0,INT((A24-$A$2)/365))</f>
        <v>0</v>
      </c>
      <c r="C24" s="205" t="n">
        <v>151.5</v>
      </c>
      <c r="D24" s="205"/>
      <c r="E24" s="205" t="n">
        <v>102.4</v>
      </c>
      <c r="F24" s="205"/>
      <c r="G24" s="205" t="n">
        <v>102.2</v>
      </c>
      <c r="H24" s="196"/>
      <c r="I24" s="196"/>
      <c r="J24" s="196"/>
      <c r="K24" s="196"/>
      <c r="L24" s="196"/>
      <c r="M24" s="196"/>
      <c r="N24" s="183"/>
      <c r="O24" s="198"/>
    </row>
    <row r="25" customFormat="false" ht="12.75" hidden="false" customHeight="false" outlineLevel="0" collapsed="false">
      <c r="A25" s="191" t="n">
        <v>35185</v>
      </c>
      <c r="B25" s="183" t="n">
        <f aca="false">IF(A25-$A$2&lt;0,0,INT((A25-$A$2)/365))</f>
        <v>0</v>
      </c>
      <c r="C25" s="205" t="n">
        <v>152.6</v>
      </c>
      <c r="D25" s="205"/>
      <c r="E25" s="205" t="n">
        <v>102.7</v>
      </c>
      <c r="F25" s="205"/>
      <c r="G25" s="205" t="n">
        <v>102.5</v>
      </c>
      <c r="H25" s="196"/>
      <c r="I25" s="196"/>
      <c r="J25" s="196"/>
      <c r="K25" s="196"/>
      <c r="L25" s="196"/>
      <c r="M25" s="196"/>
      <c r="N25" s="183"/>
      <c r="O25" s="198"/>
    </row>
    <row r="26" customFormat="false" ht="12.75" hidden="false" customHeight="false" outlineLevel="0" collapsed="false">
      <c r="A26" s="191" t="n">
        <v>35216</v>
      </c>
      <c r="B26" s="183" t="n">
        <f aca="false">IF(A26-$A$2&lt;0,0,INT((A26-$A$2)/365))</f>
        <v>0</v>
      </c>
      <c r="C26" s="205" t="n">
        <v>152.9</v>
      </c>
      <c r="D26" s="205"/>
      <c r="E26" s="205" t="n">
        <v>102.7</v>
      </c>
      <c r="F26" s="205"/>
      <c r="G26" s="205" t="n">
        <v>102.6</v>
      </c>
      <c r="H26" s="196"/>
      <c r="I26" s="196"/>
      <c r="J26" s="196"/>
      <c r="K26" s="196"/>
      <c r="L26" s="196"/>
      <c r="M26" s="196"/>
      <c r="N26" s="183"/>
      <c r="O26" s="198"/>
    </row>
    <row r="27" customFormat="false" ht="12.75" hidden="false" customHeight="false" outlineLevel="0" collapsed="false">
      <c r="A27" s="191" t="n">
        <v>35246</v>
      </c>
      <c r="B27" s="183" t="n">
        <f aca="false">IF(A27-$A$2&lt;0,0,INT((A27-$A$2)/365))</f>
        <v>0</v>
      </c>
      <c r="C27" s="205" t="n">
        <v>153</v>
      </c>
      <c r="D27" s="205"/>
      <c r="E27" s="205" t="n">
        <v>102.5</v>
      </c>
      <c r="F27" s="205"/>
      <c r="G27" s="205" t="n">
        <v>102.5</v>
      </c>
      <c r="H27" s="196"/>
      <c r="I27" s="196"/>
      <c r="J27" s="196"/>
      <c r="K27" s="196"/>
      <c r="L27" s="196"/>
      <c r="M27" s="196"/>
      <c r="N27" s="183"/>
      <c r="O27" s="198"/>
    </row>
    <row r="28" customFormat="false" ht="12.75" hidden="false" customHeight="false" outlineLevel="0" collapsed="false">
      <c r="A28" s="191" t="n">
        <v>35277</v>
      </c>
      <c r="B28" s="183" t="n">
        <f aca="false">IF(A28-$A$2&lt;0,0,INT((A28-$A$2)/365))</f>
        <v>0</v>
      </c>
      <c r="C28" s="205" t="n">
        <v>152.4</v>
      </c>
      <c r="D28" s="205"/>
      <c r="E28" s="205" t="n">
        <v>102.4</v>
      </c>
      <c r="F28" s="205"/>
      <c r="G28" s="205" t="n">
        <v>102.3</v>
      </c>
      <c r="H28" s="196"/>
      <c r="I28" s="196"/>
      <c r="J28" s="196"/>
      <c r="K28" s="196"/>
      <c r="L28" s="196"/>
      <c r="M28" s="196"/>
      <c r="N28" s="183"/>
      <c r="O28" s="198"/>
    </row>
    <row r="29" customFormat="false" ht="12.75" hidden="false" customHeight="false" outlineLevel="0" collapsed="false">
      <c r="A29" s="191" t="n">
        <v>35308</v>
      </c>
      <c r="B29" s="183" t="n">
        <f aca="false">IF(A29-$A$2&lt;0,0,INT((A29-$A$2)/365))</f>
        <v>0</v>
      </c>
      <c r="C29" s="205" t="n">
        <v>153.1</v>
      </c>
      <c r="D29" s="205"/>
      <c r="E29" s="205" t="n">
        <v>102.5</v>
      </c>
      <c r="F29" s="205"/>
      <c r="G29" s="205" t="n">
        <v>102.3</v>
      </c>
      <c r="H29" s="196"/>
      <c r="I29" s="196"/>
      <c r="J29" s="196"/>
      <c r="K29" s="196"/>
      <c r="L29" s="196"/>
      <c r="M29" s="196"/>
      <c r="N29" s="183"/>
      <c r="O29" s="198"/>
    </row>
    <row r="30" customFormat="false" ht="12.75" hidden="false" customHeight="false" outlineLevel="0" collapsed="false">
      <c r="A30" s="191" t="n">
        <v>35338</v>
      </c>
      <c r="B30" s="183" t="n">
        <f aca="false">IF(A30-$A$2&lt;0,0,INT((A30-$A$2)/365))</f>
        <v>0</v>
      </c>
      <c r="C30" s="205" t="n">
        <v>153.8</v>
      </c>
      <c r="D30" s="205"/>
      <c r="E30" s="205" t="n">
        <v>102.9</v>
      </c>
      <c r="F30" s="205"/>
      <c r="G30" s="205" t="n">
        <v>102.3</v>
      </c>
      <c r="H30" s="196"/>
      <c r="I30" s="196"/>
      <c r="J30" s="196"/>
      <c r="K30" s="196"/>
      <c r="L30" s="196"/>
      <c r="M30" s="196"/>
      <c r="N30" s="183"/>
      <c r="O30" s="198"/>
    </row>
    <row r="31" customFormat="false" ht="12.75" hidden="false" customHeight="false" outlineLevel="0" collapsed="false">
      <c r="A31" s="191" t="n">
        <v>35369</v>
      </c>
      <c r="B31" s="183" t="n">
        <f aca="false">IF(A31-$A$2&lt;0,0,INT((A31-$A$2)/365))</f>
        <v>0</v>
      </c>
      <c r="C31" s="205" t="n">
        <v>153.8</v>
      </c>
      <c r="D31" s="205"/>
      <c r="E31" s="205" t="n">
        <v>103</v>
      </c>
      <c r="F31" s="205"/>
      <c r="G31" s="205" t="n">
        <v>102.2</v>
      </c>
      <c r="H31" s="196"/>
      <c r="I31" s="196"/>
      <c r="J31" s="196"/>
      <c r="K31" s="196"/>
      <c r="L31" s="196"/>
      <c r="M31" s="196"/>
      <c r="N31" s="183"/>
      <c r="O31" s="198"/>
    </row>
    <row r="32" customFormat="false" ht="12.75" hidden="false" customHeight="false" outlineLevel="0" collapsed="false">
      <c r="A32" s="191" t="n">
        <v>35399</v>
      </c>
      <c r="B32" s="183" t="n">
        <f aca="false">IF(A32-$A$2&lt;0,0,INT((A32-$A$2)/365))</f>
        <v>0</v>
      </c>
      <c r="C32" s="205" t="n">
        <v>153.9</v>
      </c>
      <c r="D32" s="205"/>
      <c r="E32" s="205" t="n">
        <v>103.1</v>
      </c>
      <c r="F32" s="205"/>
      <c r="G32" s="205" t="n">
        <v>102.3</v>
      </c>
      <c r="H32" s="196"/>
      <c r="I32" s="196"/>
      <c r="J32" s="196"/>
      <c r="K32" s="196"/>
      <c r="L32" s="196"/>
      <c r="M32" s="196"/>
      <c r="N32" s="183"/>
      <c r="O32" s="195"/>
    </row>
    <row r="33" customFormat="false" ht="12.75" hidden="false" customHeight="false" outlineLevel="0" collapsed="false">
      <c r="A33" s="191" t="n">
        <v>35430</v>
      </c>
      <c r="B33" s="183" t="n">
        <f aca="false">IF(A33-$A$2&lt;0,0,INT((A33-$A$2)/365))</f>
        <v>0</v>
      </c>
      <c r="C33" s="205" t="n">
        <v>154.4</v>
      </c>
      <c r="D33" s="205"/>
      <c r="E33" s="205" t="n">
        <v>103.4</v>
      </c>
      <c r="F33" s="205"/>
      <c r="G33" s="205" t="n">
        <v>102.4</v>
      </c>
      <c r="H33" s="196"/>
      <c r="I33" s="196"/>
      <c r="J33" s="196"/>
      <c r="K33" s="196"/>
      <c r="L33" s="196"/>
      <c r="M33" s="196"/>
      <c r="N33" s="183"/>
      <c r="O33" s="195"/>
    </row>
    <row r="34" customFormat="false" ht="12.75" hidden="false" customHeight="false" outlineLevel="0" collapsed="false">
      <c r="A34" s="191" t="n">
        <v>35461</v>
      </c>
      <c r="B34" s="183" t="n">
        <f aca="false">IF(A34-$A$2&lt;0,0,INT((A34-$A$2)/365))</f>
        <v>0</v>
      </c>
      <c r="C34" s="205" t="n">
        <v>154.4</v>
      </c>
      <c r="D34" s="205"/>
      <c r="E34" s="205" t="n">
        <v>103.6</v>
      </c>
      <c r="F34" s="205"/>
      <c r="G34" s="205" t="n">
        <v>102.7</v>
      </c>
      <c r="H34" s="196"/>
      <c r="I34" s="196"/>
      <c r="J34" s="196"/>
      <c r="K34" s="196"/>
      <c r="L34" s="196"/>
      <c r="M34" s="196"/>
      <c r="N34" s="183"/>
      <c r="O34" s="183"/>
    </row>
    <row r="35" customFormat="false" ht="12.75" hidden="false" customHeight="false" outlineLevel="0" collapsed="false">
      <c r="A35" s="191" t="n">
        <v>35489</v>
      </c>
      <c r="B35" s="183" t="n">
        <f aca="false">IF(A35-$A$2&lt;0,0,INT((A35-$A$2)/365))</f>
        <v>0</v>
      </c>
      <c r="C35" s="205" t="n">
        <v>155</v>
      </c>
      <c r="D35" s="205"/>
      <c r="E35" s="205" t="n">
        <v>103.4</v>
      </c>
      <c r="F35" s="205"/>
      <c r="G35" s="205" t="n">
        <v>102.7</v>
      </c>
      <c r="H35" s="196"/>
      <c r="I35" s="196"/>
      <c r="J35" s="196"/>
      <c r="K35" s="196"/>
      <c r="L35" s="196"/>
      <c r="M35" s="196"/>
      <c r="N35" s="183"/>
      <c r="O35" s="183"/>
    </row>
    <row r="36" customFormat="false" ht="12.75" hidden="false" customHeight="false" outlineLevel="0" collapsed="false">
      <c r="A36" s="191" t="n">
        <v>35520</v>
      </c>
      <c r="B36" s="183" t="n">
        <f aca="false">IF(A36-$A$2&lt;0,0,INT((A36-$A$2)/365))</f>
        <v>0</v>
      </c>
      <c r="C36" s="205" t="n">
        <v>155.4</v>
      </c>
      <c r="D36" s="205"/>
      <c r="E36" s="205" t="n">
        <v>103.3</v>
      </c>
      <c r="F36" s="205"/>
      <c r="G36" s="205" t="n">
        <v>102.7</v>
      </c>
      <c r="H36" s="196"/>
      <c r="I36" s="196"/>
      <c r="J36" s="196"/>
      <c r="K36" s="196"/>
      <c r="L36" s="196"/>
      <c r="M36" s="196"/>
      <c r="N36" s="183"/>
      <c r="O36" s="183"/>
    </row>
    <row r="37" customFormat="false" ht="12.75" hidden="false" customHeight="false" outlineLevel="0" collapsed="false">
      <c r="A37" s="191" t="n">
        <v>35550</v>
      </c>
      <c r="B37" s="183" t="n">
        <f aca="false">IF(A37-$A$2&lt;0,0,INT((A37-$A$2)/365))</f>
        <v>0</v>
      </c>
      <c r="C37" s="205" t="n">
        <v>156.3</v>
      </c>
      <c r="D37" s="205"/>
      <c r="E37" s="205" t="n">
        <v>103.4</v>
      </c>
      <c r="F37" s="205"/>
      <c r="G37" s="205" t="n">
        <v>102.9</v>
      </c>
      <c r="H37" s="196"/>
      <c r="I37" s="196"/>
      <c r="J37" s="196"/>
      <c r="K37" s="196"/>
      <c r="L37" s="196"/>
      <c r="M37" s="196"/>
      <c r="N37" s="183"/>
      <c r="O37" s="183"/>
    </row>
    <row r="38" customFormat="false" ht="12.75" hidden="false" customHeight="false" outlineLevel="0" collapsed="false">
      <c r="A38" s="191" t="n">
        <v>35581</v>
      </c>
      <c r="B38" s="183" t="n">
        <f aca="false">IF(A38-$A$2&lt;0,0,INT((A38-$A$2)/365))</f>
        <v>0</v>
      </c>
      <c r="C38" s="205" t="n">
        <v>156.9</v>
      </c>
      <c r="D38" s="205"/>
      <c r="E38" s="205" t="n">
        <v>103.5</v>
      </c>
      <c r="F38" s="205"/>
      <c r="G38" s="205" t="n">
        <v>103</v>
      </c>
      <c r="H38" s="196"/>
      <c r="I38" s="196"/>
      <c r="J38" s="196"/>
      <c r="K38" s="196"/>
      <c r="L38" s="196"/>
      <c r="M38" s="196"/>
      <c r="N38" s="183"/>
      <c r="O38" s="183"/>
    </row>
    <row r="39" customFormat="false" ht="12.75" hidden="false" customHeight="false" outlineLevel="0" collapsed="false">
      <c r="A39" s="191" t="n">
        <v>35611</v>
      </c>
      <c r="B39" s="183" t="n">
        <f aca="false">IF(A39-$A$2&lt;0,0,INT((A39-$A$2)/365))</f>
        <v>0</v>
      </c>
      <c r="C39" s="205" t="n">
        <v>157.5</v>
      </c>
      <c r="D39" s="205"/>
      <c r="E39" s="205" t="n">
        <v>103.3</v>
      </c>
      <c r="F39" s="205"/>
      <c r="G39" s="205" t="n">
        <v>102.8</v>
      </c>
      <c r="H39" s="196"/>
      <c r="I39" s="196"/>
      <c r="J39" s="196"/>
      <c r="K39" s="196"/>
      <c r="L39" s="196"/>
      <c r="M39" s="196"/>
      <c r="N39" s="183"/>
      <c r="O39" s="183"/>
    </row>
    <row r="40" customFormat="false" ht="12.75" hidden="false" customHeight="false" outlineLevel="0" collapsed="false">
      <c r="A40" s="191" t="n">
        <v>35642</v>
      </c>
      <c r="B40" s="183" t="n">
        <f aca="false">IF(A40-$A$2&lt;0,0,INT((A40-$A$2)/365))</f>
        <v>0</v>
      </c>
      <c r="C40" s="205" t="n">
        <v>157.5</v>
      </c>
      <c r="D40" s="205"/>
      <c r="E40" s="205" t="n">
        <v>103.6</v>
      </c>
      <c r="F40" s="205"/>
      <c r="G40" s="205" t="n">
        <v>102.8</v>
      </c>
      <c r="H40" s="196"/>
      <c r="I40" s="196"/>
      <c r="J40" s="196"/>
      <c r="K40" s="196"/>
      <c r="L40" s="196"/>
      <c r="M40" s="196"/>
      <c r="N40" s="183"/>
      <c r="O40" s="183"/>
    </row>
    <row r="41" customFormat="false" ht="12.75" hidden="false" customHeight="false" outlineLevel="0" collapsed="false">
      <c r="A41" s="191" t="n">
        <v>35673</v>
      </c>
      <c r="B41" s="183" t="n">
        <f aca="false">IF(A41-$A$2&lt;0,0,INT((A41-$A$2)/365))</f>
        <v>0</v>
      </c>
      <c r="C41" s="205" t="n">
        <v>158.5</v>
      </c>
      <c r="D41" s="205"/>
      <c r="E41" s="205" t="n">
        <v>103.8</v>
      </c>
      <c r="F41" s="205"/>
      <c r="G41" s="205" t="n">
        <v>102.8</v>
      </c>
      <c r="H41" s="196"/>
      <c r="I41" s="196"/>
      <c r="J41" s="196"/>
      <c r="K41" s="196"/>
      <c r="L41" s="196"/>
      <c r="M41" s="196"/>
      <c r="N41" s="183"/>
      <c r="O41" s="183"/>
    </row>
    <row r="42" customFormat="false" ht="12.75" hidden="false" customHeight="false" outlineLevel="0" collapsed="false">
      <c r="A42" s="191" t="n">
        <v>35703</v>
      </c>
      <c r="B42" s="183" t="n">
        <f aca="false">IF(A42-$A$2&lt;0,0,INT((A42-$A$2)/365))</f>
        <v>0</v>
      </c>
      <c r="C42" s="205" t="n">
        <v>159.3</v>
      </c>
      <c r="D42" s="205"/>
      <c r="E42" s="205" t="n">
        <v>103.9</v>
      </c>
      <c r="F42" s="205"/>
      <c r="G42" s="205" t="n">
        <v>102.8</v>
      </c>
      <c r="H42" s="196"/>
      <c r="I42" s="196"/>
      <c r="J42" s="196"/>
      <c r="K42" s="196"/>
      <c r="L42" s="196"/>
      <c r="M42" s="196"/>
      <c r="N42" s="183"/>
      <c r="O42" s="183"/>
    </row>
    <row r="43" customFormat="false" ht="12.75" hidden="false" customHeight="false" outlineLevel="0" collapsed="false">
      <c r="A43" s="191" t="n">
        <v>35734</v>
      </c>
      <c r="B43" s="183" t="n">
        <f aca="false">IF(A43-$A$2&lt;0,0,INT((A43-$A$2)/365))</f>
        <v>0</v>
      </c>
      <c r="C43" s="205" t="n">
        <v>159.5</v>
      </c>
      <c r="D43" s="205"/>
      <c r="E43" s="205" t="n">
        <v>103.9</v>
      </c>
      <c r="F43" s="205"/>
      <c r="G43" s="205" t="n">
        <v>102.8</v>
      </c>
      <c r="H43" s="196"/>
      <c r="I43" s="196"/>
      <c r="J43" s="196"/>
      <c r="K43" s="196"/>
      <c r="L43" s="196"/>
      <c r="M43" s="196"/>
      <c r="N43" s="183"/>
      <c r="O43" s="183"/>
    </row>
    <row r="44" customFormat="false" ht="12.75" hidden="false" customHeight="false" outlineLevel="0" collapsed="false">
      <c r="A44" s="191" t="n">
        <v>35764</v>
      </c>
      <c r="B44" s="183" t="n">
        <f aca="false">IF(A44-$A$2&lt;0,0,INT((A44-$A$2)/365))</f>
        <v>0</v>
      </c>
      <c r="C44" s="205" t="n">
        <v>159.6</v>
      </c>
      <c r="D44" s="205"/>
      <c r="E44" s="205" t="n">
        <v>103.7</v>
      </c>
      <c r="F44" s="205"/>
      <c r="G44" s="205" t="n">
        <v>102.7</v>
      </c>
      <c r="H44" s="196"/>
      <c r="I44" s="196"/>
      <c r="J44" s="196"/>
      <c r="K44" s="196"/>
      <c r="L44" s="196"/>
      <c r="M44" s="196"/>
      <c r="N44" s="183"/>
      <c r="O44" s="183"/>
    </row>
    <row r="45" customFormat="false" ht="12.75" hidden="false" customHeight="false" outlineLevel="0" collapsed="false">
      <c r="A45" s="191" t="n">
        <v>35795</v>
      </c>
      <c r="B45" s="183" t="n">
        <f aca="false">IF(A45-$A$2&lt;0,0,INT((A45-$A$2)/365))</f>
        <v>0</v>
      </c>
      <c r="C45" s="205" t="n">
        <v>160</v>
      </c>
      <c r="D45" s="205"/>
      <c r="E45" s="205" t="n">
        <v>104</v>
      </c>
      <c r="F45" s="205"/>
      <c r="G45" s="205" t="n">
        <v>103</v>
      </c>
      <c r="H45" s="196"/>
      <c r="I45" s="196"/>
      <c r="J45" s="196"/>
      <c r="K45" s="196"/>
      <c r="L45" s="196"/>
      <c r="M45" s="196"/>
      <c r="N45" s="183"/>
      <c r="O45" s="183"/>
    </row>
    <row r="46" customFormat="false" ht="12.75" hidden="false" customHeight="false" outlineLevel="0" collapsed="false">
      <c r="A46" s="191" t="n">
        <v>35826</v>
      </c>
      <c r="B46" s="183" t="n">
        <f aca="false">IF(A46-$A$2&lt;0,0,INT((A46-$A$2)/365))</f>
        <v>0</v>
      </c>
      <c r="C46" s="205" t="n">
        <v>159.5</v>
      </c>
      <c r="D46" s="205"/>
      <c r="E46" s="205" t="n">
        <v>104</v>
      </c>
      <c r="F46" s="205"/>
      <c r="G46" s="205" t="n">
        <v>103.2</v>
      </c>
      <c r="H46" s="196"/>
      <c r="I46" s="196"/>
      <c r="J46" s="196"/>
      <c r="K46" s="196"/>
      <c r="L46" s="196"/>
      <c r="M46" s="196"/>
      <c r="N46" s="183"/>
      <c r="O46" s="183"/>
    </row>
    <row r="47" customFormat="false" ht="12.75" hidden="false" customHeight="false" outlineLevel="0" collapsed="false">
      <c r="A47" s="191" t="n">
        <v>35854</v>
      </c>
      <c r="B47" s="183" t="n">
        <f aca="false">IF(A47-$A$2&lt;0,0,INT((A47-$A$2)/365))</f>
        <v>0</v>
      </c>
      <c r="C47" s="205" t="n">
        <v>160.3</v>
      </c>
      <c r="D47" s="205"/>
      <c r="E47" s="205" t="n">
        <v>103.9</v>
      </c>
      <c r="F47" s="205"/>
      <c r="G47" s="205" t="n">
        <v>103.2</v>
      </c>
      <c r="H47" s="196"/>
      <c r="I47" s="196"/>
      <c r="J47" s="196"/>
      <c r="K47" s="196"/>
      <c r="L47" s="196"/>
      <c r="M47" s="196"/>
      <c r="N47" s="183"/>
      <c r="O47" s="183"/>
    </row>
    <row r="48" customFormat="false" ht="12.75" hidden="false" customHeight="false" outlineLevel="0" collapsed="false">
      <c r="A48" s="191" t="n">
        <v>35885</v>
      </c>
      <c r="B48" s="183" t="n">
        <f aca="false">IF(A48-$A$2&lt;0,0,INT((A48-$A$2)/365))</f>
        <v>0</v>
      </c>
      <c r="C48" s="205" t="n">
        <v>160.8</v>
      </c>
      <c r="D48" s="205"/>
      <c r="E48" s="205" t="n">
        <v>104.2</v>
      </c>
      <c r="F48" s="205"/>
      <c r="G48" s="205" t="n">
        <v>103.3</v>
      </c>
      <c r="H48" s="196"/>
      <c r="I48" s="196"/>
      <c r="J48" s="196"/>
      <c r="K48" s="196"/>
      <c r="L48" s="196"/>
      <c r="M48" s="196"/>
      <c r="N48" s="183"/>
      <c r="O48" s="183"/>
    </row>
    <row r="49" customFormat="false" ht="12.75" hidden="false" customHeight="false" outlineLevel="0" collapsed="false">
      <c r="A49" s="191" t="n">
        <v>35915</v>
      </c>
      <c r="B49" s="183" t="n">
        <f aca="false">IF(A49-$A$2&lt;0,0,INT((A49-$A$2)/365))</f>
        <v>0</v>
      </c>
      <c r="C49" s="205" t="n">
        <v>162.6</v>
      </c>
      <c r="D49" s="205"/>
      <c r="E49" s="205" t="n">
        <v>104.4</v>
      </c>
      <c r="F49" s="205"/>
      <c r="G49" s="205" t="n">
        <v>103.4</v>
      </c>
      <c r="H49" s="196"/>
      <c r="I49" s="196"/>
      <c r="J49" s="196"/>
      <c r="K49" s="196"/>
      <c r="L49" s="196"/>
      <c r="M49" s="196"/>
      <c r="N49" s="183"/>
      <c r="O49" s="183"/>
    </row>
    <row r="50" customFormat="false" ht="12.75" hidden="false" customHeight="false" outlineLevel="0" collapsed="false">
      <c r="A50" s="191" t="n">
        <v>35946</v>
      </c>
      <c r="B50" s="183" t="n">
        <f aca="false">IF(A50-$A$2&lt;0,0,INT((A50-$A$2)/365))</f>
        <v>0</v>
      </c>
      <c r="C50" s="205" t="n">
        <v>163.5</v>
      </c>
      <c r="D50" s="205"/>
      <c r="E50" s="205" t="n">
        <v>104.5</v>
      </c>
      <c r="F50" s="205"/>
      <c r="G50" s="205" t="n">
        <v>103.4</v>
      </c>
      <c r="H50" s="196"/>
      <c r="I50" s="196"/>
      <c r="J50" s="196"/>
      <c r="K50" s="196"/>
      <c r="L50" s="196"/>
      <c r="M50" s="196"/>
      <c r="N50" s="183"/>
      <c r="O50" s="183"/>
    </row>
    <row r="51" customFormat="false" ht="12.75" hidden="false" customHeight="false" outlineLevel="0" collapsed="false">
      <c r="A51" s="191" t="n">
        <v>35976</v>
      </c>
      <c r="B51" s="183" t="n">
        <f aca="false">IF(A51-$A$2&lt;0,0,INT((A51-$A$2)/365))</f>
        <v>0</v>
      </c>
      <c r="C51" s="205" t="n">
        <v>163.4</v>
      </c>
      <c r="D51" s="205"/>
      <c r="E51" s="205" t="n">
        <v>104.4</v>
      </c>
      <c r="F51" s="205"/>
      <c r="G51" s="205" t="n">
        <v>103.4</v>
      </c>
      <c r="H51" s="196"/>
      <c r="I51" s="196"/>
      <c r="J51" s="196"/>
      <c r="K51" s="196"/>
      <c r="L51" s="196"/>
      <c r="M51" s="196"/>
      <c r="N51" s="183"/>
      <c r="O51" s="183"/>
    </row>
    <row r="52" customFormat="false" ht="12.75" hidden="false" customHeight="false" outlineLevel="0" collapsed="false">
      <c r="A52" s="191" t="n">
        <v>36007</v>
      </c>
      <c r="B52" s="183" t="n">
        <f aca="false">IF(A52-$A$2&lt;0,0,INT((A52-$A$2)/365))</f>
        <v>0</v>
      </c>
      <c r="C52" s="205" t="n">
        <v>163</v>
      </c>
      <c r="D52" s="205"/>
      <c r="E52" s="205" t="n">
        <v>104.4</v>
      </c>
      <c r="F52" s="205"/>
      <c r="G52" s="205" t="n">
        <v>103.4</v>
      </c>
      <c r="H52" s="196"/>
      <c r="I52" s="196"/>
      <c r="J52" s="196"/>
      <c r="K52" s="196"/>
      <c r="L52" s="196"/>
      <c r="M52" s="196"/>
      <c r="N52" s="206"/>
      <c r="O52" s="206"/>
    </row>
    <row r="53" customFormat="false" ht="12.75" hidden="false" customHeight="false" outlineLevel="0" collapsed="false">
      <c r="A53" s="191" t="n">
        <v>36038</v>
      </c>
      <c r="B53" s="183" t="n">
        <f aca="false">IF(A53-$A$2&lt;0,0,INT((A53-$A$2)/365))</f>
        <v>0</v>
      </c>
      <c r="C53" s="205" t="n">
        <v>163.7</v>
      </c>
      <c r="D53" s="205"/>
      <c r="E53" s="205" t="n">
        <v>104.3</v>
      </c>
      <c r="F53" s="205"/>
      <c r="G53" s="205" t="n">
        <v>103.3</v>
      </c>
      <c r="H53" s="196"/>
      <c r="I53" s="196"/>
      <c r="J53" s="196"/>
      <c r="K53" s="196"/>
      <c r="L53" s="196"/>
      <c r="M53" s="196"/>
      <c r="N53" s="206"/>
      <c r="O53" s="206"/>
    </row>
    <row r="54" customFormat="false" ht="12.75" hidden="false" customHeight="false" outlineLevel="0" collapsed="false">
      <c r="A54" s="191" t="n">
        <v>36068</v>
      </c>
      <c r="B54" s="183" t="n">
        <f aca="false">IF(A54-$A$2&lt;0,0,INT((A54-$A$2)/365))</f>
        <v>0</v>
      </c>
      <c r="C54" s="205" t="n">
        <v>164.4</v>
      </c>
      <c r="D54" s="205"/>
      <c r="E54" s="205" t="n">
        <v>104.2</v>
      </c>
      <c r="F54" s="205"/>
      <c r="G54" s="205" t="n">
        <v>103.2</v>
      </c>
      <c r="H54" s="196"/>
      <c r="I54" s="196"/>
      <c r="J54" s="196"/>
      <c r="K54" s="196"/>
      <c r="L54" s="196"/>
      <c r="M54" s="196"/>
      <c r="N54" s="206"/>
      <c r="O54" s="206"/>
    </row>
    <row r="55" customFormat="false" ht="12.75" hidden="false" customHeight="false" outlineLevel="0" collapsed="false">
      <c r="A55" s="191" t="n">
        <v>36099</v>
      </c>
      <c r="B55" s="183" t="n">
        <f aca="false">IF(A55-$A$2&lt;0,0,INT((A55-$A$2)/365))</f>
        <v>0</v>
      </c>
      <c r="C55" s="205" t="n">
        <v>164.5</v>
      </c>
      <c r="D55" s="205"/>
      <c r="E55" s="205" t="n">
        <v>104</v>
      </c>
      <c r="F55" s="205"/>
      <c r="G55" s="205" t="n">
        <v>103</v>
      </c>
      <c r="H55" s="196"/>
      <c r="I55" s="196"/>
      <c r="J55" s="196"/>
      <c r="K55" s="196"/>
      <c r="L55" s="196"/>
      <c r="M55" s="196"/>
      <c r="N55" s="206"/>
      <c r="O55" s="206"/>
    </row>
    <row r="56" customFormat="false" ht="12.75" hidden="false" customHeight="false" outlineLevel="0" collapsed="false">
      <c r="A56" s="191" t="n">
        <v>36129</v>
      </c>
      <c r="B56" s="183" t="n">
        <f aca="false">IF(A56-$A$2&lt;0,0,INT((A56-$A$2)/365))</f>
        <v>0</v>
      </c>
      <c r="C56" s="205" t="n">
        <v>164.4</v>
      </c>
      <c r="D56" s="205"/>
      <c r="E56" s="205" t="n">
        <v>103.8</v>
      </c>
      <c r="F56" s="205"/>
      <c r="G56" s="205" t="n">
        <v>102.9</v>
      </c>
      <c r="H56" s="196"/>
      <c r="I56" s="196"/>
      <c r="J56" s="196"/>
      <c r="K56" s="196"/>
      <c r="L56" s="196"/>
      <c r="M56" s="196"/>
      <c r="N56" s="206"/>
      <c r="O56" s="206"/>
    </row>
    <row r="57" customFormat="false" ht="12.75" hidden="false" customHeight="false" outlineLevel="0" collapsed="false">
      <c r="A57" s="191" t="n">
        <v>36160</v>
      </c>
      <c r="B57" s="183" t="n">
        <f aca="false">IF(A57-$A$2&lt;0,0,INT((A57-$A$2)/365))</f>
        <v>0</v>
      </c>
      <c r="C57" s="205" t="n">
        <v>164.4</v>
      </c>
      <c r="D57" s="205"/>
      <c r="E57" s="205" t="n">
        <v>103.9</v>
      </c>
      <c r="F57" s="205"/>
      <c r="G57" s="205" t="n">
        <v>103.1</v>
      </c>
      <c r="H57" s="196"/>
      <c r="I57" s="196"/>
      <c r="J57" s="196"/>
      <c r="K57" s="196"/>
      <c r="L57" s="196"/>
      <c r="M57" s="196"/>
      <c r="N57" s="206"/>
      <c r="O57" s="206"/>
    </row>
    <row r="58" customFormat="false" ht="12.75" hidden="false" customHeight="false" outlineLevel="0" collapsed="false">
      <c r="A58" s="191" t="n">
        <v>36191</v>
      </c>
      <c r="B58" s="183" t="n">
        <f aca="false">IF(A58-$A$2&lt;0,0,INT((A58-$A$2)/365))</f>
        <v>0</v>
      </c>
      <c r="C58" s="205" t="n">
        <v>163.4</v>
      </c>
      <c r="D58" s="205"/>
      <c r="E58" s="205" t="n">
        <v>103.9</v>
      </c>
      <c r="F58" s="205"/>
      <c r="G58" s="205" t="n">
        <v>103.3</v>
      </c>
      <c r="H58" s="196"/>
      <c r="I58" s="196"/>
      <c r="J58" s="196"/>
      <c r="K58" s="196"/>
      <c r="L58" s="196"/>
      <c r="M58" s="196"/>
      <c r="N58" s="206"/>
      <c r="O58" s="206"/>
    </row>
    <row r="59" customFormat="false" ht="12.75" hidden="false" customHeight="false" outlineLevel="0" collapsed="false">
      <c r="A59" s="191" t="n">
        <v>36219</v>
      </c>
      <c r="B59" s="183" t="n">
        <f aca="false">IF(A59-$A$2&lt;0,0,INT((A59-$A$2)/365))</f>
        <v>0</v>
      </c>
      <c r="C59" s="205" t="n">
        <v>163.7</v>
      </c>
      <c r="D59" s="205"/>
      <c r="E59" s="205" t="n">
        <v>104.1</v>
      </c>
      <c r="F59" s="205"/>
      <c r="G59" s="205" t="n">
        <v>103.4</v>
      </c>
      <c r="H59" s="196"/>
      <c r="I59" s="196"/>
      <c r="J59" s="196"/>
      <c r="K59" s="196"/>
      <c r="L59" s="196"/>
      <c r="M59" s="196"/>
      <c r="N59" s="206"/>
      <c r="O59" s="206"/>
    </row>
    <row r="60" customFormat="false" ht="12.75" hidden="false" customHeight="false" outlineLevel="0" collapsed="false">
      <c r="A60" s="191" t="n">
        <v>36250</v>
      </c>
      <c r="B60" s="183" t="n">
        <f aca="false">IF(A60-$A$2&lt;0,0,INT((A60-$A$2)/365))</f>
        <v>0</v>
      </c>
      <c r="C60" s="205" t="n">
        <v>164.1</v>
      </c>
      <c r="D60" s="205"/>
      <c r="E60" s="205" t="n">
        <v>104.7</v>
      </c>
      <c r="F60" s="205"/>
      <c r="G60" s="205" t="n">
        <v>103.6</v>
      </c>
      <c r="H60" s="196"/>
      <c r="I60" s="196"/>
      <c r="J60" s="196"/>
      <c r="K60" s="196"/>
      <c r="L60" s="196"/>
      <c r="M60" s="196"/>
      <c r="N60" s="206"/>
      <c r="O60" s="206"/>
    </row>
    <row r="61" customFormat="false" ht="12.75" hidden="false" customHeight="false" outlineLevel="0" collapsed="false">
      <c r="A61" s="191" t="n">
        <v>36280</v>
      </c>
      <c r="B61" s="183" t="n">
        <f aca="false">IF(A61-$A$2&lt;0,0,INT((A61-$A$2)/365))</f>
        <v>0</v>
      </c>
      <c r="C61" s="205" t="n">
        <v>165.2</v>
      </c>
      <c r="D61" s="205"/>
      <c r="E61" s="205" t="n">
        <v>105.4</v>
      </c>
      <c r="F61" s="205"/>
      <c r="G61" s="205" t="n">
        <v>103.8</v>
      </c>
      <c r="H61" s="196"/>
      <c r="I61" s="196"/>
      <c r="J61" s="196"/>
      <c r="K61" s="196"/>
      <c r="L61" s="196"/>
      <c r="M61" s="196"/>
      <c r="N61" s="206"/>
      <c r="O61" s="206"/>
    </row>
    <row r="62" customFormat="false" ht="12.75" hidden="false" customHeight="false" outlineLevel="0" collapsed="false">
      <c r="A62" s="191" t="n">
        <v>36311</v>
      </c>
      <c r="B62" s="183" t="n">
        <f aca="false">IF(A62-$A$2&lt;0,0,INT((A62-$A$2)/365))</f>
        <v>0</v>
      </c>
      <c r="C62" s="205" t="n">
        <v>165.6</v>
      </c>
      <c r="D62" s="205"/>
      <c r="E62" s="205" t="n">
        <v>105.5</v>
      </c>
      <c r="F62" s="205"/>
      <c r="G62" s="205" t="n">
        <v>103.8</v>
      </c>
      <c r="H62" s="205"/>
      <c r="I62" s="205"/>
      <c r="J62" s="196"/>
      <c r="K62" s="196"/>
      <c r="L62" s="196"/>
      <c r="M62" s="196"/>
      <c r="N62" s="207"/>
      <c r="O62" s="207"/>
    </row>
    <row r="63" customFormat="false" ht="12.75" hidden="false" customHeight="false" outlineLevel="0" collapsed="false">
      <c r="A63" s="191" t="n">
        <v>36341</v>
      </c>
      <c r="B63" s="183" t="n">
        <f aca="false">IF(A63-$A$2&lt;0,0,INT((A63-$A$2)/365))</f>
        <v>0</v>
      </c>
      <c r="C63" s="205" t="n">
        <v>165.6</v>
      </c>
      <c r="D63" s="205"/>
      <c r="E63" s="205" t="n">
        <v>105.4</v>
      </c>
      <c r="F63" s="205"/>
      <c r="G63" s="205" t="n">
        <v>103.7</v>
      </c>
      <c r="H63" s="205"/>
      <c r="I63" s="205"/>
      <c r="J63" s="205"/>
      <c r="K63" s="205"/>
      <c r="L63" s="205"/>
      <c r="M63" s="205"/>
      <c r="N63" s="206"/>
      <c r="O63" s="206"/>
    </row>
    <row r="64" customFormat="false" ht="12.75" hidden="false" customHeight="false" outlineLevel="0" collapsed="false">
      <c r="A64" s="191" t="n">
        <v>36372</v>
      </c>
      <c r="B64" s="183" t="n">
        <f aca="false">IF(A64-$A$2&lt;0,0,INT((A64-$A$2)/365))</f>
        <v>0</v>
      </c>
      <c r="C64" s="205" t="n">
        <v>165.1</v>
      </c>
      <c r="D64" s="205"/>
      <c r="E64" s="205" t="n">
        <v>105.6</v>
      </c>
      <c r="F64" s="205"/>
      <c r="G64" s="205" t="n">
        <v>103.7</v>
      </c>
      <c r="H64" s="205"/>
      <c r="I64" s="205"/>
      <c r="J64" s="205"/>
      <c r="K64" s="205"/>
      <c r="L64" s="205"/>
      <c r="M64" s="205"/>
      <c r="N64" s="206"/>
      <c r="O64" s="206"/>
    </row>
    <row r="65" customFormat="false" ht="12.75" hidden="false" customHeight="false" outlineLevel="0" collapsed="false">
      <c r="A65" s="191" t="n">
        <v>36403</v>
      </c>
      <c r="B65" s="183" t="n">
        <f aca="false">IF(A65-$A$2&lt;0,0,INT((A65-$A$2)/365))</f>
        <v>0</v>
      </c>
      <c r="C65" s="205" t="n">
        <v>165.5</v>
      </c>
      <c r="D65" s="205"/>
      <c r="E65" s="205" t="n">
        <v>105.7</v>
      </c>
      <c r="F65" s="205"/>
      <c r="G65" s="205" t="n">
        <v>103.6</v>
      </c>
      <c r="H65" s="205"/>
      <c r="I65" s="205"/>
      <c r="J65" s="205"/>
      <c r="K65" s="205"/>
      <c r="L65" s="205"/>
      <c r="M65" s="205"/>
      <c r="N65" s="206"/>
      <c r="O65" s="206"/>
    </row>
    <row r="66" customFormat="false" ht="12.75" hidden="false" customHeight="false" outlineLevel="0" collapsed="false">
      <c r="A66" s="191" t="n">
        <v>36433</v>
      </c>
      <c r="B66" s="183" t="n">
        <f aca="false">IF(A66-$A$2&lt;0,0,INT((A66-$A$2)/365))</f>
        <v>0</v>
      </c>
      <c r="C66" s="205" t="n">
        <v>166.2</v>
      </c>
      <c r="D66" s="205"/>
      <c r="E66" s="205" t="n">
        <v>106</v>
      </c>
      <c r="F66" s="205"/>
      <c r="G66" s="205" t="n">
        <v>103.7</v>
      </c>
      <c r="H66" s="205"/>
      <c r="I66" s="205"/>
      <c r="J66" s="205"/>
      <c r="K66" s="205"/>
      <c r="L66" s="205"/>
      <c r="M66" s="205"/>
      <c r="N66" s="206"/>
      <c r="O66" s="206"/>
    </row>
    <row r="67" customFormat="false" ht="12.75" hidden="false" customHeight="false" outlineLevel="0" collapsed="false">
      <c r="A67" s="191" t="n">
        <v>36464</v>
      </c>
      <c r="B67" s="183" t="n">
        <f aca="false">IF(A67-$A$2&lt;0,0,INT((A67-$A$2)/365))</f>
        <v>0</v>
      </c>
      <c r="C67" s="205" t="n">
        <v>166.5</v>
      </c>
      <c r="D67" s="205"/>
      <c r="E67" s="205" t="n">
        <v>106</v>
      </c>
      <c r="F67" s="205"/>
      <c r="G67" s="205" t="n">
        <v>103.7</v>
      </c>
      <c r="H67" s="205"/>
      <c r="I67" s="205"/>
      <c r="J67" s="205"/>
      <c r="K67" s="205"/>
      <c r="L67" s="205"/>
      <c r="M67" s="205"/>
      <c r="N67" s="206"/>
      <c r="O67" s="206"/>
    </row>
    <row r="68" customFormat="false" ht="12.75" hidden="false" customHeight="false" outlineLevel="0" collapsed="false">
      <c r="A68" s="191" t="n">
        <v>36494</v>
      </c>
      <c r="B68" s="183" t="n">
        <f aca="false">IF(A68-$A$2&lt;0,0,INT((A68-$A$2)/365))</f>
        <v>0</v>
      </c>
      <c r="C68" s="205" t="n">
        <v>166.7</v>
      </c>
      <c r="D68" s="205"/>
      <c r="E68" s="205" t="n">
        <v>106</v>
      </c>
      <c r="F68" s="205"/>
      <c r="G68" s="205" t="n">
        <v>103.6</v>
      </c>
      <c r="H68" s="205"/>
      <c r="I68" s="205"/>
      <c r="J68" s="205"/>
      <c r="K68" s="205"/>
      <c r="L68" s="205"/>
      <c r="M68" s="205"/>
      <c r="N68" s="206"/>
      <c r="O68" s="206"/>
    </row>
    <row r="69" customFormat="false" ht="12.75" hidden="false" customHeight="false" outlineLevel="0" collapsed="false">
      <c r="A69" s="191" t="n">
        <v>36525</v>
      </c>
      <c r="B69" s="183" t="n">
        <f aca="false">IF(A69-$A$2&lt;0,0,INT((A69-$A$2)/365))</f>
        <v>0</v>
      </c>
      <c r="C69" s="205" t="n">
        <v>167.3</v>
      </c>
      <c r="D69" s="205"/>
      <c r="E69" s="205" t="n">
        <v>106.3</v>
      </c>
      <c r="F69" s="205"/>
      <c r="G69" s="205" t="n">
        <v>103.7</v>
      </c>
      <c r="H69" s="205"/>
      <c r="I69" s="205"/>
      <c r="J69" s="205"/>
      <c r="K69" s="205"/>
      <c r="L69" s="205"/>
      <c r="M69" s="205"/>
      <c r="N69" s="206"/>
      <c r="O69" s="206"/>
    </row>
    <row r="70" customFormat="false" ht="12.75" hidden="false" customHeight="false" outlineLevel="0" collapsed="false">
      <c r="A70" s="191" t="n">
        <v>36556</v>
      </c>
      <c r="B70" s="183" t="n">
        <f aca="false">IF(A70-$A$2&lt;0,0,INT((A70-$A$2)/365))</f>
        <v>0</v>
      </c>
      <c r="C70" s="205" t="n">
        <v>166.6</v>
      </c>
      <c r="D70" s="205"/>
      <c r="E70" s="205" t="n">
        <v>106.4</v>
      </c>
      <c r="F70" s="205"/>
      <c r="G70" s="205" t="n">
        <v>103.9</v>
      </c>
      <c r="H70" s="208"/>
      <c r="I70" s="208"/>
      <c r="J70" s="208"/>
      <c r="K70" s="208"/>
      <c r="L70" s="208"/>
      <c r="M70" s="208"/>
      <c r="N70" s="206"/>
      <c r="O70" s="206"/>
    </row>
    <row r="71" customFormat="false" ht="12.75" hidden="false" customHeight="false" outlineLevel="0" collapsed="false">
      <c r="A71" s="191" t="n">
        <v>36585</v>
      </c>
      <c r="B71" s="183" t="n">
        <f aca="false">IF(A71-$A$2&lt;0,0,INT((A71-$A$2)/365))</f>
        <v>0</v>
      </c>
      <c r="C71" s="205" t="n">
        <v>167.5</v>
      </c>
      <c r="D71" s="209"/>
      <c r="E71" s="205" t="n">
        <v>106.5</v>
      </c>
      <c r="F71" s="209"/>
      <c r="G71" s="205" t="n">
        <v>103.9</v>
      </c>
      <c r="H71" s="210"/>
      <c r="I71" s="210"/>
      <c r="J71" s="210"/>
      <c r="K71" s="210"/>
      <c r="L71" s="210"/>
      <c r="M71" s="210"/>
      <c r="N71" s="206"/>
      <c r="O71" s="206"/>
    </row>
    <row r="72" customFormat="false" ht="12.75" hidden="false" customHeight="false" outlineLevel="0" collapsed="false">
      <c r="A72" s="191" t="n">
        <v>36616</v>
      </c>
      <c r="B72" s="183" t="n">
        <f aca="false">IF(A72-$A$2&lt;0,0,INT((A72-$A$2)/365))</f>
        <v>0</v>
      </c>
      <c r="C72" s="211" t="n">
        <v>167.816320202844</v>
      </c>
      <c r="D72" s="210"/>
      <c r="E72" s="211" t="n">
        <f aca="false">IF(inflationCurves!G12=0,0,E71*(1+inflationCurves!G12)^(1/12))</f>
        <v>106.760109759453</v>
      </c>
      <c r="F72" s="212"/>
      <c r="G72" s="211" t="n">
        <f aca="false">IF(inflationCurves!K12=0,0,G71*(1+inflationCurves!K12)^(1/12))</f>
        <v>104.105241725587</v>
      </c>
      <c r="H72" s="210"/>
      <c r="I72" s="210"/>
      <c r="J72" s="210"/>
      <c r="K72" s="210"/>
      <c r="L72" s="210"/>
      <c r="M72" s="210"/>
      <c r="N72" s="206"/>
      <c r="O72" s="206"/>
    </row>
    <row r="73" customFormat="false" ht="12.75" hidden="false" customHeight="false" outlineLevel="0" collapsed="false">
      <c r="A73" s="191" t="n">
        <v>36646</v>
      </c>
      <c r="B73" s="183" t="n">
        <f aca="false">IF(A73-$A$2&lt;0,0,INT((A73-$A$2)/365))</f>
        <v>0</v>
      </c>
      <c r="C73" s="211" t="n">
        <v>168.128928194474</v>
      </c>
      <c r="D73" s="210"/>
      <c r="E73" s="211" t="n">
        <f aca="false">IF(inflationCurves!G13=0,0,E72*(1+inflationCurves!G13)^(1/12))</f>
        <v>107.015471059336</v>
      </c>
      <c r="F73" s="210"/>
      <c r="G73" s="211" t="n">
        <f aca="false">IF(inflationCurves!K13=0,0,G72*(1+inflationCurves!K13)^(1/12))</f>
        <v>104.306086133219</v>
      </c>
      <c r="H73" s="210"/>
      <c r="I73" s="210"/>
      <c r="J73" s="210"/>
      <c r="K73" s="210"/>
      <c r="L73" s="210"/>
      <c r="M73" s="210"/>
      <c r="N73" s="206"/>
      <c r="O73" s="206"/>
    </row>
    <row r="74" customFormat="false" ht="12.75" hidden="false" customHeight="false" outlineLevel="0" collapsed="false">
      <c r="A74" s="191" t="n">
        <v>36677</v>
      </c>
      <c r="B74" s="183" t="n">
        <f aca="false">IF(A74-$A$2&lt;0,0,INT((A74-$A$2)/365))</f>
        <v>0</v>
      </c>
      <c r="C74" s="211" t="n">
        <v>168.437799690989</v>
      </c>
      <c r="D74" s="210"/>
      <c r="E74" s="211" t="n">
        <f aca="false">IF(inflationCurves!G14=0,0,E73*(1+inflationCurves!G14)^(1/12))</f>
        <v>107.263824540624</v>
      </c>
      <c r="F74" s="210"/>
      <c r="G74" s="211" t="n">
        <f aca="false">IF(inflationCurves!K14=0,0,G73*(1+inflationCurves!K14)^(1/12))</f>
        <v>104.500645041892</v>
      </c>
      <c r="H74" s="210"/>
      <c r="I74" s="210"/>
      <c r="J74" s="210"/>
      <c r="K74" s="210"/>
      <c r="L74" s="210"/>
      <c r="M74" s="210"/>
      <c r="N74" s="206"/>
      <c r="O74" s="206"/>
    </row>
    <row r="75" customFormat="false" ht="12.75" hidden="false" customHeight="false" outlineLevel="0" collapsed="false">
      <c r="A75" s="191" t="n">
        <v>36707</v>
      </c>
      <c r="B75" s="183" t="n">
        <f aca="false">IF(A75-$A$2&lt;0,0,INT((A75-$A$2)/365))</f>
        <v>0</v>
      </c>
      <c r="C75" s="211" t="n">
        <v>168.742910643064</v>
      </c>
      <c r="D75" s="210"/>
      <c r="E75" s="211" t="n">
        <f aca="false">IF(inflationCurves!G15=0,0,E74*(1+inflationCurves!G15)^(1/12))</f>
        <v>107.51337890564</v>
      </c>
      <c r="F75" s="210"/>
      <c r="G75" s="211" t="n">
        <f aca="false">IF(inflationCurves!K15=0,0,G74*(1+inflationCurves!K15)^(1/12))</f>
        <v>104.695797142181</v>
      </c>
      <c r="H75" s="210"/>
      <c r="I75" s="210"/>
      <c r="J75" s="210"/>
      <c r="K75" s="210"/>
      <c r="L75" s="210"/>
      <c r="M75" s="210"/>
      <c r="N75" s="206"/>
      <c r="O75" s="206"/>
    </row>
    <row r="76" customFormat="false" ht="12.75" hidden="false" customHeight="false" outlineLevel="0" collapsed="false">
      <c r="A76" s="191" t="n">
        <v>36738</v>
      </c>
      <c r="B76" s="183" t="n">
        <f aca="false">IF(A76-$A$2&lt;0,0,INT((A76-$A$2)/365))</f>
        <v>0</v>
      </c>
      <c r="C76" s="211" t="n">
        <v>169.044237239012</v>
      </c>
      <c r="D76" s="210"/>
      <c r="E76" s="211" t="n">
        <f aca="false">IF(inflationCurves!G16=0,0,E75*(1+inflationCurves!G16)^(1/12))</f>
        <v>107.763476697058</v>
      </c>
      <c r="F76" s="210"/>
      <c r="G76" s="211" t="n">
        <f aca="false">IF(inflationCurves!K16=0,0,G75*(1+inflationCurves!K16)^(1/12))</f>
        <v>104.890989485434</v>
      </c>
      <c r="H76" s="210"/>
      <c r="I76" s="210"/>
      <c r="J76" s="210"/>
      <c r="K76" s="210"/>
      <c r="L76" s="210"/>
      <c r="M76" s="210"/>
      <c r="N76" s="206"/>
      <c r="O76" s="206"/>
    </row>
    <row r="77" customFormat="false" ht="12.75" hidden="false" customHeight="false" outlineLevel="0" collapsed="false">
      <c r="A77" s="191" t="n">
        <v>36769</v>
      </c>
      <c r="B77" s="183" t="n">
        <f aca="false">IF(A77-$A$2&lt;0,0,INT((A77-$A$2)/365))</f>
        <v>0</v>
      </c>
      <c r="C77" s="211" t="n">
        <v>169.341755907844</v>
      </c>
      <c r="D77" s="210"/>
      <c r="E77" s="211" t="n">
        <f aca="false">IF(inflationCurves!G17=0,0,E76*(1+inflationCurves!G17)^(1/12))</f>
        <v>108.01405481866</v>
      </c>
      <c r="F77" s="210"/>
      <c r="G77" s="211" t="n">
        <f aca="false">IF(inflationCurves!K17=0,0,G76*(1+inflationCurves!K17)^(1/12))</f>
        <v>105.086167236422</v>
      </c>
      <c r="H77" s="210"/>
      <c r="I77" s="210"/>
      <c r="J77" s="210"/>
      <c r="K77" s="210"/>
      <c r="L77" s="210"/>
      <c r="M77" s="210"/>
      <c r="N77" s="206"/>
      <c r="O77" s="206"/>
    </row>
    <row r="78" customFormat="false" ht="12.75" hidden="false" customHeight="false" outlineLevel="0" collapsed="false">
      <c r="A78" s="191" t="n">
        <v>36799</v>
      </c>
      <c r="B78" s="183" t="n">
        <f aca="false">IF(A78-$A$2&lt;0,0,INT((A78-$A$2)/365))</f>
        <v>0</v>
      </c>
      <c r="C78" s="211" t="n">
        <v>169.635443322281</v>
      </c>
      <c r="D78" s="210"/>
      <c r="E78" s="211" t="n">
        <f aca="false">IF(inflationCurves!G18=0,0,E77*(1+inflationCurves!G18)^(1/12))</f>
        <v>108.265254179598</v>
      </c>
      <c r="F78" s="210"/>
      <c r="G78" s="211" t="n">
        <f aca="false">IF(inflationCurves!K18=0,0,G77*(1+inflationCurves!K18)^(1/12))</f>
        <v>105.281446219752</v>
      </c>
      <c r="H78" s="210"/>
      <c r="I78" s="210"/>
      <c r="J78" s="210"/>
      <c r="K78" s="210"/>
      <c r="L78" s="210"/>
      <c r="M78" s="210"/>
      <c r="N78" s="206"/>
      <c r="O78" s="206"/>
    </row>
    <row r="79" customFormat="false" ht="12.75" hidden="false" customHeight="false" outlineLevel="0" collapsed="false">
      <c r="A79" s="191" t="n">
        <v>36830</v>
      </c>
      <c r="B79" s="183" t="n">
        <f aca="false">IF(A79-$A$2&lt;0,0,INT((A79-$A$2)/365))</f>
        <v>0</v>
      </c>
      <c r="C79" s="211" t="n">
        <v>169.925276401765</v>
      </c>
      <c r="D79" s="210"/>
      <c r="E79" s="211" t="n">
        <f aca="false">IF(inflationCurves!G19=0,0,E78*(1+inflationCurves!G19)^(1/12))</f>
        <v>108.517148463181</v>
      </c>
      <c r="F79" s="210"/>
      <c r="G79" s="211" t="n">
        <f aca="false">IF(inflationCurves!K19=0,0,G78*(1+inflationCurves!K19)^(1/12))</f>
        <v>105.476885865973</v>
      </c>
      <c r="H79" s="210"/>
      <c r="I79" s="210"/>
      <c r="J79" s="210"/>
      <c r="K79" s="210"/>
      <c r="L79" s="210"/>
      <c r="M79" s="210"/>
      <c r="N79" s="206"/>
      <c r="O79" s="206"/>
    </row>
    <row r="80" customFormat="false" ht="12.75" hidden="false" customHeight="false" outlineLevel="0" collapsed="false">
      <c r="A80" s="191" t="n">
        <v>36860</v>
      </c>
      <c r="B80" s="183" t="n">
        <f aca="false">IF(A80-$A$2&lt;0,0,INT((A80-$A$2)/365))</f>
        <v>0</v>
      </c>
      <c r="C80" s="211" t="n">
        <v>170.211232315431</v>
      </c>
      <c r="D80" s="210"/>
      <c r="E80" s="211" t="n">
        <f aca="false">IF(inflationCurves!G20=0,0,E79*(1+inflationCurves!G20)^(1/12))</f>
        <v>108.769878862514</v>
      </c>
      <c r="F80" s="210"/>
      <c r="G80" s="211" t="n">
        <f aca="false">IF(inflationCurves!K20=0,0,G79*(1+inflationCurves!K20)^(1/12))</f>
        <v>105.672601888319</v>
      </c>
      <c r="H80" s="210"/>
      <c r="I80" s="210"/>
      <c r="J80" s="210"/>
      <c r="K80" s="210"/>
      <c r="L80" s="210"/>
      <c r="M80" s="210"/>
      <c r="N80" s="206"/>
      <c r="O80" s="206"/>
    </row>
    <row r="81" customFormat="false" ht="12.75" hidden="false" customHeight="false" outlineLevel="0" collapsed="false">
      <c r="A81" s="191" t="n">
        <v>36891</v>
      </c>
      <c r="B81" s="183" t="n">
        <f aca="false">IF(A81-$A$2&lt;0,0,INT((A81-$A$2)/365))</f>
        <v>0</v>
      </c>
      <c r="C81" s="211" t="n">
        <v>170.493288485057</v>
      </c>
      <c r="D81" s="210"/>
      <c r="E81" s="211" t="n">
        <f aca="false">IF(inflationCurves!G21=0,0,E80*(1+inflationCurves!G21)^(1/12))</f>
        <v>109.023419681024</v>
      </c>
      <c r="F81" s="210"/>
      <c r="G81" s="211" t="n">
        <f aca="false">IF(inflationCurves!K21=0,0,G80*(1+inflationCurves!K21)^(1/12))</f>
        <v>105.868570429812</v>
      </c>
      <c r="H81" s="210"/>
      <c r="I81" s="210"/>
      <c r="J81" s="210"/>
      <c r="K81" s="210"/>
      <c r="L81" s="210"/>
      <c r="M81" s="210"/>
      <c r="N81" s="206"/>
      <c r="O81" s="206"/>
    </row>
    <row r="82" customFormat="false" ht="12.75" hidden="false" customHeight="false" outlineLevel="0" collapsed="false">
      <c r="A82" s="191" t="n">
        <v>36922</v>
      </c>
      <c r="B82" s="183" t="n">
        <f aca="false">IF(A82-$A$2&lt;0,0,INT((A82-$A$2)/365))</f>
        <v>0</v>
      </c>
      <c r="C82" s="211" t="n">
        <v>170.771422587992</v>
      </c>
      <c r="D82" s="210"/>
      <c r="E82" s="211" t="n">
        <f aca="false">IF(inflationCurves!G22=0,0,E81*(1+inflationCurves!G22)^(1/12))</f>
        <v>109.277009162347</v>
      </c>
      <c r="F82" s="210"/>
      <c r="G82" s="211" t="n">
        <f aca="false">IF(inflationCurves!K22=0,0,G81*(1+inflationCurves!K22)^(1/12))</f>
        <v>106.064153323511</v>
      </c>
      <c r="H82" s="210"/>
      <c r="I82" s="210"/>
      <c r="J82" s="210"/>
      <c r="K82" s="210"/>
      <c r="L82" s="210"/>
      <c r="M82" s="210"/>
      <c r="N82" s="206"/>
      <c r="O82" s="206"/>
    </row>
    <row r="83" customFormat="false" ht="12.75" hidden="false" customHeight="false" outlineLevel="0" collapsed="false">
      <c r="A83" s="191" t="n">
        <v>36950</v>
      </c>
      <c r="B83" s="183" t="n">
        <f aca="false">IF(A83-$A$2&lt;0,0,INT((A83-$A$2)/365))</f>
        <v>0</v>
      </c>
      <c r="C83" s="211" t="n">
        <v>171.045612560059</v>
      </c>
      <c r="D83" s="210"/>
      <c r="E83" s="211" t="n">
        <f aca="false">IF(inflationCurves!G23=0,0,E82*(1+inflationCurves!G23)^(1/12))</f>
        <v>109.531099643896</v>
      </c>
      <c r="F83" s="210"/>
      <c r="G83" s="211" t="n">
        <f aca="false">IF(inflationCurves!K23=0,0,G82*(1+inflationCurves!K23)^(1/12))</f>
        <v>106.259726428059</v>
      </c>
      <c r="H83" s="210"/>
      <c r="I83" s="210"/>
      <c r="J83" s="210"/>
      <c r="K83" s="210"/>
      <c r="L83" s="210"/>
      <c r="M83" s="210"/>
      <c r="N83" s="206"/>
      <c r="O83" s="206"/>
    </row>
    <row r="84" customFormat="false" ht="12.75" hidden="false" customHeight="false" outlineLevel="0" collapsed="false">
      <c r="A84" s="191" t="n">
        <v>36981</v>
      </c>
      <c r="B84" s="183" t="n">
        <f aca="false">IF(A84-$A$2&lt;0,0,INT((A84-$A$2)/365))</f>
        <v>1</v>
      </c>
      <c r="C84" s="211" t="n">
        <v>171.326968628648</v>
      </c>
      <c r="D84" s="210"/>
      <c r="E84" s="211" t="n">
        <f aca="false">IF(inflationCurves!G24=0,0,E83*(1+inflationCurves!G24)^(1/12))</f>
        <v>109.788330272291</v>
      </c>
      <c r="F84" s="210"/>
      <c r="G84" s="211" t="n">
        <f aca="false">IF(inflationCurves!K24=0,0,G83*(1+inflationCurves!K24)^(1/12))</f>
        <v>106.458240210771</v>
      </c>
      <c r="H84" s="210"/>
      <c r="I84" s="210"/>
      <c r="J84" s="210"/>
      <c r="K84" s="210"/>
      <c r="L84" s="210"/>
      <c r="M84" s="210"/>
      <c r="N84" s="206"/>
      <c r="O84" s="206"/>
    </row>
    <row r="85" customFormat="false" ht="12.75" hidden="false" customHeight="false" outlineLevel="0" collapsed="false">
      <c r="A85" s="191" t="n">
        <v>37011</v>
      </c>
      <c r="B85" s="183" t="n">
        <f aca="false">IF(A85-$A$2&lt;0,0,INT((A85-$A$2)/365))</f>
        <v>1</v>
      </c>
      <c r="C85" s="211" t="n">
        <v>171.615743696782</v>
      </c>
      <c r="D85" s="210"/>
      <c r="E85" s="211" t="n">
        <f aca="false">IF(inflationCurves!G25=0,0,E84*(1+inflationCurves!G25)^(1/12))</f>
        <v>110.048808315388</v>
      </c>
      <c r="F85" s="210"/>
      <c r="G85" s="211" t="n">
        <f aca="false">IF(inflationCurves!K25=0,0,G84*(1+inflationCurves!K25)^(1/12))</f>
        <v>106.65979793902</v>
      </c>
      <c r="H85" s="210"/>
      <c r="I85" s="210"/>
      <c r="J85" s="210"/>
      <c r="K85" s="210"/>
      <c r="L85" s="210"/>
      <c r="M85" s="210"/>
      <c r="N85" s="206"/>
      <c r="O85" s="206"/>
    </row>
    <row r="86" customFormat="false" ht="12.75" hidden="false" customHeight="false" outlineLevel="0" collapsed="false">
      <c r="A86" s="191" t="n">
        <v>37042</v>
      </c>
      <c r="B86" s="183" t="n">
        <f aca="false">IF(A86-$A$2&lt;0,0,INT((A86-$A$2)/365))</f>
        <v>1</v>
      </c>
      <c r="C86" s="211" t="n">
        <v>171.913636801563</v>
      </c>
      <c r="D86" s="210"/>
      <c r="E86" s="211" t="n">
        <f aca="false">IF(inflationCurves!G26=0,0,E85*(1+inflationCurves!G26)^(1/12))</f>
        <v>110.313260527804</v>
      </c>
      <c r="F86" s="210"/>
      <c r="G86" s="211" t="n">
        <f aca="false">IF(inflationCurves!K26=0,0,G85*(1+inflationCurves!K26)^(1/12))</f>
        <v>106.865116531573</v>
      </c>
      <c r="H86" s="210"/>
      <c r="I86" s="210"/>
      <c r="J86" s="210"/>
      <c r="K86" s="210"/>
      <c r="L86" s="210"/>
      <c r="M86" s="210"/>
      <c r="N86" s="206"/>
      <c r="O86" s="206"/>
    </row>
    <row r="87" customFormat="false" ht="12.75" hidden="false" customHeight="false" outlineLevel="0" collapsed="false">
      <c r="A87" s="191" t="n">
        <v>37072</v>
      </c>
      <c r="B87" s="183" t="n">
        <f aca="false">IF(A87-$A$2&lt;0,0,INT((A87-$A$2)/365))</f>
        <v>1</v>
      </c>
      <c r="C87" s="211" t="n">
        <v>172.221263023695</v>
      </c>
      <c r="D87" s="210"/>
      <c r="E87" s="211" t="n">
        <f aca="false">IF(inflationCurves!G27=0,0,E86*(1+inflationCurves!G27)^(1/12))</f>
        <v>110.581806504608</v>
      </c>
      <c r="F87" s="210"/>
      <c r="G87" s="211" t="n">
        <f aca="false">IF(inflationCurves!K27=0,0,G86*(1+inflationCurves!K27)^(1/12))</f>
        <v>107.074333030316</v>
      </c>
      <c r="H87" s="210"/>
      <c r="I87" s="210"/>
      <c r="J87" s="210"/>
      <c r="K87" s="210"/>
      <c r="L87" s="210"/>
      <c r="M87" s="210"/>
      <c r="N87" s="206"/>
      <c r="O87" s="206"/>
    </row>
    <row r="88" customFormat="false" ht="12.75" hidden="false" customHeight="false" outlineLevel="0" collapsed="false">
      <c r="A88" s="191" t="n">
        <v>37103</v>
      </c>
      <c r="B88" s="183" t="n">
        <f aca="false">IF(A88-$A$2&lt;0,0,INT((A88-$A$2)/365))</f>
        <v>1</v>
      </c>
      <c r="C88" s="211" t="n">
        <v>172.539765207013</v>
      </c>
      <c r="D88" s="210"/>
      <c r="E88" s="211" t="n">
        <f aca="false">IF(inflationCurves!G28=0,0,E87*(1+inflationCurves!G28)^(1/12))</f>
        <v>110.855007135637</v>
      </c>
      <c r="F88" s="210"/>
      <c r="G88" s="211" t="n">
        <f aca="false">IF(inflationCurves!K28=0,0,G87*(1+inflationCurves!K28)^(1/12))</f>
        <v>107.287987278428</v>
      </c>
      <c r="H88" s="210"/>
      <c r="I88" s="210"/>
      <c r="J88" s="210"/>
      <c r="K88" s="210"/>
      <c r="L88" s="210"/>
      <c r="M88" s="210"/>
      <c r="N88" s="206"/>
      <c r="O88" s="206"/>
    </row>
    <row r="89" customFormat="false" ht="12.75" hidden="false" customHeight="false" outlineLevel="0" collapsed="false">
      <c r="A89" s="191" t="n">
        <v>37134</v>
      </c>
      <c r="B89" s="183" t="n">
        <f aca="false">IF(A89-$A$2&lt;0,0,INT((A89-$A$2)/365))</f>
        <v>1</v>
      </c>
      <c r="C89" s="211" t="n">
        <v>172.869525975505</v>
      </c>
      <c r="D89" s="210"/>
      <c r="E89" s="211" t="n">
        <f aca="false">IF(inflationCurves!G29=0,0,E88*(1+inflationCurves!G29)^(1/12))</f>
        <v>111.132759727212</v>
      </c>
      <c r="F89" s="210"/>
      <c r="G89" s="211" t="n">
        <f aca="false">IF(inflationCurves!K29=0,0,G88*(1+inflationCurves!K29)^(1/12))</f>
        <v>107.506014864085</v>
      </c>
      <c r="H89" s="210"/>
      <c r="I89" s="210"/>
      <c r="J89" s="210"/>
      <c r="K89" s="210"/>
      <c r="L89" s="210"/>
      <c r="M89" s="210"/>
      <c r="N89" s="206"/>
      <c r="O89" s="206"/>
    </row>
    <row r="90" customFormat="false" ht="12.75" hidden="false" customHeight="false" outlineLevel="0" collapsed="false">
      <c r="A90" s="191" t="n">
        <v>37164</v>
      </c>
      <c r="B90" s="183" t="n">
        <f aca="false">IF(A90-$A$2&lt;0,0,INT((A90-$A$2)/365))</f>
        <v>1</v>
      </c>
      <c r="C90" s="211" t="n">
        <v>173.211528582302</v>
      </c>
      <c r="D90" s="210"/>
      <c r="E90" s="211" t="n">
        <f aca="false">IF(inflationCurves!G30=0,0,E89*(1+inflationCurves!G30)^(1/12))</f>
        <v>111.415241147344</v>
      </c>
      <c r="F90" s="210"/>
      <c r="G90" s="211" t="n">
        <f aca="false">IF(inflationCurves!K30=0,0,G89*(1+inflationCurves!K30)^(1/12))</f>
        <v>107.728624644166</v>
      </c>
      <c r="H90" s="210"/>
      <c r="I90" s="210"/>
      <c r="J90" s="210"/>
      <c r="K90" s="210"/>
      <c r="L90" s="210"/>
      <c r="M90" s="210"/>
      <c r="N90" s="206"/>
      <c r="O90" s="206"/>
    </row>
    <row r="91" customFormat="false" ht="12.75" hidden="false" customHeight="false" outlineLevel="0" collapsed="false">
      <c r="A91" s="191" t="n">
        <v>37195</v>
      </c>
      <c r="B91" s="183" t="n">
        <f aca="false">IF(A91-$A$2&lt;0,0,INT((A91-$A$2)/365))</f>
        <v>1</v>
      </c>
      <c r="C91" s="211" t="n">
        <v>173.56629415512</v>
      </c>
      <c r="D91" s="210"/>
      <c r="E91" s="211" t="n">
        <f aca="false">IF(inflationCurves!G31=0,0,E90*(1+inflationCurves!G31)^(1/12))</f>
        <v>111.702398394151</v>
      </c>
      <c r="F91" s="210"/>
      <c r="G91" s="211" t="n">
        <f aca="false">IF(inflationCurves!K31=0,0,G90*(1+inflationCurves!K31)^(1/12))</f>
        <v>107.955802919254</v>
      </c>
      <c r="H91" s="210"/>
      <c r="I91" s="210"/>
      <c r="J91" s="210"/>
      <c r="K91" s="210"/>
      <c r="L91" s="210"/>
      <c r="M91" s="210"/>
      <c r="N91" s="206"/>
      <c r="O91" s="206"/>
    </row>
    <row r="92" customFormat="false" ht="12.75" hidden="false" customHeight="false" outlineLevel="0" collapsed="false">
      <c r="A92" s="191" t="n">
        <v>37225</v>
      </c>
      <c r="B92" s="183" t="n">
        <f aca="false">IF(A92-$A$2&lt;0,0,INT((A92-$A$2)/365))</f>
        <v>1</v>
      </c>
      <c r="C92" s="211" t="n">
        <v>173.933818193446</v>
      </c>
      <c r="D92" s="210"/>
      <c r="E92" s="211" t="n">
        <f aca="false">IF(inflationCurves!G32=0,0,E91*(1+inflationCurves!G32)^(1/12))</f>
        <v>111.994143755011</v>
      </c>
      <c r="F92" s="210"/>
      <c r="G92" s="211" t="n">
        <f aca="false">IF(inflationCurves!K32=0,0,G91*(1+inflationCurves!K32)^(1/12))</f>
        <v>108.187471625213</v>
      </c>
      <c r="H92" s="210"/>
      <c r="I92" s="210"/>
      <c r="J92" s="210"/>
      <c r="K92" s="210"/>
      <c r="L92" s="210"/>
      <c r="M92" s="210"/>
      <c r="N92" s="206"/>
      <c r="O92" s="206"/>
    </row>
    <row r="93" customFormat="false" ht="12.75" hidden="false" customHeight="false" outlineLevel="0" collapsed="false">
      <c r="A93" s="191" t="n">
        <v>37256</v>
      </c>
      <c r="B93" s="183" t="n">
        <f aca="false">IF(A93-$A$2&lt;0,0,INT((A93-$A$2)/365))</f>
        <v>1</v>
      </c>
      <c r="C93" s="211" t="n">
        <v>174.314779980625</v>
      </c>
      <c r="D93" s="210"/>
      <c r="E93" s="211" t="n">
        <f aca="false">IF(inflationCurves!G33=0,0,E92*(1+inflationCurves!G33)^(1/12))</f>
        <v>112.290497393807</v>
      </c>
      <c r="F93" s="210"/>
      <c r="G93" s="211" t="n">
        <f aca="false">IF(inflationCurves!K33=0,0,G92*(1+inflationCurves!K33)^(1/12))</f>
        <v>108.423688706924</v>
      </c>
      <c r="H93" s="210"/>
      <c r="I93" s="210"/>
      <c r="J93" s="210"/>
      <c r="K93" s="210"/>
      <c r="L93" s="210"/>
      <c r="M93" s="210"/>
      <c r="N93" s="206"/>
      <c r="O93" s="206"/>
    </row>
    <row r="94" customFormat="false" ht="12.75" hidden="false" customHeight="false" outlineLevel="0" collapsed="false">
      <c r="A94" s="191" t="n">
        <v>37287</v>
      </c>
      <c r="B94" s="183" t="n">
        <f aca="false">IF(A94-$A$2&lt;0,0,INT((A94-$A$2)/365))</f>
        <v>1</v>
      </c>
      <c r="C94" s="211" t="n">
        <v>174.708935200983</v>
      </c>
      <c r="D94" s="210"/>
      <c r="E94" s="211" t="n">
        <f aca="false">IF(inflationCurves!G34=0,0,E93*(1+inflationCurves!G34)^(1/12))</f>
        <v>112.591241284231</v>
      </c>
      <c r="F94" s="210"/>
      <c r="G94" s="211" t="n">
        <f aca="false">IF(inflationCurves!K34=0,0,G93*(1+inflationCurves!K34)^(1/12))</f>
        <v>108.664251796991</v>
      </c>
      <c r="H94" s="210"/>
      <c r="I94" s="210"/>
      <c r="J94" s="210"/>
      <c r="K94" s="210"/>
      <c r="L94" s="210"/>
      <c r="M94" s="210"/>
      <c r="N94" s="206"/>
      <c r="O94" s="206"/>
    </row>
    <row r="95" customFormat="false" ht="12.75" hidden="false" customHeight="false" outlineLevel="0" collapsed="false">
      <c r="A95" s="191" t="n">
        <v>37315</v>
      </c>
      <c r="B95" s="183" t="n">
        <f aca="false">IF(A95-$A$2&lt;0,0,INT((A95-$A$2)/365))</f>
        <v>1</v>
      </c>
      <c r="C95" s="211" t="n">
        <v>175.116753137567</v>
      </c>
      <c r="D95" s="210"/>
      <c r="E95" s="211" t="n">
        <f aca="false">IF(inflationCurves!G35=0,0,E94*(1+inflationCurves!G35)^(1/12))</f>
        <v>112.896480078535</v>
      </c>
      <c r="F95" s="210"/>
      <c r="G95" s="211" t="n">
        <f aca="false">IF(inflationCurves!K35=0,0,G94*(1+inflationCurves!K35)^(1/12))</f>
        <v>108.909274828879</v>
      </c>
      <c r="H95" s="210"/>
      <c r="I95" s="210"/>
      <c r="J95" s="210"/>
      <c r="K95" s="210"/>
      <c r="L95" s="210"/>
      <c r="M95" s="210"/>
      <c r="N95" s="206"/>
      <c r="O95" s="206"/>
    </row>
    <row r="96" customFormat="false" ht="12.75" hidden="false" customHeight="false" outlineLevel="0" collapsed="false">
      <c r="A96" s="191" t="n">
        <v>37346</v>
      </c>
      <c r="B96" s="183" t="n">
        <f aca="false">IF(A96-$A$2&lt;0,0,INT((A96-$A$2)/365))</f>
        <v>2</v>
      </c>
      <c r="C96" s="211" t="n">
        <v>175.538188832824</v>
      </c>
      <c r="D96" s="210"/>
      <c r="E96" s="211" t="n">
        <f aca="false">IF(inflationCurves!G36=0,0,E95*(1+inflationCurves!G36)^(1/12))</f>
        <v>113.206021815037</v>
      </c>
      <c r="F96" s="210"/>
      <c r="G96" s="211" t="n">
        <f aca="false">IF(inflationCurves!K36=0,0,G95*(1+inflationCurves!K36)^(1/12))</f>
        <v>109.158590767233</v>
      </c>
      <c r="H96" s="210"/>
      <c r="I96" s="210"/>
      <c r="J96" s="210"/>
      <c r="K96" s="210"/>
      <c r="L96" s="210"/>
      <c r="M96" s="210"/>
      <c r="N96" s="206"/>
      <c r="O96" s="206"/>
    </row>
    <row r="97" customFormat="false" ht="12.75" hidden="false" customHeight="false" outlineLevel="0" collapsed="false">
      <c r="A97" s="191" t="n">
        <v>37376</v>
      </c>
      <c r="B97" s="183" t="n">
        <f aca="false">IF(A97-$A$2&lt;0,0,INT((A97-$A$2)/365))</f>
        <v>2</v>
      </c>
      <c r="C97" s="211" t="n">
        <v>175.971907231134</v>
      </c>
      <c r="D97" s="210"/>
      <c r="E97" s="211" t="n">
        <f aca="false">IF(inflationCurves!G37=0,0,E96*(1+inflationCurves!G37)^(1/12))</f>
        <v>113.519435402301</v>
      </c>
      <c r="F97" s="210"/>
      <c r="G97" s="211" t="n">
        <f aca="false">IF(inflationCurves!K37=0,0,G96*(1+inflationCurves!K37)^(1/12))</f>
        <v>109.411747104769</v>
      </c>
      <c r="H97" s="210"/>
      <c r="I97" s="210"/>
      <c r="J97" s="210"/>
      <c r="K97" s="210"/>
      <c r="L97" s="210"/>
      <c r="M97" s="210"/>
      <c r="N97" s="206"/>
      <c r="O97" s="206"/>
    </row>
    <row r="98" customFormat="false" ht="12.75" hidden="false" customHeight="false" outlineLevel="0" collapsed="false">
      <c r="A98" s="191" t="n">
        <v>37407</v>
      </c>
      <c r="B98" s="183" t="n">
        <f aca="false">IF(A98-$A$2&lt;0,0,INT((A98-$A$2)/365))</f>
        <v>2</v>
      </c>
      <c r="C98" s="211" t="n">
        <v>176.418900318429</v>
      </c>
      <c r="D98" s="210"/>
      <c r="E98" s="211" t="n">
        <f aca="false">IF(inflationCurves!G38=0,0,E97*(1+inflationCurves!G38)^(1/12))</f>
        <v>113.836802517084</v>
      </c>
      <c r="F98" s="210"/>
      <c r="G98" s="211" t="n">
        <f aca="false">IF(inflationCurves!K38=0,0,G97*(1+inflationCurves!K38)^(1/12))</f>
        <v>109.668874558925</v>
      </c>
      <c r="H98" s="210"/>
      <c r="I98" s="210"/>
      <c r="J98" s="210"/>
      <c r="K98" s="210"/>
      <c r="L98" s="210"/>
      <c r="M98" s="210"/>
      <c r="N98" s="206"/>
      <c r="O98" s="206"/>
    </row>
    <row r="99" customFormat="false" ht="12.75" hidden="false" customHeight="false" outlineLevel="0" collapsed="false">
      <c r="A99" s="191" t="n">
        <v>37437</v>
      </c>
      <c r="B99" s="183" t="n">
        <f aca="false">IF(A99-$A$2&lt;0,0,INT((A99-$A$2)/365))</f>
        <v>2</v>
      </c>
      <c r="C99" s="211" t="n">
        <v>176.878490912409</v>
      </c>
      <c r="D99" s="210"/>
      <c r="E99" s="211" t="n">
        <f aca="false">IF(inflationCurves!G39=0,0,E98*(1+inflationCurves!G39)^(1/12))</f>
        <v>114.157835725232</v>
      </c>
      <c r="F99" s="210"/>
      <c r="G99" s="211" t="n">
        <f aca="false">IF(inflationCurves!K39=0,0,G98*(1+inflationCurves!K39)^(1/12))</f>
        <v>109.929684800529</v>
      </c>
      <c r="H99" s="210"/>
      <c r="I99" s="210"/>
      <c r="J99" s="210"/>
      <c r="K99" s="210"/>
      <c r="L99" s="210"/>
      <c r="M99" s="210"/>
      <c r="N99" s="206"/>
      <c r="O99" s="206"/>
    </row>
    <row r="100" customFormat="false" ht="12.75" hidden="false" customHeight="false" outlineLevel="0" collapsed="false">
      <c r="A100" s="191" t="n">
        <v>37468</v>
      </c>
      <c r="B100" s="183" t="n">
        <f aca="false">IF(A100-$A$2&lt;0,0,INT((A100-$A$2)/365))</f>
        <v>2</v>
      </c>
      <c r="C100" s="211" t="n">
        <v>177.350694709941</v>
      </c>
      <c r="D100" s="210"/>
      <c r="E100" s="211" t="n">
        <f aca="false">IF(inflationCurves!G40=0,0,E99*(1+inflationCurves!G40)^(1/12))</f>
        <v>114.482754064117</v>
      </c>
      <c r="F100" s="210"/>
      <c r="G100" s="211" t="n">
        <f aca="false">IF(inflationCurves!K40=0,0,G99*(1+inflationCurves!K40)^(1/12))</f>
        <v>110.194355949345</v>
      </c>
      <c r="H100" s="210"/>
      <c r="I100" s="210"/>
      <c r="J100" s="210"/>
      <c r="K100" s="210"/>
      <c r="L100" s="210"/>
      <c r="M100" s="210"/>
      <c r="N100" s="206"/>
      <c r="O100" s="206"/>
    </row>
    <row r="101" customFormat="false" ht="12.75" hidden="false" customHeight="false" outlineLevel="0" collapsed="false">
      <c r="A101" s="191" t="n">
        <v>37499</v>
      </c>
      <c r="B101" s="183" t="n">
        <f aca="false">IF(A101-$A$2&lt;0,0,INT((A101-$A$2)/365))</f>
        <v>2</v>
      </c>
      <c r="C101" s="211" t="n">
        <v>177.834734852404</v>
      </c>
      <c r="D101" s="210"/>
      <c r="E101" s="211" t="n">
        <f aca="false">IF(inflationCurves!G41=0,0,E100*(1+inflationCurves!G41)^(1/12))</f>
        <v>114.811220661366</v>
      </c>
      <c r="F101" s="210"/>
      <c r="G101" s="211" t="n">
        <f aca="false">IF(inflationCurves!K41=0,0,G100*(1+inflationCurves!K41)^(1/12))</f>
        <v>110.462552190246</v>
      </c>
      <c r="H101" s="210"/>
      <c r="I101" s="210"/>
      <c r="J101" s="210"/>
      <c r="K101" s="210"/>
      <c r="L101" s="210"/>
      <c r="M101" s="210"/>
      <c r="N101" s="206"/>
      <c r="O101" s="206"/>
    </row>
    <row r="102" customFormat="false" ht="12.75" hidden="false" customHeight="false" outlineLevel="0" collapsed="false">
      <c r="A102" s="191" t="n">
        <v>37529</v>
      </c>
      <c r="B102" s="183" t="n">
        <f aca="false">IF(A102-$A$2&lt;0,0,INT((A102-$A$2)/365))</f>
        <v>2</v>
      </c>
      <c r="C102" s="211" t="n">
        <v>178.330485564421</v>
      </c>
      <c r="D102" s="210"/>
      <c r="E102" s="211" t="n">
        <f aca="false">IF(inflationCurves!G42=0,0,E101*(1+inflationCurves!G42)^(1/12))</f>
        <v>115.143087123528</v>
      </c>
      <c r="F102" s="210"/>
      <c r="G102" s="211" t="n">
        <f aca="false">IF(inflationCurves!K42=0,0,G101*(1+inflationCurves!K42)^(1/12))</f>
        <v>110.734138196172</v>
      </c>
      <c r="H102" s="210"/>
      <c r="I102" s="210"/>
      <c r="J102" s="210"/>
      <c r="K102" s="210"/>
      <c r="L102" s="210"/>
      <c r="M102" s="210"/>
      <c r="N102" s="206"/>
      <c r="O102" s="206"/>
    </row>
    <row r="103" customFormat="false" ht="12.75" hidden="false" customHeight="false" outlineLevel="0" collapsed="false">
      <c r="A103" s="191" t="n">
        <v>37560</v>
      </c>
      <c r="B103" s="183" t="n">
        <f aca="false">IF(A103-$A$2&lt;0,0,INT((A103-$A$2)/365))</f>
        <v>2</v>
      </c>
      <c r="C103" s="211" t="n">
        <v>178.837416654093</v>
      </c>
      <c r="D103" s="210"/>
      <c r="E103" s="211" t="n">
        <f aca="false">IF(inflationCurves!G43=0,0,E102*(1+inflationCurves!G43)^(1/12))</f>
        <v>115.478095361805</v>
      </c>
      <c r="F103" s="210"/>
      <c r="G103" s="211" t="n">
        <f aca="false">IF(inflationCurves!K43=0,0,G102*(1+inflationCurves!K43)^(1/12))</f>
        <v>111.008860713375</v>
      </c>
      <c r="H103" s="210"/>
      <c r="I103" s="210"/>
      <c r="J103" s="210"/>
      <c r="K103" s="210"/>
      <c r="L103" s="210"/>
      <c r="M103" s="210"/>
      <c r="N103" s="206"/>
      <c r="O103" s="206"/>
    </row>
    <row r="104" customFormat="false" ht="12.75" hidden="false" customHeight="false" outlineLevel="0" collapsed="false">
      <c r="A104" s="191" t="n">
        <v>37590</v>
      </c>
      <c r="B104" s="183" t="n">
        <f aca="false">IF(A104-$A$2&lt;0,0,INT((A104-$A$2)/365))</f>
        <v>2</v>
      </c>
      <c r="C104" s="211" t="n">
        <v>179.354675610671</v>
      </c>
      <c r="D104" s="210"/>
      <c r="E104" s="211" t="n">
        <f aca="false">IF(inflationCurves!G44=0,0,E103*(1+inflationCurves!G44)^(1/12))</f>
        <v>115.815914604431</v>
      </c>
      <c r="F104" s="210"/>
      <c r="G104" s="211" t="n">
        <f aca="false">IF(inflationCurves!K44=0,0,G103*(1+inflationCurves!K44)^(1/12))</f>
        <v>111.286384920881</v>
      </c>
      <c r="H104" s="210"/>
      <c r="I104" s="210"/>
      <c r="J104" s="210"/>
      <c r="K104" s="210"/>
      <c r="L104" s="210"/>
      <c r="M104" s="210"/>
      <c r="N104" s="206"/>
      <c r="O104" s="206"/>
    </row>
    <row r="105" customFormat="false" ht="12.75" hidden="false" customHeight="false" outlineLevel="0" collapsed="false">
      <c r="A105" s="191" t="n">
        <v>37621</v>
      </c>
      <c r="B105" s="183" t="n">
        <f aca="false">IF(A105-$A$2&lt;0,0,INT((A105-$A$2)/365))</f>
        <v>2</v>
      </c>
      <c r="C105" s="211" t="n">
        <v>179.881971986164</v>
      </c>
      <c r="D105" s="210"/>
      <c r="E105" s="211" t="n">
        <f aca="false">IF(inflationCurves!G45=0,0,E104*(1+inflationCurves!G45)^(1/12))</f>
        <v>116.156356909086</v>
      </c>
      <c r="F105" s="210"/>
      <c r="G105" s="211" t="n">
        <f aca="false">IF(inflationCurves!K45=0,0,G104*(1+inflationCurves!K45)^(1/12))</f>
        <v>111.566532556</v>
      </c>
      <c r="H105" s="210"/>
      <c r="I105" s="210"/>
      <c r="J105" s="210"/>
      <c r="K105" s="210"/>
      <c r="L105" s="210"/>
      <c r="M105" s="210"/>
      <c r="N105" s="206"/>
      <c r="O105" s="206"/>
    </row>
    <row r="106" customFormat="false" ht="12.75" hidden="false" customHeight="false" outlineLevel="0" collapsed="false">
      <c r="A106" s="191" t="n">
        <v>37652</v>
      </c>
      <c r="B106" s="183" t="n">
        <f aca="false">IF(A106-$A$2&lt;0,0,INT((A106-$A$2)/365))</f>
        <v>2</v>
      </c>
      <c r="C106" s="211" t="n">
        <v>180.418444844539</v>
      </c>
      <c r="D106" s="210"/>
      <c r="E106" s="211" t="n">
        <f aca="false">IF(inflationCurves!G46=0,0,E105*(1+inflationCurves!G46)^(1/12))</f>
        <v>116.500134282461</v>
      </c>
      <c r="F106" s="210"/>
      <c r="G106" s="211" t="n">
        <f aca="false">IF(inflationCurves!K46=0,0,G105*(1+inflationCurves!K46)^(1/12))</f>
        <v>111.849829312688</v>
      </c>
      <c r="H106" s="210"/>
      <c r="I106" s="210"/>
      <c r="J106" s="210"/>
      <c r="K106" s="210"/>
      <c r="L106" s="210"/>
      <c r="M106" s="210"/>
      <c r="N106" s="206"/>
      <c r="O106" s="206"/>
    </row>
    <row r="107" customFormat="false" ht="12.75" hidden="false" customHeight="false" outlineLevel="0" collapsed="false">
      <c r="A107" s="191" t="n">
        <v>37680</v>
      </c>
      <c r="B107" s="183" t="n">
        <f aca="false">IF(A107-$A$2&lt;0,0,INT((A107-$A$2)/365))</f>
        <v>2</v>
      </c>
      <c r="C107" s="211" t="n">
        <v>180.963724460095</v>
      </c>
      <c r="D107" s="210"/>
      <c r="E107" s="211" t="n">
        <f aca="false">IF(inflationCurves!G47=0,0,E106*(1+inflationCurves!G47)^(1/12))</f>
        <v>116.845260219116</v>
      </c>
      <c r="F107" s="210"/>
      <c r="G107" s="211" t="n">
        <f aca="false">IF(inflationCurves!K47=0,0,G106*(1+inflationCurves!K47)^(1/12))</f>
        <v>112.13460794439</v>
      </c>
      <c r="H107" s="210"/>
      <c r="I107" s="210"/>
      <c r="J107" s="210"/>
      <c r="K107" s="210"/>
      <c r="L107" s="210"/>
      <c r="M107" s="210"/>
      <c r="N107" s="206"/>
      <c r="O107" s="206"/>
    </row>
    <row r="108" customFormat="false" ht="12.75" hidden="false" customHeight="false" outlineLevel="0" collapsed="false">
      <c r="A108" s="191" t="n">
        <v>37711</v>
      </c>
      <c r="B108" s="183" t="n">
        <f aca="false">IF(A108-$A$2&lt;0,0,INT((A108-$A$2)/365))</f>
        <v>3</v>
      </c>
      <c r="C108" s="211" t="n">
        <v>181.517166920781</v>
      </c>
      <c r="D108" s="210"/>
      <c r="E108" s="211" t="n">
        <f aca="false">IF(inflationCurves!G48=0,0,E107*(1+inflationCurves!G48)^(1/12))</f>
        <v>117.193262037977</v>
      </c>
      <c r="F108" s="210"/>
      <c r="G108" s="211" t="n">
        <f aca="false">IF(inflationCurves!K48=0,0,G107*(1+inflationCurves!K48)^(1/12))</f>
        <v>112.422081792083</v>
      </c>
      <c r="H108" s="210"/>
      <c r="I108" s="210"/>
      <c r="J108" s="210"/>
      <c r="K108" s="210"/>
      <c r="L108" s="210"/>
      <c r="M108" s="210"/>
      <c r="N108" s="206"/>
      <c r="O108" s="206"/>
    </row>
    <row r="109" customFormat="false" ht="12.75" hidden="false" customHeight="false" outlineLevel="0" collapsed="false">
      <c r="A109" s="191" t="n">
        <v>37741</v>
      </c>
      <c r="B109" s="183" t="n">
        <f aca="false">IF(A109-$A$2&lt;0,0,INT((A109-$A$2)/365))</f>
        <v>3</v>
      </c>
      <c r="C109" s="211" t="n">
        <v>182.077591087046</v>
      </c>
      <c r="D109" s="210"/>
      <c r="E109" s="211" t="n">
        <f aca="false">IF(inflationCurves!G49=0,0,E108*(1+inflationCurves!G49)^(1/12))</f>
        <v>117.542037453657</v>
      </c>
      <c r="F109" s="210"/>
      <c r="G109" s="211" t="n">
        <f aca="false">IF(inflationCurves!K49=0,0,G108*(1+inflationCurves!K49)^(1/12))</f>
        <v>112.710435105373</v>
      </c>
      <c r="H109" s="210"/>
      <c r="I109" s="210"/>
      <c r="J109" s="210"/>
      <c r="K109" s="210"/>
      <c r="L109" s="210"/>
      <c r="M109" s="210"/>
      <c r="N109" s="206"/>
      <c r="O109" s="206"/>
    </row>
    <row r="110" customFormat="false" ht="12.75" hidden="false" customHeight="false" outlineLevel="0" collapsed="false">
      <c r="A110" s="191" t="n">
        <v>37772</v>
      </c>
      <c r="B110" s="183" t="n">
        <f aca="false">IF(A110-$A$2&lt;0,0,INT((A110-$A$2)/365))</f>
        <v>3</v>
      </c>
      <c r="C110" s="211" t="n">
        <v>182.644945241739</v>
      </c>
      <c r="D110" s="210"/>
      <c r="E110" s="211" t="n">
        <f aca="false">IF(inflationCurves!G50=0,0,E109*(1+inflationCurves!G50)^(1/12))</f>
        <v>117.892989003762</v>
      </c>
      <c r="F110" s="210"/>
      <c r="G110" s="211" t="n">
        <f aca="false">IF(inflationCurves!K50=0,0,G109*(1+inflationCurves!K50)^(1/12))</f>
        <v>113.000818244418</v>
      </c>
      <c r="H110" s="210"/>
      <c r="I110" s="210"/>
      <c r="J110" s="210"/>
      <c r="K110" s="210"/>
      <c r="L110" s="210"/>
      <c r="M110" s="210"/>
      <c r="N110" s="206"/>
      <c r="O110" s="206"/>
    </row>
    <row r="111" customFormat="false" ht="12.75" hidden="false" customHeight="false" outlineLevel="0" collapsed="false">
      <c r="A111" s="191" t="n">
        <v>37802</v>
      </c>
      <c r="B111" s="183" t="n">
        <f aca="false">IF(A111-$A$2&lt;0,0,INT((A111-$A$2)/365))</f>
        <v>3</v>
      </c>
      <c r="C111" s="211" t="n">
        <v>183.218449071533</v>
      </c>
      <c r="D111" s="210"/>
      <c r="E111" s="211" t="n">
        <f aca="false">IF(inflationCurves!G51=0,0,E110*(1+inflationCurves!G51)^(1/12))</f>
        <v>118.243327914274</v>
      </c>
      <c r="F111" s="210"/>
      <c r="G111" s="211" t="n">
        <f aca="false">IF(inflationCurves!K51=0,0,G110*(1+inflationCurves!K51)^(1/12))</f>
        <v>113.290879922694</v>
      </c>
      <c r="H111" s="210"/>
      <c r="I111" s="210"/>
      <c r="J111" s="210"/>
      <c r="K111" s="210"/>
      <c r="L111" s="210"/>
      <c r="M111" s="210"/>
      <c r="N111" s="206"/>
      <c r="O111" s="206"/>
    </row>
    <row r="112" customFormat="false" ht="12.75" hidden="false" customHeight="false" outlineLevel="0" collapsed="false">
      <c r="A112" s="191" t="n">
        <v>37833</v>
      </c>
      <c r="B112" s="183" t="n">
        <f aca="false">IF(A112-$A$2&lt;0,0,INT((A112-$A$2)/365))</f>
        <v>3</v>
      </c>
      <c r="C112" s="211" t="n">
        <v>183.797620753911</v>
      </c>
      <c r="D112" s="210"/>
      <c r="E112" s="211" t="n">
        <f aca="false">IF(inflationCurves!G52=0,0,E111*(1+inflationCurves!G52)^(1/12))</f>
        <v>118.596093943209</v>
      </c>
      <c r="F112" s="210"/>
      <c r="G112" s="211" t="n">
        <f aca="false">IF(inflationCurves!K52=0,0,G111*(1+inflationCurves!K52)^(1/12))</f>
        <v>113.583088918516</v>
      </c>
      <c r="H112" s="210"/>
      <c r="I112" s="210"/>
      <c r="J112" s="210"/>
      <c r="K112" s="210"/>
      <c r="L112" s="210"/>
      <c r="M112" s="210"/>
      <c r="N112" s="206"/>
      <c r="O112" s="206"/>
    </row>
    <row r="113" customFormat="false" ht="12.75" hidden="false" customHeight="false" outlineLevel="0" collapsed="false">
      <c r="A113" s="191" t="n">
        <v>37864</v>
      </c>
      <c r="B113" s="183" t="n">
        <f aca="false">IF(A113-$A$2&lt;0,0,INT((A113-$A$2)/365))</f>
        <v>3</v>
      </c>
      <c r="C113" s="211" t="n">
        <v>184.381739706174</v>
      </c>
      <c r="D113" s="210"/>
      <c r="E113" s="211" t="n">
        <f aca="false">IF(inflationCurves!G53=0,0,E112*(1+inflationCurves!G53)^(1/12))</f>
        <v>118.948333845843</v>
      </c>
      <c r="F113" s="210"/>
      <c r="G113" s="211" t="n">
        <f aca="false">IF(inflationCurves!K53=0,0,G112*(1+inflationCurves!K53)^(1/12))</f>
        <v>113.874964562083</v>
      </c>
      <c r="H113" s="210"/>
      <c r="I113" s="210"/>
      <c r="J113" s="210"/>
      <c r="K113" s="210"/>
      <c r="L113" s="210"/>
      <c r="M113" s="210"/>
      <c r="N113" s="206"/>
      <c r="O113" s="206"/>
    </row>
    <row r="114" customFormat="false" ht="12.75" hidden="false" customHeight="false" outlineLevel="0" collapsed="false">
      <c r="A114" s="191" t="n">
        <v>37894</v>
      </c>
      <c r="B114" s="183" t="n">
        <f aca="false">IF(A114-$A$2&lt;0,0,INT((A114-$A$2)/365))</f>
        <v>3</v>
      </c>
      <c r="C114" s="211" t="n">
        <v>184.970305672473</v>
      </c>
      <c r="D114" s="210"/>
      <c r="E114" s="211" t="n">
        <f aca="false">IF(inflationCurves!G54=0,0,E113*(1+inflationCurves!G54)^(1/12))</f>
        <v>119.302318342075</v>
      </c>
      <c r="F114" s="210"/>
      <c r="G114" s="211" t="n">
        <f aca="false">IF(inflationCurves!K54=0,0,G113*(1+inflationCurves!K54)^(1/12))</f>
        <v>114.1683400038</v>
      </c>
      <c r="H114" s="210"/>
      <c r="I114" s="210"/>
      <c r="J114" s="210"/>
      <c r="K114" s="210"/>
      <c r="L114" s="210"/>
      <c r="M114" s="210"/>
      <c r="N114" s="206"/>
      <c r="O114" s="206"/>
    </row>
    <row r="115" customFormat="false" ht="12.75" hidden="false" customHeight="false" outlineLevel="0" collapsed="false">
      <c r="A115" s="191" t="n">
        <v>37925</v>
      </c>
      <c r="B115" s="183" t="n">
        <f aca="false">IF(A115-$A$2&lt;0,0,INT((A115-$A$2)/365))</f>
        <v>3</v>
      </c>
      <c r="C115" s="211" t="n">
        <v>185.562720625622</v>
      </c>
      <c r="D115" s="210"/>
      <c r="E115" s="211" t="n">
        <f aca="false">IF(inflationCurves!G55=0,0,E114*(1+inflationCurves!G55)^(1/12))</f>
        <v>119.655618096626</v>
      </c>
      <c r="F115" s="210"/>
      <c r="G115" s="211" t="n">
        <f aca="false">IF(inflationCurves!K55=0,0,G114*(1+inflationCurves!K55)^(1/12))</f>
        <v>114.461176317639</v>
      </c>
      <c r="H115" s="210"/>
      <c r="I115" s="210"/>
      <c r="J115" s="210"/>
      <c r="K115" s="210"/>
      <c r="L115" s="210"/>
      <c r="M115" s="210"/>
      <c r="N115" s="206"/>
      <c r="O115" s="206"/>
    </row>
    <row r="116" customFormat="false" ht="12.75" hidden="false" customHeight="false" outlineLevel="0" collapsed="false">
      <c r="A116" s="191" t="n">
        <v>37955</v>
      </c>
      <c r="B116" s="183" t="n">
        <f aca="false">IF(A116-$A$2&lt;0,0,INT((A116-$A$2)/365))</f>
        <v>3</v>
      </c>
      <c r="C116" s="211" t="n">
        <v>186.158369606481</v>
      </c>
      <c r="D116" s="210"/>
      <c r="E116" s="211" t="n">
        <f aca="false">IF(inflationCurves!G56=0,0,E115*(1+inflationCurves!G56)^(1/12))</f>
        <v>120.009906308361</v>
      </c>
      <c r="F116" s="210"/>
      <c r="G116" s="211" t="n">
        <f aca="false">IF(inflationCurves!K56=0,0,G115*(1+inflationCurves!K56)^(1/12))</f>
        <v>114.754806769216</v>
      </c>
      <c r="H116" s="210"/>
      <c r="I116" s="210"/>
      <c r="J116" s="210"/>
      <c r="K116" s="210"/>
      <c r="L116" s="210"/>
      <c r="M116" s="210"/>
      <c r="N116" s="206"/>
      <c r="O116" s="206"/>
    </row>
    <row r="117" customFormat="false" ht="12.75" hidden="false" customHeight="false" outlineLevel="0" collapsed="false">
      <c r="A117" s="191" t="n">
        <v>37986</v>
      </c>
      <c r="B117" s="183" t="n">
        <f aca="false">IF(A117-$A$2&lt;0,0,INT((A117-$A$2)/365))</f>
        <v>3</v>
      </c>
      <c r="C117" s="211" t="n">
        <v>186.756745716852</v>
      </c>
      <c r="D117" s="210"/>
      <c r="E117" s="211" t="n">
        <f aca="false">IF(inflationCurves!G57=0,0,E116*(1+inflationCurves!G57)^(1/12))</f>
        <v>120.364007571887</v>
      </c>
      <c r="F117" s="210"/>
      <c r="G117" s="211" t="n">
        <f aca="false">IF(inflationCurves!K57=0,0,G116*(1+inflationCurves!K57)^(1/12))</f>
        <v>115.048230785381</v>
      </c>
      <c r="H117" s="210"/>
      <c r="I117" s="210"/>
      <c r="J117" s="210"/>
      <c r="K117" s="210"/>
      <c r="L117" s="210"/>
      <c r="M117" s="210"/>
      <c r="N117" s="206"/>
      <c r="O117" s="206"/>
    </row>
    <row r="118" customFormat="false" ht="12.75" hidden="false" customHeight="false" outlineLevel="0" collapsed="false">
      <c r="A118" s="191" t="n">
        <v>38017</v>
      </c>
      <c r="B118" s="183" t="n">
        <f aca="false">IF(A118-$A$2&lt;0,0,INT((A118-$A$2)/365))</f>
        <v>3</v>
      </c>
      <c r="C118" s="211" t="n">
        <v>187.357309256541</v>
      </c>
      <c r="D118" s="210"/>
      <c r="E118" s="211" t="n">
        <f aca="false">IF(inflationCurves!G58=0,0,E117*(1+inflationCurves!G58)^(1/12))</f>
        <v>120.71816406211</v>
      </c>
      <c r="F118" s="210"/>
      <c r="G118" s="211" t="n">
        <f aca="false">IF(inflationCurves!K58=0,0,G117*(1+inflationCurves!K58)^(1/12))</f>
        <v>115.341610713986</v>
      </c>
      <c r="H118" s="210"/>
      <c r="I118" s="210"/>
      <c r="J118" s="210"/>
      <c r="K118" s="210"/>
      <c r="L118" s="210"/>
      <c r="M118" s="210"/>
      <c r="N118" s="206"/>
      <c r="O118" s="206"/>
    </row>
    <row r="119" customFormat="false" ht="12.75" hidden="false" customHeight="false" outlineLevel="0" collapsed="false">
      <c r="A119" s="191" t="n">
        <v>38046</v>
      </c>
      <c r="B119" s="183" t="n">
        <f aca="false">IF(A119-$A$2&lt;0,0,INT((A119-$A$2)/365))</f>
        <v>3</v>
      </c>
      <c r="C119" s="211" t="n">
        <v>187.959559696613</v>
      </c>
      <c r="D119" s="210"/>
      <c r="E119" s="211" t="n">
        <f aca="false">IF(inflationCurves!G59=0,0,E118*(1+inflationCurves!G59)^(1/12))</f>
        <v>121.072090544912</v>
      </c>
      <c r="F119" s="210"/>
      <c r="G119" s="211" t="n">
        <f aca="false">IF(inflationCurves!K59=0,0,G118*(1+inflationCurves!K59)^(1/12))</f>
        <v>115.634678607139</v>
      </c>
      <c r="H119" s="210"/>
      <c r="I119" s="210"/>
      <c r="J119" s="210"/>
      <c r="K119" s="210"/>
      <c r="L119" s="210"/>
      <c r="M119" s="210"/>
      <c r="N119" s="206"/>
      <c r="O119" s="206"/>
    </row>
    <row r="120" customFormat="false" ht="12.75" hidden="false" customHeight="false" outlineLevel="0" collapsed="false">
      <c r="A120" s="191" t="n">
        <v>38077</v>
      </c>
      <c r="B120" s="183" t="n">
        <f aca="false">IF(A120-$A$2&lt;0,0,INT((A120-$A$2)/365))</f>
        <v>4</v>
      </c>
      <c r="C120" s="211" t="n">
        <v>188.563002149168</v>
      </c>
      <c r="D120" s="210"/>
      <c r="E120" s="211" t="n">
        <f aca="false">IF(inflationCurves!G60=0,0,E119*(1+inflationCurves!G60)^(1/12))</f>
        <v>121.425887134449</v>
      </c>
      <c r="F120" s="210"/>
      <c r="G120" s="211" t="n">
        <f aca="false">IF(inflationCurves!K60=0,0,G119*(1+inflationCurves!K60)^(1/12))</f>
        <v>115.927483376566</v>
      </c>
      <c r="H120" s="210"/>
      <c r="I120" s="210"/>
      <c r="J120" s="210"/>
      <c r="K120" s="210"/>
      <c r="L120" s="210"/>
      <c r="M120" s="210"/>
      <c r="N120" s="206"/>
      <c r="O120" s="206"/>
    </row>
    <row r="121" customFormat="false" ht="12.75" hidden="false" customHeight="false" outlineLevel="0" collapsed="false">
      <c r="A121" s="191" t="n">
        <v>38107</v>
      </c>
      <c r="B121" s="183" t="n">
        <f aca="false">IF(A121-$A$2&lt;0,0,INT((A121-$A$2)/365))</f>
        <v>4</v>
      </c>
      <c r="C121" s="211" t="n">
        <v>189.167257521329</v>
      </c>
      <c r="D121" s="210"/>
      <c r="E121" s="211" t="n">
        <f aca="false">IF(inflationCurves!G61=0,0,E120*(1+inflationCurves!G61)^(1/12))</f>
        <v>121.778986721122</v>
      </c>
      <c r="F121" s="210"/>
      <c r="G121" s="211" t="n">
        <f aca="false">IF(inflationCurves!K61=0,0,G120*(1+inflationCurves!K61)^(1/12))</f>
        <v>116.219534729971</v>
      </c>
      <c r="H121" s="210"/>
      <c r="I121" s="210"/>
      <c r="J121" s="210"/>
      <c r="K121" s="210"/>
      <c r="L121" s="210"/>
      <c r="M121" s="210"/>
      <c r="N121" s="206"/>
      <c r="O121" s="206"/>
    </row>
    <row r="122" customFormat="false" ht="12.75" hidden="false" customHeight="false" outlineLevel="0" collapsed="false">
      <c r="A122" s="191" t="n">
        <v>38138</v>
      </c>
      <c r="B122" s="183" t="n">
        <f aca="false">IF(A122-$A$2&lt;0,0,INT((A122-$A$2)/365))</f>
        <v>4</v>
      </c>
      <c r="C122" s="211" t="n">
        <v>189.771814800435</v>
      </c>
      <c r="D122" s="210"/>
      <c r="E122" s="211" t="n">
        <f aca="false">IF(inflationCurves!G62=0,0,E121*(1+inflationCurves!G62)^(1/12))</f>
        <v>122.131606590159</v>
      </c>
      <c r="F122" s="210"/>
      <c r="G122" s="211" t="n">
        <f aca="false">IF(inflationCurves!K62=0,0,G121*(1+inflationCurves!K62)^(1/12))</f>
        <v>116.510977043542</v>
      </c>
      <c r="H122" s="210"/>
      <c r="I122" s="210"/>
      <c r="J122" s="210"/>
      <c r="K122" s="210"/>
      <c r="L122" s="210"/>
      <c r="M122" s="210"/>
      <c r="N122" s="206"/>
      <c r="O122" s="206"/>
    </row>
    <row r="123" customFormat="false" ht="12.75" hidden="false" customHeight="false" outlineLevel="0" collapsed="false">
      <c r="A123" s="191" t="n">
        <v>38168</v>
      </c>
      <c r="B123" s="183" t="n">
        <f aca="false">IF(A123-$A$2&lt;0,0,INT((A123-$A$2)/365))</f>
        <v>4</v>
      </c>
      <c r="C123" s="211" t="n">
        <v>190.376321954775</v>
      </c>
      <c r="D123" s="210"/>
      <c r="E123" s="211" t="n">
        <f aca="false">IF(inflationCurves!G63=0,0,E122*(1+inflationCurves!G63)^(1/12))</f>
        <v>122.48213383722</v>
      </c>
      <c r="F123" s="210"/>
      <c r="G123" s="211" t="n">
        <f aca="false">IF(inflationCurves!K63=0,0,G122*(1+inflationCurves!K63)^(1/12))</f>
        <v>116.800466079872</v>
      </c>
      <c r="H123" s="210"/>
      <c r="I123" s="210"/>
      <c r="J123" s="210"/>
      <c r="K123" s="210"/>
      <c r="L123" s="210"/>
      <c r="M123" s="210"/>
      <c r="N123" s="206"/>
      <c r="O123" s="206"/>
    </row>
    <row r="124" customFormat="false" ht="12.75" hidden="false" customHeight="false" outlineLevel="0" collapsed="false">
      <c r="A124" s="191" t="n">
        <v>38199</v>
      </c>
      <c r="B124" s="183" t="n">
        <f aca="false">IF(A124-$A$2&lt;0,0,INT((A124-$A$2)/365))</f>
        <v>4</v>
      </c>
      <c r="C124" s="211" t="n">
        <v>190.980318818743</v>
      </c>
      <c r="D124" s="210"/>
      <c r="E124" s="211" t="n">
        <f aca="false">IF(inflationCurves!G64=0,0,E123*(1+inflationCurves!G64)^(1/12))</f>
        <v>122.832860615754</v>
      </c>
      <c r="F124" s="210"/>
      <c r="G124" s="211" t="n">
        <f aca="false">IF(inflationCurves!K64=0,0,G123*(1+inflationCurves!K64)^(1/12))</f>
        <v>117.089849877788</v>
      </c>
      <c r="H124" s="210"/>
      <c r="I124" s="210"/>
      <c r="J124" s="210"/>
      <c r="K124" s="210"/>
      <c r="L124" s="210"/>
      <c r="M124" s="210"/>
      <c r="N124" s="206"/>
      <c r="O124" s="206"/>
    </row>
    <row r="125" customFormat="false" ht="12.75" hidden="false" customHeight="false" outlineLevel="0" collapsed="false">
      <c r="A125" s="191" t="n">
        <v>38230</v>
      </c>
      <c r="B125" s="183" t="n">
        <f aca="false">IF(A125-$A$2&lt;0,0,INT((A125-$A$2)/365))</f>
        <v>4</v>
      </c>
      <c r="C125" s="211" t="n">
        <v>191.583524314601</v>
      </c>
      <c r="D125" s="210"/>
      <c r="E125" s="211" t="n">
        <f aca="false">IF(inflationCurves!G65=0,0,E124*(1+inflationCurves!G65)^(1/12))</f>
        <v>123.181613130803</v>
      </c>
      <c r="F125" s="210"/>
      <c r="G125" s="211" t="n">
        <f aca="false">IF(inflationCurves!K65=0,0,G124*(1+inflationCurves!K65)^(1/12))</f>
        <v>117.377330431489</v>
      </c>
      <c r="H125" s="210"/>
      <c r="I125" s="210"/>
      <c r="J125" s="210"/>
      <c r="K125" s="210"/>
      <c r="L125" s="210"/>
      <c r="M125" s="210"/>
      <c r="N125" s="206"/>
      <c r="O125" s="206"/>
    </row>
    <row r="126" customFormat="false" ht="12.75" hidden="false" customHeight="false" outlineLevel="0" collapsed="false">
      <c r="A126" s="191" t="n">
        <v>38260</v>
      </c>
      <c r="B126" s="183" t="n">
        <f aca="false">IF(A126-$A$2&lt;0,0,INT((A126-$A$2)/365))</f>
        <v>4</v>
      </c>
      <c r="C126" s="211" t="n">
        <v>192.185500678806</v>
      </c>
      <c r="D126" s="210"/>
      <c r="E126" s="211" t="n">
        <f aca="false">IF(inflationCurves!G66=0,0,E125*(1+inflationCurves!G66)^(1/12))</f>
        <v>123.530282637384</v>
      </c>
      <c r="F126" s="210"/>
      <c r="G126" s="211" t="n">
        <f aca="false">IF(inflationCurves!K66=0,0,G125*(1+inflationCurves!K66)^(1/12))</f>
        <v>117.664427838838</v>
      </c>
      <c r="H126" s="210"/>
      <c r="I126" s="210"/>
      <c r="J126" s="210"/>
      <c r="K126" s="210"/>
      <c r="L126" s="210"/>
      <c r="M126" s="210"/>
      <c r="N126" s="206"/>
      <c r="O126" s="206"/>
    </row>
    <row r="127" customFormat="false" ht="12.75" hidden="false" customHeight="false" outlineLevel="0" collapsed="false">
      <c r="A127" s="191" t="n">
        <v>38291</v>
      </c>
      <c r="B127" s="183" t="n">
        <f aca="false">IF(A127-$A$2&lt;0,0,INT((A127-$A$2)/365))</f>
        <v>4</v>
      </c>
      <c r="C127" s="211" t="n">
        <v>192.785917799719</v>
      </c>
      <c r="D127" s="210"/>
      <c r="E127" s="211" t="n">
        <f aca="false">IF(inflationCurves!G67=0,0,E126*(1+inflationCurves!G67)^(1/12))</f>
        <v>123.876863916881</v>
      </c>
      <c r="F127" s="210"/>
      <c r="G127" s="211" t="n">
        <f aca="false">IF(inflationCurves!K67=0,0,G126*(1+inflationCurves!K67)^(1/12))</f>
        <v>117.949480444684</v>
      </c>
      <c r="H127" s="210"/>
      <c r="I127" s="210"/>
      <c r="J127" s="210"/>
      <c r="K127" s="210"/>
      <c r="L127" s="210"/>
      <c r="M127" s="210"/>
      <c r="N127" s="206"/>
      <c r="O127" s="206"/>
    </row>
    <row r="128" customFormat="false" ht="12.75" hidden="false" customHeight="false" outlineLevel="0" collapsed="false">
      <c r="A128" s="191" t="n">
        <v>38321</v>
      </c>
      <c r="B128" s="183" t="n">
        <f aca="false">IF(A128-$A$2&lt;0,0,INT((A128-$A$2)/365))</f>
        <v>4</v>
      </c>
      <c r="C128" s="211" t="n">
        <v>193.384593520039</v>
      </c>
      <c r="D128" s="210"/>
      <c r="E128" s="211" t="n">
        <f aca="false">IF(inflationCurves!G68=0,0,E127*(1+inflationCurves!G68)^(1/12))</f>
        <v>124.222876946325</v>
      </c>
      <c r="F128" s="210"/>
      <c r="G128" s="211" t="n">
        <f aca="false">IF(inflationCurves!K68=0,0,G127*(1+inflationCurves!K68)^(1/12))</f>
        <v>118.233721041476</v>
      </c>
      <c r="H128" s="210"/>
      <c r="I128" s="210"/>
      <c r="J128" s="210"/>
      <c r="K128" s="210"/>
      <c r="L128" s="210"/>
      <c r="M128" s="210"/>
      <c r="N128" s="206"/>
      <c r="O128" s="206"/>
    </row>
    <row r="129" customFormat="false" ht="12.75" hidden="false" customHeight="false" outlineLevel="0" collapsed="false">
      <c r="A129" s="191" t="n">
        <v>38352</v>
      </c>
      <c r="B129" s="183" t="n">
        <f aca="false">IF(A129-$A$2&lt;0,0,INT((A129-$A$2)/365))</f>
        <v>4</v>
      </c>
      <c r="C129" s="211" t="n">
        <v>193.981127251981</v>
      </c>
      <c r="D129" s="210"/>
      <c r="E129" s="211" t="n">
        <f aca="false">IF(inflationCurves!G69=0,0,E128*(1+inflationCurves!G69)^(1/12))</f>
        <v>124.567588811364</v>
      </c>
      <c r="F129" s="210"/>
      <c r="G129" s="211" t="n">
        <f aca="false">IF(inflationCurves!K69=0,0,G128*(1+inflationCurves!K69)^(1/12))</f>
        <v>118.51652479966</v>
      </c>
      <c r="H129" s="210"/>
      <c r="I129" s="210"/>
      <c r="J129" s="210"/>
      <c r="K129" s="210"/>
      <c r="L129" s="210"/>
      <c r="M129" s="210"/>
      <c r="N129" s="206"/>
      <c r="O129" s="206"/>
    </row>
    <row r="130" customFormat="false" ht="12.75" hidden="false" customHeight="false" outlineLevel="0" collapsed="false">
      <c r="A130" s="191" t="n">
        <v>38383</v>
      </c>
      <c r="B130" s="183" t="n">
        <f aca="false">IF(A130-$A$2&lt;0,0,INT((A130-$A$2)/365))</f>
        <v>4</v>
      </c>
      <c r="C130" s="211" t="n">
        <v>194.575396192625</v>
      </c>
      <c r="D130" s="210"/>
      <c r="E130" s="211" t="n">
        <f aca="false">IF(inflationCurves!G70=0,0,E129*(1+inflationCurves!G70)^(1/12))</f>
        <v>124.91092423493</v>
      </c>
      <c r="F130" s="210"/>
      <c r="G130" s="211" t="n">
        <f aca="false">IF(inflationCurves!K70=0,0,G129*(1+inflationCurves!K70)^(1/12))</f>
        <v>118.797823739509</v>
      </c>
      <c r="H130" s="210"/>
      <c r="I130" s="210"/>
      <c r="J130" s="210"/>
      <c r="K130" s="210"/>
      <c r="L130" s="210"/>
      <c r="M130" s="210"/>
      <c r="N130" s="206"/>
      <c r="O130" s="206"/>
    </row>
    <row r="131" customFormat="false" ht="12.75" hidden="false" customHeight="false" outlineLevel="0" collapsed="false">
      <c r="A131" s="191" t="n">
        <v>38411</v>
      </c>
      <c r="B131" s="183" t="n">
        <f aca="false">IF(A131-$A$2&lt;0,0,INT((A131-$A$2)/365))</f>
        <v>4</v>
      </c>
      <c r="C131" s="211" t="n">
        <v>195.167025480434</v>
      </c>
      <c r="D131" s="210"/>
      <c r="E131" s="211" t="n">
        <f aca="false">IF(inflationCurves!G71=0,0,E130*(1+inflationCurves!G71)^(1/12))</f>
        <v>125.252861370399</v>
      </c>
      <c r="F131" s="210"/>
      <c r="G131" s="211" t="n">
        <f aca="false">IF(inflationCurves!K71=0,0,G130*(1+inflationCurves!K71)^(1/12))</f>
        <v>119.077576722604</v>
      </c>
      <c r="H131" s="210"/>
      <c r="I131" s="210"/>
      <c r="J131" s="210"/>
      <c r="K131" s="210"/>
      <c r="L131" s="210"/>
      <c r="M131" s="210"/>
      <c r="N131" s="206"/>
      <c r="O131" s="206"/>
    </row>
    <row r="132" customFormat="false" ht="12.75" hidden="false" customHeight="false" outlineLevel="0" collapsed="false">
      <c r="A132" s="191" t="n">
        <v>38442</v>
      </c>
      <c r="B132" s="183" t="n">
        <f aca="false">IF(A132-$A$2&lt;0,0,INT((A132-$A$2)/365))</f>
        <v>5</v>
      </c>
      <c r="C132" s="211" t="n">
        <v>195.755793322786</v>
      </c>
      <c r="D132" s="210"/>
      <c r="E132" s="211" t="n">
        <f aca="false">IF(inflationCurves!G72=0,0,E131*(1+inflationCurves!G72)^(1/12))</f>
        <v>125.593272288811</v>
      </c>
      <c r="F132" s="210"/>
      <c r="G132" s="211" t="n">
        <f aca="false">IF(inflationCurves!K72=0,0,G131*(1+inflationCurves!K72)^(1/12))</f>
        <v>119.355666369135</v>
      </c>
      <c r="H132" s="210"/>
      <c r="I132" s="210"/>
      <c r="J132" s="210"/>
      <c r="K132" s="210"/>
      <c r="L132" s="210"/>
      <c r="M132" s="210"/>
      <c r="N132" s="206"/>
      <c r="O132" s="206"/>
    </row>
    <row r="133" customFormat="false" ht="12.75" hidden="false" customHeight="false" outlineLevel="0" collapsed="false">
      <c r="A133" s="191" t="n">
        <v>38472</v>
      </c>
      <c r="B133" s="183" t="n">
        <f aca="false">IF(A133-$A$2&lt;0,0,INT((A133-$A$2)/365))</f>
        <v>5</v>
      </c>
      <c r="C133" s="211" t="n">
        <v>196.341972813957</v>
      </c>
      <c r="D133" s="210"/>
      <c r="E133" s="211" t="n">
        <f aca="false">IF(inflationCurves!G73=0,0,E132*(1+inflationCurves!G73)^(1/12))</f>
        <v>125.932233191377</v>
      </c>
      <c r="F133" s="210"/>
      <c r="G133" s="211" t="n">
        <f aca="false">IF(inflationCurves!K73=0,0,G132*(1+inflationCurves!K73)^(1/12))</f>
        <v>119.632175190647</v>
      </c>
      <c r="H133" s="210"/>
      <c r="I133" s="210"/>
      <c r="J133" s="210"/>
      <c r="K133" s="210"/>
      <c r="L133" s="210"/>
      <c r="M133" s="210"/>
      <c r="N133" s="206"/>
      <c r="O133" s="206"/>
    </row>
    <row r="134" customFormat="false" ht="12.75" hidden="false" customHeight="false" outlineLevel="0" collapsed="false">
      <c r="A134" s="191" t="n">
        <v>38503</v>
      </c>
      <c r="B134" s="183" t="n">
        <f aca="false">IF(A134-$A$2&lt;0,0,INT((A134-$A$2)/365))</f>
        <v>5</v>
      </c>
      <c r="C134" s="211" t="n">
        <v>196.924922215702</v>
      </c>
      <c r="D134" s="210"/>
      <c r="E134" s="211" t="n">
        <f aca="false">IF(inflationCurves!G74=0,0,E133*(1+inflationCurves!G74)^(1/12))</f>
        <v>126.269581021133</v>
      </c>
      <c r="F134" s="210"/>
      <c r="G134" s="211" t="n">
        <f aca="false">IF(inflationCurves!K74=0,0,G133*(1+inflationCurves!K74)^(1/12))</f>
        <v>119.906929188383</v>
      </c>
      <c r="H134" s="210"/>
      <c r="I134" s="210"/>
      <c r="J134" s="210"/>
      <c r="K134" s="210"/>
      <c r="L134" s="210"/>
      <c r="M134" s="210"/>
      <c r="N134" s="206"/>
      <c r="O134" s="206"/>
    </row>
    <row r="135" customFormat="false" ht="12.75" hidden="false" customHeight="false" outlineLevel="0" collapsed="false">
      <c r="A135" s="191" t="n">
        <v>38533</v>
      </c>
      <c r="B135" s="183" t="n">
        <f aca="false">IF(A135-$A$2&lt;0,0,INT((A135-$A$2)/365))</f>
        <v>5</v>
      </c>
      <c r="C135" s="211" t="n">
        <v>197.504642568074</v>
      </c>
      <c r="D135" s="210"/>
      <c r="E135" s="211" t="n">
        <f aca="false">IF(inflationCurves!G75=0,0,E134*(1+inflationCurves!G75)^(1/12))</f>
        <v>126.604032269366</v>
      </c>
      <c r="F135" s="210"/>
      <c r="G135" s="211" t="n">
        <f aca="false">IF(inflationCurves!K75=0,0,G134*(1+inflationCurves!K75)^(1/12))</f>
        <v>120.178884129254</v>
      </c>
      <c r="H135" s="210"/>
      <c r="I135" s="210"/>
      <c r="J135" s="210"/>
      <c r="K135" s="210"/>
      <c r="L135" s="210"/>
      <c r="M135" s="210"/>
      <c r="N135" s="206"/>
      <c r="O135" s="206"/>
    </row>
    <row r="136" customFormat="false" ht="12.75" hidden="false" customHeight="false" outlineLevel="0" collapsed="false">
      <c r="A136" s="191" t="n">
        <v>38564</v>
      </c>
      <c r="B136" s="183" t="n">
        <f aca="false">IF(A136-$A$2&lt;0,0,INT((A136-$A$2)/365))</f>
        <v>5</v>
      </c>
      <c r="C136" s="211" t="n">
        <v>198.080822401358</v>
      </c>
      <c r="D136" s="210"/>
      <c r="E136" s="211" t="n">
        <f aca="false">IF(inflationCurves!G76=0,0,E135*(1+inflationCurves!G76)^(1/12))</f>
        <v>126.937889029682</v>
      </c>
      <c r="F136" s="210"/>
      <c r="G136" s="211" t="n">
        <f aca="false">IF(inflationCurves!K76=0,0,G135*(1+inflationCurves!K76)^(1/12))</f>
        <v>120.44989879351</v>
      </c>
      <c r="H136" s="210"/>
      <c r="I136" s="210"/>
      <c r="J136" s="210"/>
      <c r="K136" s="210"/>
      <c r="L136" s="210"/>
      <c r="M136" s="210"/>
      <c r="N136" s="206"/>
      <c r="O136" s="206"/>
    </row>
    <row r="137" customFormat="false" ht="12.75" hidden="false" customHeight="false" outlineLevel="0" collapsed="false">
      <c r="A137" s="191" t="n">
        <v>38595</v>
      </c>
      <c r="B137" s="183" t="n">
        <f aca="false">IF(A137-$A$2&lt;0,0,INT((A137-$A$2)/365))</f>
        <v>5</v>
      </c>
      <c r="C137" s="211" t="n">
        <v>198.653503469113</v>
      </c>
      <c r="D137" s="210"/>
      <c r="E137" s="211" t="n">
        <f aca="false">IF(inflationCurves!G77=0,0,E136*(1+inflationCurves!G77)^(1/12))</f>
        <v>127.269171938267</v>
      </c>
      <c r="F137" s="210"/>
      <c r="G137" s="211" t="n">
        <f aca="false">IF(inflationCurves!K77=0,0,G136*(1+inflationCurves!K77)^(1/12))</f>
        <v>120.718364628253</v>
      </c>
      <c r="H137" s="210"/>
      <c r="I137" s="210"/>
      <c r="J137" s="210"/>
      <c r="K137" s="210"/>
      <c r="L137" s="210"/>
      <c r="M137" s="210"/>
      <c r="N137" s="206"/>
      <c r="O137" s="206"/>
    </row>
    <row r="138" customFormat="false" ht="12.75" hidden="false" customHeight="false" outlineLevel="0" collapsed="false">
      <c r="A138" s="191" t="n">
        <v>38625</v>
      </c>
      <c r="B138" s="183" t="n">
        <f aca="false">IF(A138-$A$2&lt;0,0,INT((A138-$A$2)/365))</f>
        <v>5</v>
      </c>
      <c r="C138" s="211" t="n">
        <v>199.222398840711</v>
      </c>
      <c r="D138" s="210"/>
      <c r="E138" s="211" t="n">
        <f aca="false">IF(inflationCurves!G78=0,0,E137*(1+inflationCurves!G78)^(1/12))</f>
        <v>127.599773466101</v>
      </c>
      <c r="F138" s="210"/>
      <c r="G138" s="211" t="n">
        <f aca="false">IF(inflationCurves!K78=0,0,G137*(1+inflationCurves!K78)^(1/12))</f>
        <v>120.985806785613</v>
      </c>
      <c r="H138" s="210"/>
      <c r="I138" s="210"/>
      <c r="J138" s="210"/>
      <c r="K138" s="210"/>
      <c r="L138" s="210"/>
      <c r="M138" s="210"/>
      <c r="N138" s="206"/>
      <c r="O138" s="206"/>
    </row>
    <row r="139" customFormat="false" ht="12.75" hidden="false" customHeight="false" outlineLevel="0" collapsed="false">
      <c r="A139" s="191" t="n">
        <v>38656</v>
      </c>
      <c r="B139" s="183" t="n">
        <f aca="false">IF(A139-$A$2&lt;0,0,INT((A139-$A$2)/365))</f>
        <v>5</v>
      </c>
      <c r="C139" s="211" t="n">
        <v>199.787407135199</v>
      </c>
      <c r="D139" s="210"/>
      <c r="E139" s="211" t="n">
        <f aca="false">IF(inflationCurves!G79=0,0,E138*(1+inflationCurves!G79)^(1/12))</f>
        <v>127.9277508919</v>
      </c>
      <c r="F139" s="210"/>
      <c r="G139" s="211" t="n">
        <f aca="false">IF(inflationCurves!K79=0,0,G138*(1+inflationCurves!K79)^(1/12))</f>
        <v>121.250638316216</v>
      </c>
      <c r="H139" s="210"/>
      <c r="I139" s="210"/>
      <c r="J139" s="210"/>
      <c r="K139" s="210"/>
      <c r="L139" s="210"/>
      <c r="M139" s="210"/>
      <c r="N139" s="206"/>
      <c r="O139" s="206"/>
    </row>
    <row r="140" customFormat="false" ht="12.75" hidden="false" customHeight="false" outlineLevel="0" collapsed="false">
      <c r="A140" s="191" t="n">
        <v>38686</v>
      </c>
      <c r="B140" s="183" t="n">
        <f aca="false">IF(A140-$A$2&lt;0,0,INT((A140-$A$2)/365))</f>
        <v>5</v>
      </c>
      <c r="C140" s="211" t="n">
        <v>200.348621874577</v>
      </c>
      <c r="D140" s="210"/>
      <c r="E140" s="211" t="n">
        <f aca="false">IF(inflationCurves!G80=0,0,E139*(1+inflationCurves!G80)^(1/12))</f>
        <v>128.254717109393</v>
      </c>
      <c r="F140" s="210"/>
      <c r="G140" s="211" t="n">
        <f aca="false">IF(inflationCurves!K80=0,0,G139*(1+inflationCurves!K80)^(1/12))</f>
        <v>121.514181147068</v>
      </c>
      <c r="H140" s="210"/>
      <c r="I140" s="210"/>
      <c r="J140" s="210"/>
      <c r="K140" s="210"/>
      <c r="L140" s="210"/>
      <c r="M140" s="210"/>
      <c r="N140" s="206"/>
      <c r="O140" s="206"/>
    </row>
    <row r="141" customFormat="false" ht="12.75" hidden="false" customHeight="false" outlineLevel="0" collapsed="false">
      <c r="A141" s="191" t="n">
        <v>38717</v>
      </c>
      <c r="B141" s="183" t="n">
        <f aca="false">IF(A141-$A$2&lt;0,0,INT((A141-$A$2)/365))</f>
        <v>5</v>
      </c>
      <c r="C141" s="211" t="n">
        <v>200.905791183652</v>
      </c>
      <c r="D141" s="210"/>
      <c r="E141" s="211" t="n">
        <f aca="false">IF(inflationCurves!G81=0,0,E140*(1+inflationCurves!G81)^(1/12))</f>
        <v>128.580064447468</v>
      </c>
      <c r="F141" s="210"/>
      <c r="G141" s="211" t="n">
        <f aca="false">IF(inflationCurves!K81=0,0,G140*(1+inflationCurves!K81)^(1/12))</f>
        <v>121.775925832262</v>
      </c>
      <c r="H141" s="210"/>
      <c r="I141" s="210"/>
      <c r="J141" s="210"/>
      <c r="K141" s="210"/>
      <c r="L141" s="210"/>
      <c r="M141" s="210"/>
      <c r="N141" s="206"/>
      <c r="O141" s="206"/>
    </row>
    <row r="142" customFormat="false" ht="12.75" hidden="false" customHeight="false" outlineLevel="0" collapsed="false">
      <c r="A142" s="191" t="n">
        <v>38748</v>
      </c>
      <c r="B142" s="183" t="n">
        <f aca="false">IF(A142-$A$2&lt;0,0,INT((A142-$A$2)/365))</f>
        <v>5</v>
      </c>
      <c r="C142" s="211" t="n">
        <v>201.459036920001</v>
      </c>
      <c r="D142" s="210"/>
      <c r="E142" s="211" t="n">
        <f aca="false">IF(inflationCurves!G82=0,0,E141*(1+inflationCurves!G82)^(1/12))</f>
        <v>128.903662570523</v>
      </c>
      <c r="F142" s="210"/>
      <c r="G142" s="211" t="n">
        <f aca="false">IF(inflationCurves!K82=0,0,G141*(1+inflationCurves!K82)^(1/12))</f>
        <v>122.035776724281</v>
      </c>
      <c r="H142" s="210"/>
      <c r="I142" s="210"/>
      <c r="J142" s="210"/>
      <c r="K142" s="210"/>
      <c r="L142" s="210"/>
      <c r="M142" s="210"/>
      <c r="N142" s="206"/>
      <c r="O142" s="206"/>
    </row>
    <row r="143" customFormat="false" ht="12.75" hidden="false" customHeight="false" outlineLevel="0" collapsed="false">
      <c r="A143" s="191" t="n">
        <v>38776</v>
      </c>
      <c r="B143" s="183" t="n">
        <f aca="false">IF(A143-$A$2&lt;0,0,INT((A143-$A$2)/365))</f>
        <v>5</v>
      </c>
      <c r="C143" s="211" t="n">
        <v>202.008128928842</v>
      </c>
      <c r="D143" s="210"/>
      <c r="E143" s="211" t="n">
        <f aca="false">IF(inflationCurves!G83=0,0,E142*(1+inflationCurves!G83)^(1/12))</f>
        <v>129.225622145557</v>
      </c>
      <c r="F143" s="210"/>
      <c r="G143" s="211" t="n">
        <f aca="false">IF(inflationCurves!K83=0,0,G142*(1+inflationCurves!K83)^(1/12))</f>
        <v>122.293810806826</v>
      </c>
      <c r="H143" s="210"/>
      <c r="I143" s="210"/>
      <c r="J143" s="210"/>
      <c r="K143" s="210"/>
      <c r="L143" s="210"/>
      <c r="M143" s="210"/>
      <c r="N143" s="206"/>
      <c r="O143" s="206"/>
    </row>
    <row r="144" customFormat="false" ht="12.75" hidden="false" customHeight="false" outlineLevel="0" collapsed="false">
      <c r="A144" s="191" t="n">
        <v>38807</v>
      </c>
      <c r="B144" s="183" t="n">
        <f aca="false">IF(A144-$A$2&lt;0,0,INT((A144-$A$2)/365))</f>
        <v>6</v>
      </c>
      <c r="C144" s="211" t="n">
        <v>202.553029701599</v>
      </c>
      <c r="D144" s="210"/>
      <c r="E144" s="211" t="n">
        <f aca="false">IF(inflationCurves!G84=0,0,E143*(1+inflationCurves!G84)^(1/12))</f>
        <v>129.54581358629</v>
      </c>
      <c r="F144" s="210"/>
      <c r="G144" s="211" t="n">
        <f aca="false">IF(inflationCurves!K84=0,0,G143*(1+inflationCurves!K84)^(1/12))</f>
        <v>122.549922538405</v>
      </c>
      <c r="H144" s="210"/>
      <c r="I144" s="210"/>
      <c r="J144" s="210"/>
      <c r="K144" s="210"/>
      <c r="L144" s="210"/>
      <c r="M144" s="210"/>
      <c r="N144" s="206"/>
      <c r="O144" s="206"/>
    </row>
    <row r="145" customFormat="false" ht="12.75" hidden="false" customHeight="false" outlineLevel="0" collapsed="false">
      <c r="A145" s="191" t="n">
        <v>38837</v>
      </c>
      <c r="B145" s="183" t="n">
        <f aca="false">IF(A145-$A$2&lt;0,0,INT((A145-$A$2)/365))</f>
        <v>6</v>
      </c>
      <c r="C145" s="211" t="n">
        <v>203.094261950434</v>
      </c>
      <c r="D145" s="210"/>
      <c r="E145" s="211" t="n">
        <f aca="false">IF(inflationCurves!G85=0,0,E144*(1+inflationCurves!G85)^(1/12))</f>
        <v>129.864440577827</v>
      </c>
      <c r="F145" s="210"/>
      <c r="G145" s="211" t="n">
        <f aca="false">IF(inflationCurves!K85=0,0,G144*(1+inflationCurves!K85)^(1/12))</f>
        <v>122.804314419265</v>
      </c>
      <c r="H145" s="210"/>
      <c r="I145" s="210"/>
      <c r="J145" s="210"/>
      <c r="K145" s="210"/>
      <c r="L145" s="210"/>
      <c r="M145" s="210"/>
      <c r="N145" s="206"/>
      <c r="O145" s="206"/>
    </row>
    <row r="146" customFormat="false" ht="12.75" hidden="false" customHeight="false" outlineLevel="0" collapsed="false">
      <c r="A146" s="191" t="n">
        <v>38868</v>
      </c>
      <c r="B146" s="183" t="n">
        <f aca="false">IF(A146-$A$2&lt;0,0,INT((A146-$A$2)/365))</f>
        <v>6</v>
      </c>
      <c r="C146" s="211" t="n">
        <v>203.631259527769</v>
      </c>
      <c r="D146" s="210"/>
      <c r="E146" s="211" t="n">
        <f aca="false">IF(inflationCurves!G86=0,0,E145*(1+inflationCurves!G86)^(1/12))</f>
        <v>130.181327264932</v>
      </c>
      <c r="F146" s="210"/>
      <c r="G146" s="211" t="n">
        <f aca="false">IF(inflationCurves!K86=0,0,G145*(1+inflationCurves!K86)^(1/12))</f>
        <v>123.056808206166</v>
      </c>
      <c r="H146" s="210"/>
      <c r="I146" s="210"/>
      <c r="J146" s="210"/>
      <c r="K146" s="210"/>
      <c r="L146" s="210"/>
      <c r="M146" s="210"/>
      <c r="N146" s="206"/>
      <c r="O146" s="206"/>
    </row>
    <row r="147" customFormat="false" ht="12.75" hidden="false" customHeight="false" outlineLevel="0" collapsed="false">
      <c r="A147" s="191" t="n">
        <v>38898</v>
      </c>
      <c r="B147" s="183" t="n">
        <f aca="false">IF(A147-$A$2&lt;0,0,INT((A147-$A$2)/365))</f>
        <v>6</v>
      </c>
      <c r="C147" s="211" t="n">
        <v>204.164196217071</v>
      </c>
      <c r="D147" s="210"/>
      <c r="E147" s="211" t="n">
        <f aca="false">IF(inflationCurves!G87=0,0,E146*(1+inflationCurves!G87)^(1/12))</f>
        <v>130.495154725889</v>
      </c>
      <c r="F147" s="210"/>
      <c r="G147" s="211" t="n">
        <f aca="false">IF(inflationCurves!K87=0,0,G146*(1+inflationCurves!K87)^(1/12))</f>
        <v>123.306347282134</v>
      </c>
      <c r="H147" s="210"/>
      <c r="I147" s="210"/>
      <c r="J147" s="210"/>
      <c r="K147" s="210"/>
      <c r="L147" s="210"/>
      <c r="M147" s="210"/>
      <c r="N147" s="206"/>
      <c r="O147" s="206"/>
    </row>
    <row r="148" customFormat="false" ht="12.75" hidden="false" customHeight="false" outlineLevel="0" collapsed="false">
      <c r="A148" s="191" t="n">
        <v>38929</v>
      </c>
      <c r="B148" s="183" t="n">
        <f aca="false">IF(A148-$A$2&lt;0,0,INT((A148-$A$2)/365))</f>
        <v>6</v>
      </c>
      <c r="C148" s="211" t="n">
        <v>204.692889915585</v>
      </c>
      <c r="D148" s="210"/>
      <c r="E148" s="211" t="n">
        <f aca="false">IF(inflationCurves!G88=0,0,E147*(1+inflationCurves!G88)^(1/12))</f>
        <v>130.808496558201</v>
      </c>
      <c r="F148" s="210"/>
      <c r="G148" s="211" t="n">
        <f aca="false">IF(inflationCurves!K88=0,0,G147*(1+inflationCurves!K88)^(1/12))</f>
        <v>123.555011081955</v>
      </c>
      <c r="H148" s="210"/>
      <c r="I148" s="210"/>
      <c r="J148" s="210"/>
      <c r="K148" s="210"/>
      <c r="L148" s="210"/>
      <c r="M148" s="210"/>
      <c r="N148" s="206"/>
      <c r="O148" s="206"/>
    </row>
    <row r="149" customFormat="false" ht="12.75" hidden="false" customHeight="false" outlineLevel="0" collapsed="false">
      <c r="A149" s="191" t="n">
        <v>38960</v>
      </c>
      <c r="B149" s="183" t="n">
        <f aca="false">IF(A149-$A$2&lt;0,0,INT((A149-$A$2)/365))</f>
        <v>6</v>
      </c>
      <c r="C149" s="211" t="n">
        <v>205.217528906503</v>
      </c>
      <c r="D149" s="210"/>
      <c r="E149" s="211" t="n">
        <f aca="false">IF(inflationCurves!G89=0,0,E148*(1+inflationCurves!G89)^(1/12))</f>
        <v>131.119249383419</v>
      </c>
      <c r="F149" s="210"/>
      <c r="G149" s="211" t="n">
        <f aca="false">IF(inflationCurves!K89=0,0,G148*(1+inflationCurves!K89)^(1/12))</f>
        <v>123.801107368827</v>
      </c>
      <c r="H149" s="210"/>
      <c r="I149" s="210"/>
      <c r="J149" s="210"/>
      <c r="K149" s="210"/>
      <c r="L149" s="210"/>
      <c r="M149" s="210"/>
      <c r="N149" s="206"/>
      <c r="O149" s="206"/>
    </row>
    <row r="150" customFormat="false" ht="12.75" hidden="false" customHeight="false" outlineLevel="0" collapsed="false">
      <c r="A150" s="191" t="n">
        <v>38990</v>
      </c>
      <c r="B150" s="183" t="n">
        <f aca="false">IF(A150-$A$2&lt;0,0,INT((A150-$A$2)/365))</f>
        <v>6</v>
      </c>
      <c r="C150" s="211" t="n">
        <v>205.73794817114</v>
      </c>
      <c r="D150" s="210"/>
      <c r="E150" s="211" t="n">
        <f aca="false">IF(inflationCurves!G90=0,0,E149*(1+inflationCurves!G90)^(1/12))</f>
        <v>131.429456494445</v>
      </c>
      <c r="F150" s="210"/>
      <c r="G150" s="211" t="n">
        <f aca="false">IF(inflationCurves!K90=0,0,G149*(1+inflationCurves!K90)^(1/12))</f>
        <v>124.046284774656</v>
      </c>
      <c r="H150" s="210"/>
      <c r="I150" s="210"/>
      <c r="J150" s="210"/>
      <c r="K150" s="210"/>
      <c r="L150" s="210"/>
      <c r="M150" s="210"/>
      <c r="N150" s="206"/>
      <c r="O150" s="206"/>
    </row>
    <row r="151" customFormat="false" ht="12.75" hidden="false" customHeight="false" outlineLevel="0" collapsed="false">
      <c r="A151" s="191" t="n">
        <v>39021</v>
      </c>
      <c r="B151" s="183" t="n">
        <f aca="false">IF(A151-$A$2&lt;0,0,INT((A151-$A$2)/365))</f>
        <v>6</v>
      </c>
      <c r="C151" s="211" t="n">
        <v>206.254170346825</v>
      </c>
      <c r="D151" s="210"/>
      <c r="E151" s="211" t="n">
        <f aca="false">IF(inflationCurves!G91=0,0,E150*(1+inflationCurves!G91)^(1/12))</f>
        <v>131.737102163042</v>
      </c>
      <c r="F151" s="210"/>
      <c r="G151" s="211" t="n">
        <f aca="false">IF(inflationCurves!K91=0,0,G150*(1+inflationCurves!K91)^(1/12))</f>
        <v>124.288912448833</v>
      </c>
      <c r="H151" s="210"/>
      <c r="I151" s="210"/>
      <c r="J151" s="210"/>
      <c r="K151" s="210"/>
      <c r="L151" s="210"/>
      <c r="M151" s="210"/>
      <c r="N151" s="206"/>
      <c r="O151" s="206"/>
    </row>
    <row r="152" customFormat="false" ht="12.75" hidden="false" customHeight="false" outlineLevel="0" collapsed="false">
      <c r="A152" s="191" t="n">
        <v>39051</v>
      </c>
      <c r="B152" s="183" t="n">
        <f aca="false">IF(A152-$A$2&lt;0,0,INT((A152-$A$2)/365))</f>
        <v>6</v>
      </c>
      <c r="C152" s="211" t="n">
        <v>206.766399625061</v>
      </c>
      <c r="D152" s="210"/>
      <c r="E152" s="211" t="n">
        <f aca="false">IF(inflationCurves!G92=0,0,E151*(1+inflationCurves!G92)^(1/12))</f>
        <v>132.04396003865</v>
      </c>
      <c r="F152" s="210"/>
      <c r="G152" s="211" t="n">
        <f aca="false">IF(inflationCurves!K92=0,0,G151*(1+inflationCurves!K92)^(1/12))</f>
        <v>124.530443719018</v>
      </c>
      <c r="H152" s="210"/>
      <c r="I152" s="210"/>
      <c r="J152" s="210"/>
      <c r="K152" s="210"/>
      <c r="L152" s="210"/>
      <c r="M152" s="210"/>
      <c r="N152" s="206"/>
      <c r="O152" s="206"/>
    </row>
    <row r="153" customFormat="false" ht="12.75" hidden="false" customHeight="false" outlineLevel="0" collapsed="false">
      <c r="A153" s="191" t="n">
        <v>39082</v>
      </c>
      <c r="B153" s="183" t="n">
        <f aca="false">IF(A153-$A$2&lt;0,0,INT((A153-$A$2)/365))</f>
        <v>6</v>
      </c>
      <c r="C153" s="211" t="n">
        <v>207.274494280588</v>
      </c>
      <c r="D153" s="210"/>
      <c r="E153" s="211" t="n">
        <f aca="false">IF(inflationCurves!G93=0,0,E152*(1+inflationCurves!G93)^(1/12))</f>
        <v>132.349324650617</v>
      </c>
      <c r="F153" s="210"/>
      <c r="G153" s="211" t="n">
        <f aca="false">IF(inflationCurves!K93=0,0,G152*(1+inflationCurves!K93)^(1/12))</f>
        <v>124.770299311944</v>
      </c>
      <c r="H153" s="210"/>
      <c r="I153" s="210"/>
      <c r="J153" s="210"/>
      <c r="K153" s="210"/>
      <c r="L153" s="210"/>
      <c r="M153" s="210"/>
      <c r="N153" s="206"/>
      <c r="O153" s="206"/>
    </row>
    <row r="154" customFormat="false" ht="12.75" hidden="false" customHeight="false" outlineLevel="0" collapsed="false">
      <c r="A154" s="191" t="n">
        <v>39113</v>
      </c>
      <c r="B154" s="183" t="n">
        <f aca="false">IF(A154-$A$2&lt;0,0,INT((A154-$A$2)/365))</f>
        <v>6</v>
      </c>
      <c r="C154" s="211" t="n">
        <v>207.778665600894</v>
      </c>
      <c r="D154" s="210"/>
      <c r="E154" s="211" t="n">
        <f aca="false">IF(inflationCurves!G94=0,0,E153*(1+inflationCurves!G94)^(1/12))</f>
        <v>132.65334151671</v>
      </c>
      <c r="F154" s="210"/>
      <c r="G154" s="211" t="n">
        <f aca="false">IF(inflationCurves!K94=0,0,G153*(1+inflationCurves!K94)^(1/12))</f>
        <v>125.00861298189</v>
      </c>
      <c r="H154" s="210"/>
      <c r="I154" s="210"/>
      <c r="J154" s="210"/>
      <c r="K154" s="210"/>
      <c r="L154" s="210"/>
      <c r="M154" s="210"/>
      <c r="N154" s="206"/>
      <c r="O154" s="206"/>
    </row>
    <row r="155" customFormat="false" ht="12.75" hidden="false" customHeight="false" outlineLevel="0" collapsed="false">
      <c r="A155" s="191" t="n">
        <v>39141</v>
      </c>
      <c r="B155" s="183" t="n">
        <f aca="false">IF(A155-$A$2&lt;0,0,INT((A155-$A$2)/365))</f>
        <v>6</v>
      </c>
      <c r="C155" s="211" t="n">
        <v>208.278785726253</v>
      </c>
      <c r="D155" s="210"/>
      <c r="E155" s="211" t="n">
        <f aca="false">IF(inflationCurves!G95=0,0,E154*(1+inflationCurves!G95)^(1/12))</f>
        <v>132.956273505782</v>
      </c>
      <c r="F155" s="210"/>
      <c r="G155" s="211" t="n">
        <f aca="false">IF(inflationCurves!K95=0,0,G154*(1+inflationCurves!K95)^(1/12))</f>
        <v>125.245590851505</v>
      </c>
      <c r="H155" s="210"/>
      <c r="I155" s="210"/>
      <c r="J155" s="210"/>
      <c r="K155" s="210"/>
      <c r="L155" s="210"/>
      <c r="M155" s="210"/>
      <c r="N155" s="206"/>
      <c r="O155" s="206"/>
    </row>
    <row r="156" customFormat="false" ht="12.75" hidden="false" customHeight="false" outlineLevel="0" collapsed="false">
      <c r="A156" s="191" t="n">
        <v>39172</v>
      </c>
      <c r="B156" s="183" t="n">
        <f aca="false">IF(A156-$A$2&lt;0,0,INT((A156-$A$2)/365))</f>
        <v>7</v>
      </c>
      <c r="C156" s="211" t="n">
        <v>208.774904085606</v>
      </c>
      <c r="D156" s="210"/>
      <c r="E156" s="211" t="n">
        <f aca="false">IF(inflationCurves!G96=0,0,E155*(1+inflationCurves!G96)^(1/12))</f>
        <v>133.258032452192</v>
      </c>
      <c r="F156" s="210"/>
      <c r="G156" s="211" t="n">
        <f aca="false">IF(inflationCurves!K96=0,0,G155*(1+inflationCurves!K96)^(1/12))</f>
        <v>125.481166478727</v>
      </c>
      <c r="H156" s="210"/>
      <c r="I156" s="210"/>
      <c r="J156" s="210"/>
      <c r="K156" s="210"/>
      <c r="L156" s="210"/>
      <c r="M156" s="210"/>
      <c r="N156" s="206"/>
      <c r="O156" s="206"/>
    </row>
    <row r="157" customFormat="false" ht="12.75" hidden="false" customHeight="false" outlineLevel="0" collapsed="false">
      <c r="A157" s="191" t="n">
        <v>39202</v>
      </c>
      <c r="B157" s="183" t="n">
        <f aca="false">IF(A157-$A$2&lt;0,0,INT((A157-$A$2)/365))</f>
        <v>7</v>
      </c>
      <c r="C157" s="211" t="n">
        <v>209.26756669274</v>
      </c>
      <c r="D157" s="210"/>
      <c r="E157" s="211" t="n">
        <f aca="false">IF(inflationCurves!G97=0,0,E156*(1+inflationCurves!G97)^(1/12))</f>
        <v>133.558753104821</v>
      </c>
      <c r="F157" s="210"/>
      <c r="G157" s="211" t="n">
        <f aca="false">IF(inflationCurves!K97=0,0,G156*(1+inflationCurves!K97)^(1/12))</f>
        <v>125.715486460275</v>
      </c>
      <c r="H157" s="210"/>
      <c r="I157" s="210"/>
      <c r="J157" s="210"/>
      <c r="K157" s="210"/>
      <c r="L157" s="210"/>
      <c r="M157" s="210"/>
      <c r="N157" s="206"/>
      <c r="O157" s="206"/>
    </row>
    <row r="158" customFormat="false" ht="12.75" hidden="false" customHeight="false" outlineLevel="0" collapsed="false">
      <c r="A158" s="191" t="n">
        <v>39233</v>
      </c>
      <c r="B158" s="183" t="n">
        <f aca="false">IF(A158-$A$2&lt;0,0,INT((A158-$A$2)/365))</f>
        <v>7</v>
      </c>
      <c r="C158" s="211" t="n">
        <v>209.756331551812</v>
      </c>
      <c r="D158" s="210"/>
      <c r="E158" s="211" t="n">
        <f aca="false">IF(inflationCurves!G98=0,0,E157*(1+inflationCurves!G98)^(1/12))</f>
        <v>133.858358711445</v>
      </c>
      <c r="F158" s="210"/>
      <c r="G158" s="211" t="n">
        <f aca="false">IF(inflationCurves!K98=0,0,G157*(1+inflationCurves!K98)^(1/12))</f>
        <v>125.948461152505</v>
      </c>
      <c r="H158" s="210"/>
      <c r="I158" s="210"/>
      <c r="J158" s="210"/>
      <c r="K158" s="210"/>
      <c r="L158" s="210"/>
      <c r="M158" s="210"/>
      <c r="N158" s="206"/>
      <c r="O158" s="206"/>
    </row>
    <row r="159" customFormat="false" ht="12.75" hidden="false" customHeight="false" outlineLevel="0" collapsed="false">
      <c r="A159" s="191" t="n">
        <v>39263</v>
      </c>
      <c r="B159" s="183" t="n">
        <f aca="false">IF(A159-$A$2&lt;0,0,INT((A159-$A$2)/365))</f>
        <v>7</v>
      </c>
      <c r="C159" s="211" t="n">
        <v>210.241417889097</v>
      </c>
      <c r="D159" s="210"/>
      <c r="E159" s="211" t="n">
        <f aca="false">IF(inflationCurves!G99=0,0,E158*(1+inflationCurves!G99)^(1/12))</f>
        <v>134.155460495113</v>
      </c>
      <c r="F159" s="210"/>
      <c r="G159" s="211" t="n">
        <f aca="false">IF(inflationCurves!K99=0,0,G158*(1+inflationCurves!K99)^(1/12))</f>
        <v>126.178984545982</v>
      </c>
      <c r="H159" s="210"/>
      <c r="I159" s="210"/>
      <c r="J159" s="210"/>
      <c r="K159" s="210"/>
      <c r="L159" s="210"/>
      <c r="M159" s="210"/>
      <c r="N159" s="206"/>
      <c r="O159" s="206"/>
    </row>
    <row r="160" customFormat="false" ht="12.75" hidden="false" customHeight="false" outlineLevel="0" collapsed="false">
      <c r="A160" s="191" t="n">
        <v>39294</v>
      </c>
      <c r="B160" s="183" t="n">
        <f aca="false">IF(A160-$A$2&lt;0,0,INT((A160-$A$2)/365))</f>
        <v>7</v>
      </c>
      <c r="C160" s="211" t="n">
        <v>210.722727193586</v>
      </c>
      <c r="D160" s="210"/>
      <c r="E160" s="211" t="n">
        <f aca="false">IF(inflationCurves!G100=0,0,E159*(1+inflationCurves!G100)^(1/12))</f>
        <v>134.452731431865</v>
      </c>
      <c r="F160" s="210"/>
      <c r="G160" s="211" t="n">
        <f aca="false">IF(inflationCurves!K100=0,0,G159*(1+inflationCurves!K100)^(1/12))</f>
        <v>126.409211773199</v>
      </c>
      <c r="H160" s="210"/>
      <c r="I160" s="210"/>
      <c r="J160" s="210"/>
      <c r="K160" s="210"/>
      <c r="L160" s="210"/>
      <c r="M160" s="210"/>
      <c r="N160" s="206"/>
      <c r="O160" s="206"/>
    </row>
    <row r="161" customFormat="false" ht="12.75" hidden="false" customHeight="false" outlineLevel="0" collapsed="false">
      <c r="A161" s="191" t="n">
        <v>39325</v>
      </c>
      <c r="B161" s="183" t="n">
        <f aca="false">IF(A161-$A$2&lt;0,0,INT((A161-$A$2)/365))</f>
        <v>7</v>
      </c>
      <c r="C161" s="211" t="n">
        <v>211.200478712843</v>
      </c>
      <c r="D161" s="210"/>
      <c r="E161" s="211" t="n">
        <f aca="false">IF(inflationCurves!G101=0,0,E160*(1+inflationCurves!G101)^(1/12))</f>
        <v>134.747981923518</v>
      </c>
      <c r="F161" s="210"/>
      <c r="G161" s="211" t="n">
        <f aca="false">IF(inflationCurves!K101=0,0,G160*(1+inflationCurves!K101)^(1/12))</f>
        <v>126.637389930245</v>
      </c>
      <c r="H161" s="210"/>
      <c r="I161" s="210"/>
      <c r="J161" s="210"/>
      <c r="K161" s="210"/>
      <c r="L161" s="210"/>
      <c r="M161" s="210"/>
      <c r="N161" s="206"/>
      <c r="O161" s="206"/>
    </row>
    <row r="162" customFormat="false" ht="12.75" hidden="false" customHeight="false" outlineLevel="0" collapsed="false">
      <c r="A162" s="191" t="n">
        <v>39355</v>
      </c>
      <c r="B162" s="183" t="n">
        <f aca="false">IF(A162-$A$2&lt;0,0,INT((A162-$A$2)/365))</f>
        <v>7</v>
      </c>
      <c r="C162" s="211" t="n">
        <v>211.674583971824</v>
      </c>
      <c r="D162" s="210"/>
      <c r="E162" s="211" t="n">
        <f aca="false">IF(inflationCurves!G102=0,0,E161*(1+inflationCurves!G102)^(1/12))</f>
        <v>135.043402622142</v>
      </c>
      <c r="F162" s="210"/>
      <c r="G162" s="211" t="n">
        <f aca="false">IF(inflationCurves!K102=0,0,G161*(1+inflationCurves!K102)^(1/12))</f>
        <v>126.865283456624</v>
      </c>
      <c r="H162" s="210"/>
      <c r="I162" s="210"/>
      <c r="J162" s="210"/>
      <c r="K162" s="210"/>
      <c r="L162" s="210"/>
      <c r="M162" s="210"/>
      <c r="N162" s="206"/>
      <c r="O162" s="206"/>
    </row>
    <row r="163" customFormat="false" ht="12.75" hidden="false" customHeight="false" outlineLevel="0" collapsed="false">
      <c r="A163" s="191" t="n">
        <v>39386</v>
      </c>
      <c r="B163" s="183" t="n">
        <f aca="false">IF(A163-$A$2&lt;0,0,INT((A163-$A$2)/365))</f>
        <v>7</v>
      </c>
      <c r="C163" s="211" t="n">
        <v>212.145112634151</v>
      </c>
      <c r="D163" s="210"/>
      <c r="E163" s="211" t="n">
        <f aca="false">IF(inflationCurves!G103=0,0,E162*(1+inflationCurves!G103)^(1/12))</f>
        <v>135.336955134625</v>
      </c>
      <c r="F163" s="210"/>
      <c r="G163" s="211" t="n">
        <f aca="false">IF(inflationCurves!K103=0,0,G162*(1+inflationCurves!K103)^(1/12))</f>
        <v>127.091252906659</v>
      </c>
      <c r="H163" s="210"/>
      <c r="I163" s="210"/>
      <c r="J163" s="210"/>
      <c r="K163" s="210"/>
      <c r="L163" s="210"/>
      <c r="M163" s="210"/>
      <c r="N163" s="206"/>
      <c r="O163" s="206"/>
    </row>
    <row r="164" customFormat="false" ht="12.75" hidden="false" customHeight="false" outlineLevel="0" collapsed="false">
      <c r="A164" s="191" t="n">
        <v>39416</v>
      </c>
      <c r="B164" s="183" t="n">
        <f aca="false">IF(A164-$A$2&lt;0,0,INT((A164-$A$2)/365))</f>
        <v>7</v>
      </c>
      <c r="C164" s="211" t="n">
        <v>212.612281291966</v>
      </c>
      <c r="D164" s="210"/>
      <c r="E164" s="211" t="n">
        <f aca="false">IF(inflationCurves!G104=0,0,E163*(1+inflationCurves!G104)^(1/12))</f>
        <v>135.630404595526</v>
      </c>
      <c r="F164" s="210"/>
      <c r="G164" s="211" t="n">
        <f aca="false">IF(inflationCurves!K104=0,0,G163*(1+inflationCurves!K104)^(1/12))</f>
        <v>127.316738104131</v>
      </c>
      <c r="H164" s="210"/>
      <c r="I164" s="210"/>
      <c r="J164" s="210"/>
      <c r="K164" s="210"/>
      <c r="L164" s="210"/>
      <c r="M164" s="210"/>
      <c r="N164" s="206"/>
      <c r="O164" s="206"/>
    </row>
    <row r="165" customFormat="false" ht="12.75" hidden="false" customHeight="false" outlineLevel="0" collapsed="false">
      <c r="A165" s="191" t="n">
        <v>39447</v>
      </c>
      <c r="B165" s="183" t="n">
        <f aca="false">IF(A165-$A$2&lt;0,0,INT((A165-$A$2)/365))</f>
        <v>7</v>
      </c>
      <c r="C165" s="211" t="n">
        <v>213.076014846666</v>
      </c>
      <c r="D165" s="210"/>
      <c r="E165" s="211" t="n">
        <f aca="false">IF(inflationCurves!G105=0,0,E164*(1+inflationCurves!G105)^(1/12))</f>
        <v>135.92304198689</v>
      </c>
      <c r="F165" s="210"/>
      <c r="G165" s="211" t="n">
        <f aca="false">IF(inflationCurves!K105=0,0,G164*(1+inflationCurves!K105)^(1/12))</f>
        <v>127.541163156902</v>
      </c>
      <c r="H165" s="210"/>
      <c r="I165" s="210"/>
      <c r="J165" s="210"/>
      <c r="K165" s="210"/>
      <c r="L165" s="210"/>
      <c r="M165" s="210"/>
      <c r="N165" s="206"/>
      <c r="O165" s="206"/>
    </row>
    <row r="166" customFormat="false" ht="12.75" hidden="false" customHeight="false" outlineLevel="0" collapsed="false">
      <c r="A166" s="191" t="n">
        <v>39478</v>
      </c>
      <c r="B166" s="183" t="n">
        <f aca="false">IF(A166-$A$2&lt;0,0,INT((A166-$A$2)/365))</f>
        <v>7</v>
      </c>
      <c r="C166" s="211" t="n">
        <v>213.536526674195</v>
      </c>
      <c r="D166" s="210"/>
      <c r="E166" s="211" t="n">
        <f aca="false">IF(inflationCurves!G106=0,0,E165*(1+inflationCurves!G106)^(1/12))</f>
        <v>136.214881706676</v>
      </c>
      <c r="F166" s="210"/>
      <c r="G166" s="211" t="n">
        <f aca="false">IF(inflationCurves!K106=0,0,G165*(1+inflationCurves!K106)^(1/12))</f>
        <v>127.764554869045</v>
      </c>
      <c r="H166" s="210"/>
      <c r="I166" s="210"/>
      <c r="J166" s="210"/>
      <c r="K166" s="210"/>
      <c r="L166" s="210"/>
      <c r="M166" s="210"/>
      <c r="N166" s="206"/>
      <c r="O166" s="206"/>
    </row>
    <row r="167" customFormat="false" ht="12.75" hidden="false" customHeight="false" outlineLevel="0" collapsed="false">
      <c r="A167" s="191" t="n">
        <v>39507</v>
      </c>
      <c r="B167" s="183" t="n">
        <f aca="false">IF(A167-$A$2&lt;0,0,INT((A167-$A$2)/365))</f>
        <v>7</v>
      </c>
      <c r="C167" s="211" t="n">
        <v>213.993749478374</v>
      </c>
      <c r="D167" s="210"/>
      <c r="E167" s="211" t="n">
        <f aca="false">IF(inflationCurves!G107=0,0,E166*(1+inflationCurves!G107)^(1/12))</f>
        <v>136.505930227325</v>
      </c>
      <c r="F167" s="210"/>
      <c r="G167" s="211" t="n">
        <f aca="false">IF(inflationCurves!K107=0,0,G166*(1+inflationCurves!K107)^(1/12))</f>
        <v>127.986915224022</v>
      </c>
      <c r="H167" s="210"/>
      <c r="I167" s="210"/>
      <c r="J167" s="210"/>
      <c r="K167" s="210"/>
      <c r="L167" s="210"/>
      <c r="M167" s="210"/>
      <c r="N167" s="206"/>
      <c r="O167" s="206"/>
    </row>
    <row r="168" customFormat="false" ht="12.75" hidden="false" customHeight="false" outlineLevel="0" collapsed="false">
      <c r="A168" s="191" t="n">
        <v>39538</v>
      </c>
      <c r="B168" s="183" t="n">
        <f aca="false">IF(A168-$A$2&lt;0,0,INT((A168-$A$2)/365))</f>
        <v>8</v>
      </c>
      <c r="C168" s="211" t="n">
        <v>214.447758809569</v>
      </c>
      <c r="D168" s="210"/>
      <c r="E168" s="211" t="n">
        <f aca="false">IF(inflationCurves!G108=0,0,E167*(1+inflationCurves!G108)^(1/12))</f>
        <v>136.79645549882</v>
      </c>
      <c r="F168" s="210"/>
      <c r="G168" s="211" t="n">
        <f aca="false">IF(inflationCurves!K108=0,0,G167*(1+inflationCurves!K108)^(1/12))</f>
        <v>128.208466079332</v>
      </c>
      <c r="H168" s="210"/>
      <c r="I168" s="210"/>
      <c r="J168" s="210"/>
      <c r="K168" s="210"/>
      <c r="L168" s="210"/>
      <c r="M168" s="210"/>
      <c r="N168" s="206"/>
      <c r="O168" s="206"/>
    </row>
    <row r="169" customFormat="false" ht="12.75" hidden="false" customHeight="false" outlineLevel="0" collapsed="false">
      <c r="A169" s="191" t="n">
        <v>39568</v>
      </c>
      <c r="B169" s="183" t="n">
        <f aca="false">IF(A169-$A$2&lt;0,0,INT((A169-$A$2)/365))</f>
        <v>8</v>
      </c>
      <c r="C169" s="211" t="n">
        <v>214.898892277609</v>
      </c>
      <c r="D169" s="210"/>
      <c r="E169" s="211" t="n">
        <f aca="false">IF(inflationCurves!G109=0,0,E168*(1+inflationCurves!G109)^(1/12))</f>
        <v>137.086107742921</v>
      </c>
      <c r="F169" s="210"/>
      <c r="G169" s="211" t="n">
        <f aca="false">IF(inflationCurves!K109=0,0,G168*(1+inflationCurves!K109)^(1/12))</f>
        <v>128.428948922554</v>
      </c>
      <c r="H169" s="210"/>
      <c r="I169" s="210"/>
      <c r="J169" s="210"/>
      <c r="K169" s="210"/>
      <c r="L169" s="210"/>
      <c r="M169" s="210"/>
      <c r="N169" s="206"/>
      <c r="O169" s="206"/>
    </row>
    <row r="170" customFormat="false" ht="12.75" hidden="false" customHeight="false" outlineLevel="0" collapsed="false">
      <c r="A170" s="191" t="n">
        <v>39599</v>
      </c>
      <c r="B170" s="183" t="n">
        <f aca="false">IF(A170-$A$2&lt;0,0,INT((A170-$A$2)/365))</f>
        <v>8</v>
      </c>
      <c r="C170" s="211" t="n">
        <v>215.346959429624</v>
      </c>
      <c r="D170" s="210"/>
      <c r="E170" s="211" t="n">
        <f aca="false">IF(inflationCurves!G110=0,0,E169*(1+inflationCurves!G110)^(1/12))</f>
        <v>137.375243448357</v>
      </c>
      <c r="F170" s="210"/>
      <c r="G170" s="211" t="n">
        <f aca="false">IF(inflationCurves!K110=0,0,G169*(1+inflationCurves!K110)^(1/12))</f>
        <v>128.648639299886</v>
      </c>
      <c r="H170" s="210"/>
      <c r="I170" s="210"/>
      <c r="J170" s="210"/>
      <c r="K170" s="210"/>
      <c r="L170" s="210"/>
      <c r="M170" s="210"/>
      <c r="N170" s="206"/>
      <c r="O170" s="206"/>
    </row>
    <row r="171" customFormat="false" ht="12.75" hidden="false" customHeight="false" outlineLevel="0" collapsed="false">
      <c r="A171" s="191" t="n">
        <v>39629</v>
      </c>
      <c r="B171" s="183" t="n">
        <f aca="false">IF(A171-$A$2&lt;0,0,INT((A171-$A$2)/365))</f>
        <v>8</v>
      </c>
      <c r="C171" s="211" t="n">
        <v>215.792161904473</v>
      </c>
      <c r="D171" s="210"/>
      <c r="E171" s="211" t="n">
        <f aca="false">IF(inflationCurves!G111=0,0,E170*(1+inflationCurves!G111)^(1/12))</f>
        <v>137.662199480621</v>
      </c>
      <c r="F171" s="210"/>
      <c r="G171" s="211" t="n">
        <f aca="false">IF(inflationCurves!K111=0,0,G170*(1+inflationCurves!K111)^(1/12))</f>
        <v>128.866213781642</v>
      </c>
      <c r="H171" s="210"/>
      <c r="I171" s="210"/>
      <c r="J171" s="210"/>
      <c r="K171" s="210"/>
      <c r="L171" s="210"/>
      <c r="M171" s="210"/>
      <c r="N171" s="206"/>
      <c r="O171" s="206"/>
    </row>
    <row r="172" customFormat="false" ht="12.75" hidden="false" customHeight="false" outlineLevel="0" collapsed="false">
      <c r="A172" s="191" t="n">
        <v>39660</v>
      </c>
      <c r="B172" s="183" t="n">
        <f aca="false">IF(A172-$A$2&lt;0,0,INT((A172-$A$2)/365))</f>
        <v>8</v>
      </c>
      <c r="C172" s="211" t="n">
        <v>216.234448642808</v>
      </c>
      <c r="D172" s="210"/>
      <c r="E172" s="211" t="n">
        <f aca="false">IF(inflationCurves!G112=0,0,E171*(1+inflationCurves!G112)^(1/12))</f>
        <v>137.94979203004</v>
      </c>
      <c r="F172" s="210"/>
      <c r="G172" s="211" t="n">
        <f aca="false">IF(inflationCurves!K112=0,0,G171*(1+inflationCurves!K112)^(1/12))</f>
        <v>129.083935349251</v>
      </c>
      <c r="H172" s="210"/>
      <c r="I172" s="210"/>
      <c r="J172" s="210"/>
      <c r="K172" s="210"/>
      <c r="L172" s="210"/>
      <c r="M172" s="210"/>
      <c r="N172" s="206"/>
      <c r="O172" s="206"/>
    </row>
    <row r="173" customFormat="false" ht="12.75" hidden="false" customHeight="false" outlineLevel="0" collapsed="false">
      <c r="A173" s="191" t="n">
        <v>39691</v>
      </c>
      <c r="B173" s="183" t="n">
        <f aca="false">IF(A173-$A$2&lt;0,0,INT((A173-$A$2)/365))</f>
        <v>8</v>
      </c>
      <c r="C173" s="211" t="n">
        <v>216.674015480667</v>
      </c>
      <c r="D173" s="210"/>
      <c r="E173" s="211" t="n">
        <f aca="false">IF(inflationCurves!G113=0,0,E172*(1+inflationCurves!G113)^(1/12))</f>
        <v>138.235679234312</v>
      </c>
      <c r="F173" s="210"/>
      <c r="G173" s="211" t="n">
        <f aca="false">IF(inflationCurves!K113=0,0,G172*(1+inflationCurves!K113)^(1/12))</f>
        <v>129.299934709268</v>
      </c>
      <c r="H173" s="210"/>
      <c r="I173" s="210"/>
      <c r="J173" s="210"/>
      <c r="K173" s="210"/>
      <c r="L173" s="210"/>
      <c r="M173" s="210"/>
      <c r="N173" s="206"/>
      <c r="O173" s="206"/>
    </row>
    <row r="174" customFormat="false" ht="12.75" hidden="false" customHeight="false" outlineLevel="0" collapsed="false">
      <c r="A174" s="191" t="n">
        <v>39721</v>
      </c>
      <c r="B174" s="183" t="n">
        <f aca="false">IF(A174-$A$2&lt;0,0,INT((A174-$A$2)/365))</f>
        <v>8</v>
      </c>
      <c r="C174" s="211" t="n">
        <v>217.110816754206</v>
      </c>
      <c r="D174" s="210"/>
      <c r="E174" s="211" t="n">
        <f aca="false">IF(inflationCurves!G114=0,0,E173*(1+inflationCurves!G114)^(1/12))</f>
        <v>138.522275315329</v>
      </c>
      <c r="F174" s="210"/>
      <c r="G174" s="211" t="n">
        <f aca="false">IF(inflationCurves!K114=0,0,G173*(1+inflationCurves!K114)^(1/12))</f>
        <v>129.516150077353</v>
      </c>
      <c r="H174" s="210"/>
      <c r="I174" s="210"/>
      <c r="J174" s="210"/>
      <c r="K174" s="210"/>
      <c r="L174" s="210"/>
      <c r="M174" s="210"/>
      <c r="N174" s="206"/>
      <c r="O174" s="206"/>
    </row>
    <row r="175" customFormat="false" ht="12.75" hidden="false" customHeight="false" outlineLevel="0" collapsed="false">
      <c r="A175" s="191" t="n">
        <v>39752</v>
      </c>
      <c r="B175" s="183" t="n">
        <f aca="false">IF(A175-$A$2&lt;0,0,INT((A175-$A$2)/365))</f>
        <v>8</v>
      </c>
      <c r="C175" s="211" t="n">
        <v>217.544928391663</v>
      </c>
      <c r="D175" s="210"/>
      <c r="E175" s="211" t="n">
        <f aca="false">IF(inflationCurves!G115=0,0,E174*(1+inflationCurves!G115)^(1/12))</f>
        <v>138.807265259093</v>
      </c>
      <c r="F175" s="210"/>
      <c r="G175" s="211" t="n">
        <f aca="false">IF(inflationCurves!K115=0,0,G174*(1+inflationCurves!K115)^(1/12))</f>
        <v>129.730727258594</v>
      </c>
      <c r="H175" s="210"/>
      <c r="I175" s="210"/>
      <c r="J175" s="210"/>
      <c r="K175" s="210"/>
      <c r="L175" s="210"/>
      <c r="M175" s="210"/>
      <c r="N175" s="206"/>
      <c r="O175" s="206"/>
    </row>
    <row r="176" customFormat="false" ht="12.75" hidden="false" customHeight="false" outlineLevel="0" collapsed="false">
      <c r="A176" s="191" t="n">
        <v>39782</v>
      </c>
      <c r="B176" s="183" t="n">
        <f aca="false">IF(A176-$A$2&lt;0,0,INT((A176-$A$2)/365))</f>
        <v>8</v>
      </c>
      <c r="C176" s="211" t="n">
        <v>217.976536699572</v>
      </c>
      <c r="D176" s="210"/>
      <c r="E176" s="211" t="n">
        <f aca="false">IF(inflationCurves!G116=0,0,E175*(1+inflationCurves!G116)^(1/12))</f>
        <v>139.0927090261</v>
      </c>
      <c r="F176" s="210"/>
      <c r="G176" s="211" t="n">
        <f aca="false">IF(inflationCurves!K116=0,0,G175*(1+inflationCurves!K116)^(1/12))</f>
        <v>129.945333642135</v>
      </c>
      <c r="H176" s="210"/>
      <c r="I176" s="210"/>
      <c r="J176" s="210"/>
      <c r="K176" s="210"/>
      <c r="L176" s="210"/>
      <c r="M176" s="210"/>
      <c r="N176" s="206"/>
      <c r="O176" s="206"/>
    </row>
    <row r="177" customFormat="false" ht="12.75" hidden="false" customHeight="false" outlineLevel="0" collapsed="false">
      <c r="A177" s="191" t="n">
        <v>39813</v>
      </c>
      <c r="B177" s="183" t="n">
        <f aca="false">IF(A177-$A$2&lt;0,0,INT((A177-$A$2)/365))</f>
        <v>8</v>
      </c>
      <c r="C177" s="211" t="n">
        <v>218.405603118473</v>
      </c>
      <c r="D177" s="210"/>
      <c r="E177" s="211" t="n">
        <f aca="false">IF(inflationCurves!G117=0,0,E176*(1+inflationCurves!G117)^(1/12))</f>
        <v>139.377777586765</v>
      </c>
      <c r="F177" s="210"/>
      <c r="G177" s="211" t="n">
        <f aca="false">IF(inflationCurves!K117=0,0,G176*(1+inflationCurves!K117)^(1/12))</f>
        <v>130.159301454958</v>
      </c>
      <c r="H177" s="210"/>
      <c r="I177" s="210"/>
      <c r="J177" s="210"/>
      <c r="K177" s="210"/>
      <c r="L177" s="210"/>
      <c r="M177" s="210"/>
      <c r="N177" s="206"/>
      <c r="O177" s="206"/>
    </row>
    <row r="178" customFormat="false" ht="12.75" hidden="false" customHeight="false" outlineLevel="0" collapsed="false">
      <c r="A178" s="191" t="n">
        <v>39844</v>
      </c>
      <c r="B178" s="183" t="n">
        <f aca="false">IF(A178-$A$2&lt;0,0,INT((A178-$A$2)/365))</f>
        <v>8</v>
      </c>
      <c r="C178" s="211" t="n">
        <v>218.83230728502</v>
      </c>
      <c r="D178" s="210"/>
      <c r="E178" s="211" t="n">
        <f aca="false">IF(inflationCurves!G118=0,0,E177*(1+inflationCurves!G118)^(1/12))</f>
        <v>139.662389916116</v>
      </c>
      <c r="F178" s="210"/>
      <c r="G178" s="211" t="n">
        <f aca="false">IF(inflationCurves!K118=0,0,G177*(1+inflationCurves!K118)^(1/12))</f>
        <v>130.372578092097</v>
      </c>
      <c r="H178" s="210"/>
      <c r="I178" s="210"/>
      <c r="J178" s="210"/>
      <c r="K178" s="210"/>
      <c r="L178" s="210"/>
      <c r="M178" s="210"/>
      <c r="N178" s="206"/>
      <c r="O178" s="206"/>
    </row>
    <row r="179" customFormat="false" ht="12.75" hidden="false" customHeight="false" outlineLevel="0" collapsed="false">
      <c r="A179" s="191" t="n">
        <v>39872</v>
      </c>
      <c r="B179" s="183" t="n">
        <f aca="false">IF(A179-$A$2&lt;0,0,INT((A179-$A$2)/365))</f>
        <v>8</v>
      </c>
      <c r="C179" s="211" t="n">
        <v>219.256614738983</v>
      </c>
      <c r="D179" s="210"/>
      <c r="E179" s="211" t="n">
        <f aca="false">IF(inflationCurves!G119=0,0,E178*(1+inflationCurves!G119)^(1/12))</f>
        <v>139.946673008152</v>
      </c>
      <c r="F179" s="210"/>
      <c r="G179" s="211" t="n">
        <f aca="false">IF(inflationCurves!K119=0,0,G178*(1+inflationCurves!K119)^(1/12))</f>
        <v>130.585263844485</v>
      </c>
      <c r="H179" s="210"/>
      <c r="I179" s="210"/>
      <c r="J179" s="210"/>
      <c r="K179" s="210"/>
      <c r="L179" s="210"/>
      <c r="M179" s="210"/>
      <c r="N179" s="206"/>
      <c r="O179" s="206"/>
    </row>
    <row r="180" customFormat="false" ht="12.75" hidden="false" customHeight="false" outlineLevel="0" collapsed="false">
      <c r="A180" s="191" t="n">
        <v>39903</v>
      </c>
      <c r="B180" s="183" t="n">
        <f aca="false">IF(A180-$A$2&lt;0,0,INT((A180-$A$2)/365))</f>
        <v>9</v>
      </c>
      <c r="C180" s="211" t="n">
        <v>219.678598147149</v>
      </c>
      <c r="D180" s="210"/>
      <c r="E180" s="211" t="n">
        <f aca="false">IF(inflationCurves!G120=0,0,E179*(1+inflationCurves!G120)^(1/12))</f>
        <v>140.230833396317</v>
      </c>
      <c r="F180" s="210"/>
      <c r="G180" s="211" t="n">
        <f aca="false">IF(inflationCurves!K120=0,0,G179*(1+inflationCurves!K120)^(1/12))</f>
        <v>130.797529558361</v>
      </c>
      <c r="H180" s="210"/>
      <c r="I180" s="210"/>
      <c r="J180" s="210"/>
      <c r="K180" s="210"/>
      <c r="L180" s="210"/>
      <c r="M180" s="210"/>
      <c r="N180" s="206"/>
      <c r="O180" s="206"/>
    </row>
    <row r="181" customFormat="false" ht="12.75" hidden="false" customHeight="false" outlineLevel="0" collapsed="false">
      <c r="A181" s="191" t="n">
        <v>39933</v>
      </c>
      <c r="B181" s="183" t="n">
        <f aca="false">IF(A181-$A$2&lt;0,0,INT((A181-$A$2)/365))</f>
        <v>9</v>
      </c>
      <c r="C181" s="211" t="n">
        <v>220.098622021702</v>
      </c>
      <c r="D181" s="210"/>
      <c r="E181" s="211" t="n">
        <f aca="false">IF(inflationCurves!G121=0,0,E180*(1+inflationCurves!G121)^(1/12))</f>
        <v>140.514493626832</v>
      </c>
      <c r="F181" s="210"/>
      <c r="G181" s="211" t="n">
        <f aca="false">IF(inflationCurves!K121=0,0,G180*(1+inflationCurves!K121)^(1/12))</f>
        <v>131.009097008037</v>
      </c>
      <c r="H181" s="210"/>
      <c r="I181" s="210"/>
      <c r="J181" s="210"/>
      <c r="K181" s="210"/>
      <c r="L181" s="210"/>
      <c r="M181" s="210"/>
      <c r="N181" s="206"/>
      <c r="O181" s="206"/>
    </row>
    <row r="182" customFormat="false" ht="12.75" hidden="false" customHeight="false" outlineLevel="0" collapsed="false">
      <c r="A182" s="191" t="n">
        <v>39964</v>
      </c>
      <c r="B182" s="183" t="n">
        <f aca="false">IF(A182-$A$2&lt;0,0,INT((A182-$A$2)/365))</f>
        <v>9</v>
      </c>
      <c r="C182" s="211" t="n">
        <v>220.516457220506</v>
      </c>
      <c r="D182" s="210"/>
      <c r="E182" s="211" t="n">
        <f aca="false">IF(inflationCurves!G122=0,0,E181*(1+inflationCurves!G122)^(1/12))</f>
        <v>140.798090785385</v>
      </c>
      <c r="F182" s="210"/>
      <c r="G182" s="211" t="n">
        <f aca="false">IF(inflationCurves!K122=0,0,G181*(1+inflationCurves!K122)^(1/12))</f>
        <v>131.220301997888</v>
      </c>
      <c r="H182" s="210"/>
      <c r="I182" s="210"/>
      <c r="J182" s="210"/>
      <c r="K182" s="210"/>
      <c r="L182" s="210"/>
      <c r="M182" s="210"/>
      <c r="N182" s="206"/>
      <c r="O182" s="206"/>
    </row>
    <row r="183" customFormat="false" ht="12.75" hidden="false" customHeight="false" outlineLevel="0" collapsed="false">
      <c r="A183" s="191" t="n">
        <v>39994</v>
      </c>
      <c r="B183" s="183" t="n">
        <f aca="false">IF(A183-$A$2&lt;0,0,INT((A183-$A$2)/365))</f>
        <v>9</v>
      </c>
      <c r="C183" s="211" t="n">
        <v>220.932266280539</v>
      </c>
      <c r="D183" s="210"/>
      <c r="E183" s="211" t="n">
        <f aca="false">IF(inflationCurves!G123=0,0,E182*(1+inflationCurves!G123)^(1/12))</f>
        <v>141.07984569359</v>
      </c>
      <c r="F183" s="210"/>
      <c r="G183" s="211" t="n">
        <f aca="false">IF(inflationCurves!K123=0,0,G182*(1+inflationCurves!K123)^(1/12))</f>
        <v>131.42973137568</v>
      </c>
      <c r="H183" s="210"/>
      <c r="I183" s="210"/>
      <c r="J183" s="210"/>
      <c r="K183" s="210"/>
      <c r="L183" s="210"/>
      <c r="M183" s="210"/>
      <c r="N183" s="206"/>
      <c r="O183" s="206"/>
    </row>
    <row r="184" customFormat="false" ht="12.75" hidden="false" customHeight="false" outlineLevel="0" collapsed="false">
      <c r="A184" s="191" t="n">
        <v>40025</v>
      </c>
      <c r="B184" s="183" t="n">
        <f aca="false">IF(A184-$A$2&lt;0,0,INT((A184-$A$2)/365))</f>
        <v>9</v>
      </c>
      <c r="C184" s="211" t="n">
        <v>221.346023119934</v>
      </c>
      <c r="D184" s="210"/>
      <c r="E184" s="211" t="n">
        <f aca="false">IF(inflationCurves!G124=0,0,E183*(1+inflationCurves!G124)^(1/12))</f>
        <v>141.362725387799</v>
      </c>
      <c r="F184" s="210"/>
      <c r="G184" s="211" t="n">
        <f aca="false">IF(inflationCurves!K124=0,0,G183*(1+inflationCurves!K124)^(1/12))</f>
        <v>131.639759332614</v>
      </c>
      <c r="H184" s="210"/>
      <c r="I184" s="210"/>
      <c r="J184" s="210"/>
      <c r="K184" s="210"/>
      <c r="L184" s="210"/>
      <c r="M184" s="210"/>
      <c r="N184" s="206"/>
      <c r="O184" s="206"/>
    </row>
    <row r="185" customFormat="false" ht="12.75" hidden="false" customHeight="false" outlineLevel="0" collapsed="false">
      <c r="A185" s="191" t="n">
        <v>40056</v>
      </c>
      <c r="B185" s="183" t="n">
        <f aca="false">IF(A185-$A$2&lt;0,0,INT((A185-$A$2)/365))</f>
        <v>9</v>
      </c>
      <c r="C185" s="211" t="n">
        <v>221.757883294869</v>
      </c>
      <c r="D185" s="210"/>
      <c r="E185" s="211" t="n">
        <f aca="false">IF(inflationCurves!G125=0,0,E184*(1+inflationCurves!G125)^(1/12))</f>
        <v>141.644197755651</v>
      </c>
      <c r="F185" s="210"/>
      <c r="G185" s="211" t="n">
        <f aca="false">IF(inflationCurves!K125=0,0,G184*(1+inflationCurves!K125)^(1/12))</f>
        <v>131.848370069308</v>
      </c>
      <c r="H185" s="210"/>
      <c r="I185" s="210"/>
      <c r="J185" s="210"/>
      <c r="K185" s="210"/>
      <c r="L185" s="210"/>
      <c r="M185" s="210"/>
      <c r="N185" s="206"/>
      <c r="O185" s="206"/>
    </row>
    <row r="186" customFormat="false" ht="12.75" hidden="false" customHeight="false" outlineLevel="0" collapsed="false">
      <c r="A186" s="191" t="n">
        <v>40086</v>
      </c>
      <c r="B186" s="183" t="n">
        <f aca="false">IF(A186-$A$2&lt;0,0,INT((A186-$A$2)/365))</f>
        <v>9</v>
      </c>
      <c r="C186" s="211" t="n">
        <v>222.167823500003</v>
      </c>
      <c r="D186" s="210"/>
      <c r="E186" s="211" t="n">
        <f aca="false">IF(inflationCurves!G126=0,0,E185*(1+inflationCurves!G126)^(1/12))</f>
        <v>141.926771873671</v>
      </c>
      <c r="F186" s="210"/>
      <c r="G186" s="211" t="n">
        <f aca="false">IF(inflationCurves!K126=0,0,G185*(1+inflationCurves!K126)^(1/12))</f>
        <v>132.057569521948</v>
      </c>
      <c r="H186" s="210"/>
      <c r="I186" s="210"/>
      <c r="J186" s="210"/>
      <c r="K186" s="210"/>
      <c r="L186" s="210"/>
      <c r="M186" s="210"/>
      <c r="N186" s="206"/>
      <c r="O186" s="206"/>
    </row>
    <row r="187" customFormat="false" ht="12.75" hidden="false" customHeight="false" outlineLevel="0" collapsed="false">
      <c r="A187" s="191" t="n">
        <v>40117</v>
      </c>
      <c r="B187" s="183" t="n">
        <f aca="false">IF(A187-$A$2&lt;0,0,INT((A187-$A$2)/365))</f>
        <v>9</v>
      </c>
      <c r="C187" s="211" t="n">
        <v>222.575909305264</v>
      </c>
      <c r="D187" s="210"/>
      <c r="E187" s="211" t="n">
        <f aca="false">IF(inflationCurves!G127=0,0,E186*(1+inflationCurves!G127)^(1/12))</f>
        <v>142.208113471093</v>
      </c>
      <c r="F187" s="210"/>
      <c r="G187" s="211" t="n">
        <f aca="false">IF(inflationCurves!K127=0,0,G186*(1+inflationCurves!K127)^(1/12))</f>
        <v>132.26549576022</v>
      </c>
      <c r="H187" s="210"/>
      <c r="I187" s="210"/>
      <c r="J187" s="210"/>
      <c r="K187" s="210"/>
      <c r="L187" s="210"/>
      <c r="M187" s="210"/>
      <c r="N187" s="206"/>
      <c r="O187" s="206"/>
    </row>
    <row r="188" customFormat="false" ht="12.75" hidden="false" customHeight="false" outlineLevel="0" collapsed="false">
      <c r="A188" s="191" t="n">
        <v>40147</v>
      </c>
      <c r="B188" s="183" t="n">
        <f aca="false">IF(A188-$A$2&lt;0,0,INT((A188-$A$2)/365))</f>
        <v>9</v>
      </c>
      <c r="C188" s="211" t="n">
        <v>222.982285830715</v>
      </c>
      <c r="D188" s="210"/>
      <c r="E188" s="211" t="n">
        <f aca="false">IF(inflationCurves!G128=0,0,E187*(1+inflationCurves!G128)^(1/12))</f>
        <v>142.490296397285</v>
      </c>
      <c r="F188" s="210"/>
      <c r="G188" s="211" t="n">
        <f aca="false">IF(inflationCurves!K128=0,0,G187*(1+inflationCurves!K128)^(1/12))</f>
        <v>132.473816221903</v>
      </c>
      <c r="H188" s="210"/>
      <c r="I188" s="210"/>
      <c r="J188" s="210"/>
      <c r="K188" s="210"/>
      <c r="L188" s="210"/>
      <c r="M188" s="210"/>
      <c r="N188" s="206"/>
      <c r="O188" s="206"/>
    </row>
    <row r="189" customFormat="false" ht="12.75" hidden="false" customHeight="false" outlineLevel="0" collapsed="false">
      <c r="A189" s="191" t="n">
        <v>40178</v>
      </c>
      <c r="B189" s="183" t="n">
        <f aca="false">IF(A189-$A$2&lt;0,0,INT((A189-$A$2)/365))</f>
        <v>9</v>
      </c>
      <c r="C189" s="211" t="n">
        <v>223.386933405985</v>
      </c>
      <c r="D189" s="210"/>
      <c r="E189" s="211" t="n">
        <f aca="false">IF(inflationCurves!G129=0,0,E188*(1+inflationCurves!G129)^(1/12))</f>
        <v>142.772442852842</v>
      </c>
      <c r="F189" s="210"/>
      <c r="G189" s="211" t="n">
        <f aca="false">IF(inflationCurves!K129=0,0,G188*(1+inflationCurves!K129)^(1/12))</f>
        <v>132.681828130363</v>
      </c>
      <c r="H189" s="210"/>
      <c r="I189" s="210"/>
      <c r="J189" s="210"/>
      <c r="K189" s="210"/>
      <c r="L189" s="210"/>
      <c r="M189" s="210"/>
      <c r="N189" s="206"/>
      <c r="O189" s="206"/>
    </row>
    <row r="190" customFormat="false" ht="12.75" hidden="false" customHeight="false" outlineLevel="0" collapsed="false">
      <c r="A190" s="191" t="n">
        <v>40209</v>
      </c>
      <c r="B190" s="183" t="n">
        <f aca="false">IF(A190-$A$2&lt;0,0,INT((A190-$A$2)/365))</f>
        <v>9</v>
      </c>
      <c r="C190" s="211" t="n">
        <v>223.789990358842</v>
      </c>
      <c r="D190" s="210"/>
      <c r="E190" s="211" t="n">
        <f aca="false">IF(inflationCurves!G130=0,0,E189*(1+inflationCurves!G130)^(1/12))</f>
        <v>143.054474442427</v>
      </c>
      <c r="F190" s="210"/>
      <c r="G190" s="211" t="n">
        <f aca="false">IF(inflationCurves!K130=0,0,G189*(1+inflationCurves!K130)^(1/12))</f>
        <v>132.889478144908</v>
      </c>
      <c r="H190" s="210"/>
      <c r="I190" s="210"/>
      <c r="J190" s="210"/>
      <c r="K190" s="210"/>
      <c r="L190" s="210"/>
      <c r="M190" s="210"/>
      <c r="N190" s="206"/>
      <c r="O190" s="206"/>
    </row>
    <row r="191" customFormat="false" ht="12.75" hidden="false" customHeight="false" outlineLevel="0" collapsed="false">
      <c r="A191" s="191" t="n">
        <v>40237</v>
      </c>
      <c r="B191" s="183" t="n">
        <f aca="false">IF(A191-$A$2&lt;0,0,INT((A191-$A$2)/365))</f>
        <v>9</v>
      </c>
      <c r="C191" s="211" t="n">
        <v>224.191439106283</v>
      </c>
      <c r="D191" s="210"/>
      <c r="E191" s="211" t="n">
        <f aca="false">IF(inflationCurves!G131=0,0,E190*(1+inflationCurves!G131)^(1/12))</f>
        <v>143.336569550642</v>
      </c>
      <c r="F191" s="210"/>
      <c r="G191" s="211" t="n">
        <f aca="false">IF(inflationCurves!K131=0,0,G190*(1+inflationCurves!K131)^(1/12))</f>
        <v>133.096907765436</v>
      </c>
      <c r="H191" s="210"/>
      <c r="I191" s="210"/>
      <c r="J191" s="210"/>
      <c r="K191" s="210"/>
      <c r="L191" s="210"/>
      <c r="M191" s="210"/>
      <c r="N191" s="206"/>
      <c r="O191" s="206"/>
    </row>
    <row r="192" customFormat="false" ht="12.75" hidden="false" customHeight="false" outlineLevel="0" collapsed="false">
      <c r="A192" s="191" t="n">
        <v>40268</v>
      </c>
      <c r="B192" s="183" t="n">
        <f aca="false">IF(A192-$A$2&lt;0,0,INT((A192-$A$2)/365))</f>
        <v>10</v>
      </c>
      <c r="C192" s="211" t="n">
        <v>224.59133922261</v>
      </c>
      <c r="D192" s="210"/>
      <c r="E192" s="211" t="n">
        <f aca="false">IF(inflationCurves!G132=0,0,E191*(1+inflationCurves!G132)^(1/12))</f>
        <v>143.618834347978</v>
      </c>
      <c r="F192" s="210"/>
      <c r="G192" s="211" t="n">
        <f aca="false">IF(inflationCurves!K132=0,0,G191*(1+inflationCurves!K132)^(1/12))</f>
        <v>133.304205674007</v>
      </c>
      <c r="H192" s="210"/>
      <c r="I192" s="210"/>
      <c r="J192" s="210"/>
      <c r="K192" s="210"/>
      <c r="L192" s="210"/>
      <c r="M192" s="210"/>
      <c r="N192" s="206"/>
      <c r="O192" s="206"/>
    </row>
    <row r="193" customFormat="false" ht="12.75" hidden="false" customHeight="false" outlineLevel="0" collapsed="false">
      <c r="A193" s="191" t="n">
        <v>40298</v>
      </c>
      <c r="B193" s="183" t="n">
        <f aca="false">IF(A193-$A$2&lt;0,0,INT((A193-$A$2)/365))</f>
        <v>10</v>
      </c>
      <c r="C193" s="211" t="n">
        <v>224.989959312358</v>
      </c>
      <c r="D193" s="210"/>
      <c r="E193" s="211" t="n">
        <f aca="false">IF(inflationCurves!G133=0,0,E192*(1+inflationCurves!G133)^(1/12))</f>
        <v>143.900957381002</v>
      </c>
      <c r="F193" s="210"/>
      <c r="G193" s="211" t="n">
        <f aca="false">IF(inflationCurves!K133=0,0,G192*(1+inflationCurves!K133)^(1/12))</f>
        <v>133.511141037411</v>
      </c>
      <c r="H193" s="210"/>
      <c r="I193" s="210"/>
      <c r="J193" s="210"/>
      <c r="K193" s="210"/>
      <c r="L193" s="210"/>
      <c r="M193" s="210"/>
      <c r="N193" s="206"/>
      <c r="O193" s="206"/>
    </row>
    <row r="194" customFormat="false" ht="12.75" hidden="false" customHeight="false" outlineLevel="0" collapsed="false">
      <c r="A194" s="191" t="n">
        <v>40329</v>
      </c>
      <c r="B194" s="183" t="n">
        <f aca="false">IF(A194-$A$2&lt;0,0,INT((A194-$A$2)/365))</f>
        <v>10</v>
      </c>
      <c r="C194" s="211" t="n">
        <v>225.387140454319</v>
      </c>
      <c r="D194" s="210"/>
      <c r="E194" s="211" t="n">
        <f aca="false">IF(inflationCurves!G134=0,0,E193*(1+inflationCurves!G134)^(1/12))</f>
        <v>144.18330929626</v>
      </c>
      <c r="F194" s="210"/>
      <c r="G194" s="211" t="n">
        <f aca="false">IF(inflationCurves!K134=0,0,G193*(1+inflationCurves!K134)^(1/12))</f>
        <v>133.717999232969</v>
      </c>
      <c r="H194" s="210"/>
      <c r="I194" s="210"/>
      <c r="J194" s="210"/>
      <c r="K194" s="210"/>
      <c r="L194" s="210"/>
      <c r="M194" s="210"/>
      <c r="N194" s="206"/>
      <c r="O194" s="206"/>
    </row>
    <row r="195" customFormat="false" ht="12.75" hidden="false" customHeight="false" outlineLevel="0" collapsed="false">
      <c r="A195" s="191" t="n">
        <v>40359</v>
      </c>
      <c r="B195" s="183" t="n">
        <f aca="false">IF(A195-$A$2&lt;0,0,INT((A195-$A$2)/365))</f>
        <v>10</v>
      </c>
      <c r="C195" s="211" t="n">
        <v>225.783004817712</v>
      </c>
      <c r="D195" s="210"/>
      <c r="E195" s="211" t="n">
        <f aca="false">IF(inflationCurves!G135=0,0,E194*(1+inflationCurves!G135)^(1/12))</f>
        <v>144.464136958785</v>
      </c>
      <c r="F195" s="210"/>
      <c r="G195" s="211" t="n">
        <f aca="false">IF(inflationCurves!K135=0,0,G194*(1+inflationCurves!K135)^(1/12))</f>
        <v>133.923391703526</v>
      </c>
      <c r="H195" s="210"/>
      <c r="I195" s="210"/>
      <c r="J195" s="210"/>
      <c r="K195" s="210"/>
      <c r="L195" s="210"/>
      <c r="M195" s="210"/>
      <c r="N195" s="206"/>
      <c r="O195" s="206"/>
    </row>
    <row r="196" customFormat="false" ht="12.75" hidden="false" customHeight="false" outlineLevel="0" collapsed="false">
      <c r="A196" s="191" t="n">
        <v>40390</v>
      </c>
      <c r="B196" s="183" t="n">
        <f aca="false">IF(A196-$A$2&lt;0,0,INT((A196-$A$2)/365))</f>
        <v>10</v>
      </c>
      <c r="C196" s="211" t="n">
        <v>226.177539066551</v>
      </c>
      <c r="D196" s="210"/>
      <c r="E196" s="211" t="n">
        <f aca="false">IF(inflationCurves!G136=0,0,E195*(1+inflationCurves!G136)^(1/12))</f>
        <v>144.746411704388</v>
      </c>
      <c r="F196" s="210"/>
      <c r="G196" s="211" t="n">
        <f aca="false">IF(inflationCurves!K136=0,0,G195*(1+inflationCurves!K136)^(1/12))</f>
        <v>134.129685084776</v>
      </c>
      <c r="H196" s="210"/>
      <c r="I196" s="210"/>
      <c r="J196" s="210"/>
      <c r="K196" s="210"/>
      <c r="L196" s="210"/>
      <c r="M196" s="210"/>
      <c r="N196" s="206"/>
      <c r="O196" s="206"/>
    </row>
    <row r="197" customFormat="false" ht="12.75" hidden="false" customHeight="false" outlineLevel="0" collapsed="false">
      <c r="A197" s="191" t="n">
        <v>40421</v>
      </c>
      <c r="B197" s="183" t="n">
        <f aca="false">IF(A197-$A$2&lt;0,0,INT((A197-$A$2)/365))</f>
        <v>10</v>
      </c>
      <c r="C197" s="211" t="n">
        <v>226.570859154807</v>
      </c>
      <c r="D197" s="210"/>
      <c r="E197" s="211" t="n">
        <f aca="false">IF(inflationCurves!G137=0,0,E196*(1+inflationCurves!G137)^(1/12))</f>
        <v>145.027607914689</v>
      </c>
      <c r="F197" s="210"/>
      <c r="G197" s="211" t="n">
        <f aca="false">IF(inflationCurves!K137=0,0,G196*(1+inflationCurves!K137)^(1/12))</f>
        <v>134.334875538267</v>
      </c>
      <c r="H197" s="210"/>
      <c r="I197" s="210"/>
      <c r="J197" s="210"/>
      <c r="K197" s="210"/>
      <c r="L197" s="210"/>
      <c r="M197" s="210"/>
      <c r="N197" s="206"/>
      <c r="O197" s="206"/>
    </row>
    <row r="198" customFormat="false" ht="12.75" hidden="false" customHeight="false" outlineLevel="0" collapsed="false">
      <c r="A198" s="191" t="n">
        <v>40451</v>
      </c>
      <c r="B198" s="183" t="n">
        <f aca="false">IF(A198-$A$2&lt;0,0,INT((A198-$A$2)/365))</f>
        <v>10</v>
      </c>
      <c r="C198" s="211" t="n">
        <v>226.962953149489</v>
      </c>
      <c r="D198" s="210"/>
      <c r="E198" s="211" t="n">
        <f aca="false">IF(inflationCurves!G138=0,0,E197*(1+inflationCurves!G138)^(1/12))</f>
        <v>145.310215519786</v>
      </c>
      <c r="F198" s="210"/>
      <c r="G198" s="211" t="n">
        <f aca="false">IF(inflationCurves!K138=0,0,G197*(1+inflationCurves!K138)^(1/12))</f>
        <v>134.540944435639</v>
      </c>
      <c r="H198" s="210"/>
      <c r="I198" s="210"/>
      <c r="J198" s="210"/>
      <c r="K198" s="210"/>
      <c r="L198" s="210"/>
      <c r="M198" s="210"/>
      <c r="N198" s="206"/>
      <c r="O198" s="206"/>
    </row>
    <row r="199" customFormat="false" ht="12.75" hidden="false" customHeight="false" outlineLevel="0" collapsed="false">
      <c r="A199" s="191" t="n">
        <v>40482</v>
      </c>
      <c r="B199" s="183" t="n">
        <f aca="false">IF(A199-$A$2&lt;0,0,INT((A199-$A$2)/365))</f>
        <v>10</v>
      </c>
      <c r="C199" s="211" t="n">
        <v>227.353872119026</v>
      </c>
      <c r="D199" s="210"/>
      <c r="E199" s="211" t="n">
        <f aca="false">IF(inflationCurves!G139=0,0,E198*(1+inflationCurves!G139)^(1/12))</f>
        <v>145.591865380135</v>
      </c>
      <c r="F199" s="210"/>
      <c r="G199" s="211" t="n">
        <f aca="false">IF(inflationCurves!K139=0,0,G198*(1+inflationCurves!K139)^(1/12))</f>
        <v>134.746009831441</v>
      </c>
      <c r="H199" s="210"/>
      <c r="I199" s="210"/>
      <c r="J199" s="210"/>
      <c r="K199" s="210"/>
      <c r="L199" s="210"/>
      <c r="M199" s="210"/>
      <c r="N199" s="206"/>
      <c r="O199" s="206"/>
    </row>
    <row r="200" customFormat="false" ht="12.75" hidden="false" customHeight="false" outlineLevel="0" collapsed="false">
      <c r="A200" s="191" t="n">
        <v>40512</v>
      </c>
      <c r="B200" s="183" t="n">
        <f aca="false">IF(A200-$A$2&lt;0,0,INT((A200-$A$2)/365))</f>
        <v>10</v>
      </c>
      <c r="C200" s="211" t="n">
        <v>227.743723032609</v>
      </c>
      <c r="D200" s="210"/>
      <c r="E200" s="211" t="n">
        <f aca="false">IF(inflationCurves!G140=0,0,E199*(1+inflationCurves!G140)^(1/12))</f>
        <v>145.874643617206</v>
      </c>
      <c r="F200" s="210"/>
      <c r="G200" s="211" t="n">
        <f aca="false">IF(inflationCurves!K140=0,0,G199*(1+inflationCurves!K140)^(1/12))</f>
        <v>134.95173806379</v>
      </c>
      <c r="H200" s="210"/>
      <c r="I200" s="210"/>
      <c r="J200" s="210"/>
      <c r="K200" s="210"/>
      <c r="L200" s="210"/>
      <c r="M200" s="210"/>
      <c r="N200" s="206"/>
      <c r="O200" s="206"/>
    </row>
    <row r="201" customFormat="false" ht="12.75" hidden="false" customHeight="false" outlineLevel="0" collapsed="false">
      <c r="A201" s="191" t="n">
        <v>40543</v>
      </c>
      <c r="B201" s="183" t="n">
        <f aca="false">IF(A201-$A$2&lt;0,0,INT((A201-$A$2)/365))</f>
        <v>10</v>
      </c>
      <c r="C201" s="211" t="n">
        <v>228.132495792357</v>
      </c>
      <c r="D201" s="210"/>
      <c r="E201" s="211" t="n">
        <f aca="false">IF(inflationCurves!G141=0,0,E200*(1+inflationCurves!G141)^(1/12))</f>
        <v>146.157695090168</v>
      </c>
      <c r="F201" s="210"/>
      <c r="G201" s="211" t="n">
        <f aca="false">IF(inflationCurves!K141=0,0,G200*(1+inflationCurves!K141)^(1/12))</f>
        <v>135.157448050136</v>
      </c>
      <c r="H201" s="210"/>
      <c r="I201" s="210"/>
      <c r="J201" s="210"/>
      <c r="K201" s="210"/>
      <c r="L201" s="210"/>
      <c r="M201" s="210"/>
      <c r="N201" s="206"/>
      <c r="O201" s="206"/>
    </row>
    <row r="202" customFormat="false" ht="12.75" hidden="false" customHeight="false" outlineLevel="0" collapsed="false">
      <c r="A202" s="191" t="n">
        <v>40574</v>
      </c>
      <c r="B202" s="183" t="n">
        <f aca="false">IF(A202-$A$2&lt;0,0,INT((A202-$A$2)/365))</f>
        <v>10</v>
      </c>
      <c r="C202" s="211" t="n">
        <v>228.520291685673</v>
      </c>
      <c r="D202" s="210"/>
      <c r="E202" s="211" t="n">
        <f aca="false">IF(inflationCurves!G142=0,0,E201*(1+inflationCurves!G142)^(1/12))</f>
        <v>146.440883926333</v>
      </c>
      <c r="F202" s="210"/>
      <c r="G202" s="211" t="n">
        <f aca="false">IF(inflationCurves!K142=0,0,G201*(1+inflationCurves!K142)^(1/12))</f>
        <v>135.363038322567</v>
      </c>
      <c r="H202" s="210"/>
      <c r="I202" s="210"/>
      <c r="J202" s="210"/>
      <c r="K202" s="210"/>
      <c r="L202" s="210"/>
      <c r="M202" s="210"/>
      <c r="N202" s="206"/>
      <c r="O202" s="206"/>
    </row>
    <row r="203" customFormat="false" ht="12.75" hidden="false" customHeight="false" outlineLevel="0" collapsed="false">
      <c r="A203" s="191" t="n">
        <v>40602</v>
      </c>
      <c r="B203" s="183" t="n">
        <f aca="false">IF(A203-$A$2&lt;0,0,INT((A203-$A$2)/365))</f>
        <v>10</v>
      </c>
      <c r="C203" s="211" t="n">
        <v>228.907101668454</v>
      </c>
      <c r="D203" s="210"/>
      <c r="E203" s="211" t="n">
        <f aca="false">IF(inflationCurves!G143=0,0,E202*(1+inflationCurves!G143)^(1/12))</f>
        <v>146.724409914601</v>
      </c>
      <c r="F203" s="210"/>
      <c r="G203" s="211" t="n">
        <f aca="false">IF(inflationCurves!K143=0,0,G202*(1+inflationCurves!K143)^(1/12))</f>
        <v>135.568666944902</v>
      </c>
      <c r="H203" s="210"/>
      <c r="I203" s="210"/>
      <c r="J203" s="210"/>
      <c r="K203" s="210"/>
      <c r="L203" s="210"/>
      <c r="M203" s="210"/>
      <c r="N203" s="206"/>
      <c r="O203" s="206"/>
    </row>
    <row r="204" customFormat="false" ht="12.75" hidden="false" customHeight="false" outlineLevel="0" collapsed="false">
      <c r="A204" s="191" t="n">
        <v>40633</v>
      </c>
      <c r="B204" s="183" t="n">
        <f aca="false">IF(A204-$A$2&lt;0,0,INT((A204-$A$2)/365))</f>
        <v>11</v>
      </c>
      <c r="C204" s="211" t="n">
        <v>229.29297090598</v>
      </c>
      <c r="D204" s="210"/>
      <c r="E204" s="211" t="n">
        <f aca="false">IF(inflationCurves!G144=0,0,E203*(1+inflationCurves!G144)^(1/12))</f>
        <v>147.008397195132</v>
      </c>
      <c r="F204" s="210"/>
      <c r="G204" s="211" t="n">
        <f aca="false">IF(inflationCurves!K144=0,0,G203*(1+inflationCurves!K144)^(1/12))</f>
        <v>135.774435188707</v>
      </c>
      <c r="H204" s="210"/>
      <c r="I204" s="210"/>
      <c r="J204" s="210"/>
      <c r="K204" s="210"/>
      <c r="L204" s="210"/>
      <c r="M204" s="210"/>
      <c r="N204" s="206"/>
      <c r="O204" s="206"/>
    </row>
    <row r="205" customFormat="false" ht="12.75" hidden="false" customHeight="false" outlineLevel="0" collapsed="false">
      <c r="A205" s="191" t="n">
        <v>40663</v>
      </c>
      <c r="B205" s="183" t="n">
        <f aca="false">IF(A205-$A$2&lt;0,0,INT((A205-$A$2)/365))</f>
        <v>11</v>
      </c>
      <c r="C205" s="211" t="n">
        <v>229.678090952064</v>
      </c>
      <c r="D205" s="210"/>
      <c r="E205" s="211" t="n">
        <f aca="false">IF(inflationCurves!G145=0,0,E204*(1+inflationCurves!G145)^(1/12))</f>
        <v>147.292485274198</v>
      </c>
      <c r="F205" s="210"/>
      <c r="G205" s="211" t="n">
        <f aca="false">IF(inflationCurves!K145=0,0,G204*(1+inflationCurves!K145)^(1/12))</f>
        <v>135.980069166046</v>
      </c>
      <c r="H205" s="210"/>
      <c r="I205" s="210"/>
      <c r="J205" s="210"/>
      <c r="K205" s="210"/>
      <c r="L205" s="210"/>
      <c r="M205" s="210"/>
      <c r="N205" s="206"/>
      <c r="O205" s="206"/>
    </row>
    <row r="206" customFormat="false" ht="12.75" hidden="false" customHeight="false" outlineLevel="0" collapsed="false">
      <c r="A206" s="191" t="n">
        <v>40694</v>
      </c>
      <c r="B206" s="183" t="n">
        <f aca="false">IF(A206-$A$2&lt;0,0,INT((A206-$A$2)/365))</f>
        <v>11</v>
      </c>
      <c r="C206" s="211" t="n">
        <v>230.062352901744</v>
      </c>
      <c r="D206" s="210"/>
      <c r="E206" s="211" t="n">
        <f aca="false">IF(inflationCurves!G146=0,0,E205*(1+inflationCurves!G146)^(1/12))</f>
        <v>147.57706092798</v>
      </c>
      <c r="F206" s="210"/>
      <c r="G206" s="211" t="n">
        <f aca="false">IF(inflationCurves!K146=0,0,G205*(1+inflationCurves!K146)^(1/12))</f>
        <v>136.18586858983</v>
      </c>
      <c r="H206" s="210"/>
      <c r="I206" s="210"/>
      <c r="J206" s="210"/>
      <c r="K206" s="210"/>
      <c r="L206" s="210"/>
      <c r="M206" s="210"/>
      <c r="N206" s="206"/>
      <c r="O206" s="206"/>
    </row>
    <row r="207" customFormat="false" ht="12.75" hidden="false" customHeight="false" outlineLevel="0" collapsed="false">
      <c r="A207" s="191" t="n">
        <v>40724</v>
      </c>
      <c r="B207" s="183" t="n">
        <f aca="false">IF(A207-$A$2&lt;0,0,INT((A207-$A$2)/365))</f>
        <v>11</v>
      </c>
      <c r="C207" s="211" t="n">
        <v>230.445844955885</v>
      </c>
      <c r="D207" s="210"/>
      <c r="E207" s="211" t="n">
        <f aca="false">IF(inflationCurves!G147=0,0,E206*(1+inflationCurves!G147)^(1/12))</f>
        <v>147.860224257416</v>
      </c>
      <c r="F207" s="210"/>
      <c r="G207" s="211" t="n">
        <f aca="false">IF(inflationCurves!K147=0,0,G206*(1+inflationCurves!K147)^(1/12))</f>
        <v>136.390332905021</v>
      </c>
      <c r="H207" s="210"/>
      <c r="I207" s="210"/>
      <c r="J207" s="210"/>
      <c r="K207" s="210"/>
      <c r="L207" s="210"/>
      <c r="M207" s="210"/>
      <c r="N207" s="206"/>
      <c r="O207" s="206"/>
    </row>
    <row r="208" customFormat="false" ht="12.75" hidden="false" customHeight="false" outlineLevel="0" collapsed="false">
      <c r="A208" s="191" t="n">
        <v>40755</v>
      </c>
      <c r="B208" s="183" t="n">
        <f aca="false">IF(A208-$A$2&lt;0,0,INT((A208-$A$2)/365))</f>
        <v>11</v>
      </c>
      <c r="C208" s="211" t="n">
        <v>230.828560217861</v>
      </c>
      <c r="D208" s="210"/>
      <c r="E208" s="211" t="n">
        <f aca="false">IF(inflationCurves!G148=0,0,E207*(1+inflationCurves!G148)^(1/12))</f>
        <v>148.145192764191</v>
      </c>
      <c r="F208" s="210"/>
      <c r="G208" s="211" t="n">
        <f aca="false">IF(inflationCurves!K148=0,0,G207*(1+inflationCurves!K148)^(1/12))</f>
        <v>136.596012462501</v>
      </c>
      <c r="H208" s="210"/>
      <c r="I208" s="210"/>
      <c r="J208" s="210"/>
      <c r="K208" s="210"/>
      <c r="L208" s="210"/>
      <c r="M208" s="210"/>
      <c r="N208" s="206"/>
      <c r="O208" s="206"/>
    </row>
    <row r="209" customFormat="false" ht="12.75" hidden="false" customHeight="false" outlineLevel="0" collapsed="false">
      <c r="A209" s="191" t="n">
        <v>40786</v>
      </c>
      <c r="B209" s="183" t="n">
        <f aca="false">IF(A209-$A$2&lt;0,0,INT((A209-$A$2)/365))</f>
        <v>11</v>
      </c>
      <c r="C209" s="211" t="n">
        <v>231.210581993771</v>
      </c>
      <c r="D209" s="210"/>
      <c r="E209" s="211" t="n">
        <f aca="false">IF(inflationCurves!G149=0,0,E208*(1+inflationCurves!G149)^(1/12))</f>
        <v>148.429302177723</v>
      </c>
      <c r="F209" s="210"/>
      <c r="G209" s="211" t="n">
        <f aca="false">IF(inflationCurves!K149=0,0,G208*(1+inflationCurves!K149)^(1/12))</f>
        <v>136.800800962546</v>
      </c>
      <c r="H209" s="210"/>
      <c r="I209" s="210"/>
      <c r="J209" s="210"/>
      <c r="K209" s="210"/>
      <c r="L209" s="210"/>
      <c r="M209" s="210"/>
      <c r="N209" s="206"/>
      <c r="O209" s="206"/>
    </row>
    <row r="210" customFormat="false" ht="12.75" hidden="false" customHeight="false" outlineLevel="0" collapsed="false">
      <c r="A210" s="191" t="n">
        <v>40816</v>
      </c>
      <c r="B210" s="183" t="n">
        <f aca="false">IF(A210-$A$2&lt;0,0,INT((A210-$A$2)/365))</f>
        <v>11</v>
      </c>
      <c r="C210" s="211" t="n">
        <v>231.591904098683</v>
      </c>
      <c r="D210" s="210"/>
      <c r="E210" s="211" t="n">
        <f aca="false">IF(inflationCurves!G150=0,0,E209*(1+inflationCurves!G150)^(1/12))</f>
        <v>148.715138545278</v>
      </c>
      <c r="F210" s="210"/>
      <c r="G210" s="211" t="n">
        <f aca="false">IF(inflationCurves!K150=0,0,G209*(1+inflationCurves!K150)^(1/12))</f>
        <v>137.006746257988</v>
      </c>
      <c r="H210" s="210"/>
      <c r="I210" s="210"/>
      <c r="J210" s="210"/>
      <c r="K210" s="210"/>
      <c r="L210" s="210"/>
      <c r="M210" s="210"/>
      <c r="N210" s="206"/>
      <c r="O210" s="206"/>
    </row>
    <row r="211" customFormat="false" ht="12.75" hidden="false" customHeight="false" outlineLevel="0" collapsed="false">
      <c r="A211" s="191" t="n">
        <v>40847</v>
      </c>
      <c r="B211" s="183" t="n">
        <f aca="false">IF(A211-$A$2&lt;0,0,INT((A211-$A$2)/365))</f>
        <v>11</v>
      </c>
      <c r="C211" s="211" t="n">
        <v>231.972564188031</v>
      </c>
      <c r="D211" s="210"/>
      <c r="E211" s="211" t="n">
        <f aca="false">IF(inflationCurves!G151=0,0,E210*(1+inflationCurves!G151)^(1/12))</f>
        <v>149.000168840135</v>
      </c>
      <c r="F211" s="210"/>
      <c r="G211" s="211" t="n">
        <f aca="false">IF(inflationCurves!K151=0,0,G210*(1+inflationCurves!K151)^(1/12))</f>
        <v>137.21184476727</v>
      </c>
      <c r="H211" s="210"/>
      <c r="I211" s="210"/>
      <c r="J211" s="210"/>
      <c r="K211" s="210"/>
      <c r="L211" s="210"/>
      <c r="M211" s="210"/>
      <c r="N211" s="206"/>
      <c r="O211" s="206"/>
    </row>
    <row r="212" customFormat="false" ht="12.75" hidden="false" customHeight="false" outlineLevel="0" collapsed="false">
      <c r="A212" s="191" t="n">
        <v>40877</v>
      </c>
      <c r="B212" s="183" t="n">
        <f aca="false">IF(A212-$A$2&lt;0,0,INT((A212-$A$2)/365))</f>
        <v>11</v>
      </c>
      <c r="C212" s="211" t="n">
        <v>232.352638608804</v>
      </c>
      <c r="D212" s="210"/>
      <c r="E212" s="211" t="n">
        <f aca="false">IF(inflationCurves!G152=0,0,E211*(1+inflationCurves!G152)^(1/12))</f>
        <v>149.286564841219</v>
      </c>
      <c r="F212" s="210"/>
      <c r="G212" s="211" t="n">
        <f aca="false">IF(inflationCurves!K152=0,0,G211*(1+inflationCurves!K152)^(1/12))</f>
        <v>137.417820239425</v>
      </c>
      <c r="H212" s="210"/>
      <c r="I212" s="210"/>
      <c r="J212" s="210"/>
      <c r="K212" s="210"/>
      <c r="L212" s="210"/>
      <c r="M212" s="210"/>
      <c r="N212" s="206"/>
      <c r="O212" s="206"/>
    </row>
    <row r="213" customFormat="false" ht="12.75" hidden="false" customHeight="false" outlineLevel="0" collapsed="false">
      <c r="A213" s="191" t="n">
        <v>40908</v>
      </c>
      <c r="B213" s="183" t="n">
        <f aca="false">IF(A213-$A$2&lt;0,0,INT((A213-$A$2)/365))</f>
        <v>11</v>
      </c>
      <c r="C213" s="211" t="n">
        <v>232.73212211016</v>
      </c>
      <c r="D213" s="210"/>
      <c r="E213" s="211" t="n">
        <f aca="false">IF(inflationCurves!G153=0,0,E212*(1+inflationCurves!G153)^(1/12))</f>
        <v>149.573462705569</v>
      </c>
      <c r="F213" s="210"/>
      <c r="G213" s="211" t="n">
        <f aca="false">IF(inflationCurves!K153=0,0,G212*(1+inflationCurves!K153)^(1/12))</f>
        <v>137.623988112141</v>
      </c>
      <c r="H213" s="210"/>
      <c r="I213" s="210"/>
      <c r="J213" s="210"/>
      <c r="K213" s="210"/>
      <c r="L213" s="210"/>
      <c r="M213" s="210"/>
      <c r="N213" s="206"/>
      <c r="O213" s="206"/>
    </row>
    <row r="214" customFormat="false" ht="12.75" hidden="false" customHeight="false" outlineLevel="0" collapsed="false">
      <c r="A214" s="191" t="n">
        <v>40939</v>
      </c>
      <c r="B214" s="183" t="n">
        <f aca="false">IF(A214-$A$2&lt;0,0,INT((A214-$A$2)/365))</f>
        <v>11</v>
      </c>
      <c r="C214" s="211" t="n">
        <v>233.111086702936</v>
      </c>
      <c r="D214" s="210"/>
      <c r="E214" s="211" t="n">
        <f aca="false">IF(inflationCurves!G154=0,0,E213*(1+inflationCurves!G154)^(1/12))</f>
        <v>149.86073044006</v>
      </c>
      <c r="F214" s="210"/>
      <c r="G214" s="211" t="n">
        <f aca="false">IF(inflationCurves!K154=0,0,G213*(1+inflationCurves!K154)^(1/12))</f>
        <v>137.830248358726</v>
      </c>
      <c r="H214" s="210"/>
      <c r="I214" s="210"/>
      <c r="J214" s="210"/>
      <c r="K214" s="210"/>
      <c r="L214" s="210"/>
      <c r="M214" s="210"/>
      <c r="N214" s="206"/>
      <c r="O214" s="206"/>
    </row>
    <row r="215" customFormat="false" ht="12.75" hidden="false" customHeight="false" outlineLevel="0" collapsed="false">
      <c r="A215" s="191" t="n">
        <v>40968</v>
      </c>
      <c r="B215" s="183" t="n">
        <f aca="false">IF(A215-$A$2&lt;0,0,INT((A215-$A$2)/365))</f>
        <v>11</v>
      </c>
      <c r="C215" s="211" t="n">
        <v>233.489527675017</v>
      </c>
      <c r="D215" s="210"/>
      <c r="E215" s="211" t="n">
        <f aca="false">IF(inflationCurves!G155=0,0,E214*(1+inflationCurves!G155)^(1/12))</f>
        <v>150.148500762636</v>
      </c>
      <c r="F215" s="210"/>
      <c r="G215" s="211" t="n">
        <f aca="false">IF(inflationCurves!K155=0,0,G214*(1+inflationCurves!K155)^(1/12))</f>
        <v>138.036705298208</v>
      </c>
      <c r="H215" s="210"/>
      <c r="I215" s="210"/>
      <c r="J215" s="210"/>
      <c r="K215" s="210"/>
      <c r="L215" s="210"/>
      <c r="M215" s="210"/>
      <c r="N215" s="206"/>
      <c r="O215" s="206"/>
    </row>
    <row r="216" customFormat="false" ht="12.75" hidden="false" customHeight="false" outlineLevel="0" collapsed="false">
      <c r="A216" s="191" t="n">
        <v>40999</v>
      </c>
      <c r="B216" s="183" t="n">
        <f aca="false">IF(A216-$A$2&lt;0,0,INT((A216-$A$2)/365))</f>
        <v>12</v>
      </c>
      <c r="C216" s="211" t="n">
        <v>233.867477836061</v>
      </c>
      <c r="D216" s="210"/>
      <c r="E216" s="211" t="n">
        <f aca="false">IF(inflationCurves!G156=0,0,E215*(1+inflationCurves!G156)^(1/12))</f>
        <v>150.436950139046</v>
      </c>
      <c r="F216" s="210"/>
      <c r="G216" s="211" t="n">
        <f aca="false">IF(inflationCurves!K156=0,0,G215*(1+inflationCurves!K156)^(1/12))</f>
        <v>138.24350004266</v>
      </c>
      <c r="H216" s="210"/>
      <c r="I216" s="210"/>
      <c r="J216" s="210"/>
      <c r="K216" s="210"/>
      <c r="L216" s="210"/>
      <c r="M216" s="210"/>
      <c r="N216" s="206"/>
      <c r="O216" s="206"/>
    </row>
    <row r="217" customFormat="false" ht="12.75" hidden="false" customHeight="false" outlineLevel="0" collapsed="false">
      <c r="A217" s="191" t="n">
        <v>41029</v>
      </c>
      <c r="B217" s="183" t="n">
        <f aca="false">IF(A217-$A$2&lt;0,0,INT((A217-$A$2)/365))</f>
        <v>12</v>
      </c>
      <c r="C217" s="211" t="n">
        <v>234.245037081238</v>
      </c>
      <c r="D217" s="210"/>
      <c r="E217" s="211" t="n">
        <f aca="false">IF(inflationCurves!G157=0,0,E216*(1+inflationCurves!G157)^(1/12))</f>
        <v>150.72571630588</v>
      </c>
      <c r="F217" s="210"/>
      <c r="G217" s="211" t="n">
        <f aca="false">IF(inflationCurves!K157=0,0,G216*(1+inflationCurves!K157)^(1/12))</f>
        <v>138.450352545724</v>
      </c>
      <c r="H217" s="210"/>
      <c r="I217" s="210"/>
      <c r="J217" s="210"/>
      <c r="K217" s="210"/>
      <c r="L217" s="210"/>
      <c r="M217" s="210"/>
      <c r="N217" s="206"/>
      <c r="O217" s="206"/>
    </row>
    <row r="218" customFormat="false" ht="12.75" hidden="false" customHeight="false" outlineLevel="0" collapsed="false">
      <c r="A218" s="191" t="n">
        <v>41060</v>
      </c>
      <c r="B218" s="183" t="n">
        <f aca="false">IF(A218-$A$2&lt;0,0,INT((A218-$A$2)/365))</f>
        <v>12</v>
      </c>
      <c r="C218" s="211" t="n">
        <v>234.622166376906</v>
      </c>
      <c r="D218" s="210"/>
      <c r="E218" s="211" t="n">
        <f aca="false">IF(inflationCurves!G158=0,0,E217*(1+inflationCurves!G158)^(1/12))</f>
        <v>151.015121923335</v>
      </c>
      <c r="F218" s="210"/>
      <c r="G218" s="211" t="n">
        <f aca="false">IF(inflationCurves!K158=0,0,G217*(1+inflationCurves!K158)^(1/12))</f>
        <v>138.657514699809</v>
      </c>
      <c r="H218" s="210"/>
      <c r="I218" s="210"/>
      <c r="J218" s="210"/>
      <c r="K218" s="210"/>
      <c r="L218" s="210"/>
      <c r="M218" s="210"/>
      <c r="N218" s="206"/>
      <c r="O218" s="206"/>
    </row>
    <row r="219" customFormat="false" ht="12.75" hidden="false" customHeight="false" outlineLevel="0" collapsed="false">
      <c r="A219" s="191" t="n">
        <v>41090</v>
      </c>
      <c r="B219" s="183" t="n">
        <f aca="false">IF(A219-$A$2&lt;0,0,INT((A219-$A$2)/365))</f>
        <v>12</v>
      </c>
      <c r="C219" s="211" t="n">
        <v>234.998927852811</v>
      </c>
      <c r="D219" s="210"/>
      <c r="E219" s="211" t="n">
        <f aca="false">IF(inflationCurves!G159=0,0,E218*(1+inflationCurves!G159)^(1/12))</f>
        <v>151.303271273627</v>
      </c>
      <c r="F219" s="210"/>
      <c r="G219" s="211" t="n">
        <f aca="false">IF(inflationCurves!K159=0,0,G218*(1+inflationCurves!K159)^(1/12))</f>
        <v>138.863494872875</v>
      </c>
      <c r="H219" s="210"/>
      <c r="I219" s="210"/>
      <c r="J219" s="210"/>
      <c r="K219" s="210"/>
      <c r="L219" s="210"/>
      <c r="M219" s="210"/>
      <c r="N219" s="206"/>
      <c r="O219" s="206"/>
    </row>
    <row r="220" customFormat="false" ht="12.75" hidden="false" customHeight="false" outlineLevel="0" collapsed="false">
      <c r="A220" s="191" t="n">
        <v>41121</v>
      </c>
      <c r="B220" s="183" t="n">
        <f aca="false">IF(A220-$A$2&lt;0,0,INT((A220-$A$2)/365))</f>
        <v>12</v>
      </c>
      <c r="C220" s="211" t="n">
        <v>235.375317909399</v>
      </c>
      <c r="D220" s="210"/>
      <c r="E220" s="211" t="n">
        <f aca="false">IF(inflationCurves!G160=0,0,E219*(1+inflationCurves!G160)^(1/12))</f>
        <v>151.593448954808</v>
      </c>
      <c r="F220" s="210"/>
      <c r="G220" s="211" t="n">
        <f aca="false">IF(inflationCurves!K160=0,0,G219*(1+inflationCurves!K160)^(1/12))</f>
        <v>139.0708836727</v>
      </c>
      <c r="H220" s="210"/>
      <c r="I220" s="210"/>
      <c r="J220" s="210"/>
      <c r="K220" s="210"/>
      <c r="L220" s="210"/>
      <c r="M220" s="210"/>
      <c r="N220" s="206"/>
      <c r="O220" s="206"/>
    </row>
    <row r="221" customFormat="false" ht="12.75" hidden="false" customHeight="false" outlineLevel="0" collapsed="false">
      <c r="A221" s="191" t="n">
        <v>41152</v>
      </c>
      <c r="B221" s="183" t="n">
        <f aca="false">IF(A221-$A$2&lt;0,0,INT((A221-$A$2)/365))</f>
        <v>12</v>
      </c>
      <c r="C221" s="211" t="n">
        <v>235.751395064089</v>
      </c>
      <c r="D221" s="210"/>
      <c r="E221" s="211" t="n">
        <f aca="false">IF(inflationCurves!G161=0,0,E220*(1+inflationCurves!G161)^(1/12))</f>
        <v>151.88288253092</v>
      </c>
      <c r="F221" s="210"/>
      <c r="G221" s="211" t="n">
        <f aca="false">IF(inflationCurves!K161=0,0,G220*(1+inflationCurves!K161)^(1/12))</f>
        <v>139.277498220583</v>
      </c>
      <c r="H221" s="210"/>
      <c r="I221" s="210"/>
      <c r="J221" s="210"/>
      <c r="K221" s="210"/>
      <c r="L221" s="210"/>
      <c r="M221" s="210"/>
      <c r="N221" s="206"/>
      <c r="O221" s="206"/>
    </row>
    <row r="222" customFormat="false" ht="12.75" hidden="false" customHeight="false" outlineLevel="0" collapsed="false">
      <c r="A222" s="191" t="n">
        <v>41182</v>
      </c>
      <c r="B222" s="183" t="n">
        <f aca="false">IF(A222-$A$2&lt;0,0,INT((A222-$A$2)/365))</f>
        <v>12</v>
      </c>
      <c r="C222" s="211" t="n">
        <v>236.127156086608</v>
      </c>
      <c r="D222" s="210"/>
      <c r="E222" s="211" t="n">
        <f aca="false">IF(inflationCurves!G162=0,0,E221*(1+inflationCurves!G162)^(1/12))</f>
        <v>152.174259560414</v>
      </c>
      <c r="F222" s="210"/>
      <c r="G222" s="211" t="n">
        <f aca="false">IF(inflationCurves!K162=0,0,G221*(1+inflationCurves!K162)^(1/12))</f>
        <v>139.485456183381</v>
      </c>
      <c r="H222" s="210"/>
      <c r="I222" s="210"/>
      <c r="J222" s="210"/>
      <c r="K222" s="210"/>
      <c r="L222" s="210"/>
      <c r="M222" s="210"/>
      <c r="N222" s="206"/>
      <c r="O222" s="206"/>
    </row>
    <row r="223" customFormat="false" ht="12.75" hidden="false" customHeight="false" outlineLevel="0" collapsed="false">
      <c r="A223" s="191" t="n">
        <v>41213</v>
      </c>
      <c r="B223" s="183" t="n">
        <f aca="false">IF(A223-$A$2&lt;0,0,INT((A223-$A$2)/365))</f>
        <v>12</v>
      </c>
      <c r="C223" s="211" t="n">
        <v>236.50262788834</v>
      </c>
      <c r="D223" s="210"/>
      <c r="E223" s="211" t="n">
        <f aca="false">IF(inflationCurves!G163=0,0,E222*(1+inflationCurves!G163)^(1/12))</f>
        <v>152.465074997865</v>
      </c>
      <c r="F223" s="210"/>
      <c r="G223" s="211" t="n">
        <f aca="false">IF(inflationCurves!K163=0,0,G222*(1+inflationCurves!K163)^(1/12))</f>
        <v>139.69278508762</v>
      </c>
      <c r="H223" s="210"/>
      <c r="I223" s="210"/>
      <c r="J223" s="210"/>
      <c r="K223" s="210"/>
      <c r="L223" s="210"/>
      <c r="M223" s="210"/>
      <c r="N223" s="206"/>
      <c r="O223" s="206"/>
    </row>
    <row r="224" customFormat="false" ht="12.75" hidden="false" customHeight="false" outlineLevel="0" collapsed="false">
      <c r="A224" s="191" t="n">
        <v>41243</v>
      </c>
      <c r="B224" s="183" t="n">
        <f aca="false">IF(A224-$A$2&lt;0,0,INT((A224-$A$2)/365))</f>
        <v>12</v>
      </c>
      <c r="C224" s="211" t="n">
        <v>236.877863898862</v>
      </c>
      <c r="D224" s="210"/>
      <c r="E224" s="211" t="n">
        <f aca="false">IF(inflationCurves!G164=0,0,E223*(1+inflationCurves!G164)^(1/12))</f>
        <v>152.757408540586</v>
      </c>
      <c r="F224" s="210"/>
      <c r="G224" s="211" t="n">
        <f aca="false">IF(inflationCurves!K164=0,0,G223*(1+inflationCurves!K164)^(1/12))</f>
        <v>139.901125883797</v>
      </c>
      <c r="H224" s="210"/>
      <c r="I224" s="210"/>
      <c r="J224" s="210"/>
      <c r="K224" s="210"/>
      <c r="L224" s="210"/>
      <c r="M224" s="210"/>
      <c r="N224" s="206"/>
      <c r="O224" s="206"/>
    </row>
    <row r="225" customFormat="false" ht="12.75" hidden="false" customHeight="false" outlineLevel="0" collapsed="false">
      <c r="A225" s="191" t="n">
        <v>41274</v>
      </c>
      <c r="B225" s="183" t="n">
        <f aca="false">IF(A225-$A$2&lt;0,0,INT((A225-$A$2)/365))</f>
        <v>12</v>
      </c>
      <c r="C225" s="211" t="n">
        <v>237.252861376281</v>
      </c>
      <c r="D225" s="210"/>
      <c r="E225" s="211" t="n">
        <f aca="false">IF(inflationCurves!G165=0,0,E224*(1+inflationCurves!G165)^(1/12))</f>
        <v>153.050355025687</v>
      </c>
      <c r="F225" s="210"/>
      <c r="G225" s="211" t="n">
        <f aca="false">IF(inflationCurves!K165=0,0,G224*(1+inflationCurves!K165)^(1/12))</f>
        <v>140.109764912447</v>
      </c>
      <c r="H225" s="210"/>
      <c r="I225" s="210"/>
      <c r="J225" s="210"/>
      <c r="K225" s="210"/>
      <c r="L225" s="210"/>
      <c r="M225" s="210"/>
      <c r="N225" s="206"/>
      <c r="O225" s="206"/>
    </row>
    <row r="226" customFormat="false" ht="12.75" hidden="false" customHeight="false" outlineLevel="0" collapsed="false">
      <c r="A226" s="191" t="n">
        <v>41305</v>
      </c>
      <c r="B226" s="183" t="n">
        <f aca="false">IF(A226-$A$2&lt;0,0,INT((A226-$A$2)/365))</f>
        <v>12</v>
      </c>
      <c r="C226" s="211" t="n">
        <v>237.627670606776</v>
      </c>
      <c r="D226" s="210"/>
      <c r="E226" s="211" t="n">
        <f aca="false">IF(inflationCurves!G166=0,0,E225*(1+inflationCurves!G166)^(1/12))</f>
        <v>153.343895788548</v>
      </c>
      <c r="F226" s="210"/>
      <c r="G226" s="211" t="n">
        <f aca="false">IF(inflationCurves!K166=0,0,G225*(1+inflationCurves!K166)^(1/12))</f>
        <v>140.318690257977</v>
      </c>
      <c r="H226" s="210"/>
      <c r="I226" s="210"/>
      <c r="J226" s="210"/>
      <c r="K226" s="210"/>
      <c r="L226" s="210"/>
      <c r="M226" s="210"/>
      <c r="N226" s="206"/>
      <c r="O226" s="206"/>
    </row>
    <row r="227" customFormat="false" ht="12.75" hidden="false" customHeight="false" outlineLevel="0" collapsed="false">
      <c r="A227" s="191" t="n">
        <v>41333</v>
      </c>
      <c r="B227" s="183" t="n">
        <f aca="false">IF(A227-$A$2&lt;0,0,INT((A227-$A$2)/365))</f>
        <v>12</v>
      </c>
      <c r="C227" s="211" t="n">
        <v>238.002289132544</v>
      </c>
      <c r="D227" s="210"/>
      <c r="E227" s="211" t="n">
        <f aca="false">IF(inflationCurves!G167=0,0,E226*(1+inflationCurves!G167)^(1/12))</f>
        <v>153.638029450868</v>
      </c>
      <c r="F227" s="210"/>
      <c r="G227" s="211" t="n">
        <f aca="false">IF(inflationCurves!K167=0,0,G226*(1+inflationCurves!K167)^(1/12))</f>
        <v>140.527900217965</v>
      </c>
      <c r="H227" s="210"/>
      <c r="I227" s="210"/>
      <c r="J227" s="210"/>
      <c r="K227" s="210"/>
      <c r="L227" s="210"/>
      <c r="M227" s="210"/>
      <c r="N227" s="206"/>
      <c r="O227" s="206"/>
    </row>
    <row r="228" customFormat="false" ht="12.75" hidden="false" customHeight="false" outlineLevel="0" collapsed="false">
      <c r="A228" s="191" t="n">
        <v>41364</v>
      </c>
      <c r="B228" s="183" t="n">
        <f aca="false">IF(A228-$A$2&lt;0,0,INT((A228-$A$2)/365))</f>
        <v>13</v>
      </c>
      <c r="C228" s="211" t="n">
        <v>238.376740215411</v>
      </c>
      <c r="D228" s="210"/>
      <c r="E228" s="211" t="n">
        <f aca="false">IF(inflationCurves!G168=0,0,E227*(1+inflationCurves!G168)^(1/12))</f>
        <v>153.933076572981</v>
      </c>
      <c r="F228" s="210"/>
      <c r="G228" s="211" t="n">
        <f aca="false">IF(inflationCurves!K168=0,0,G227*(1+inflationCurves!K168)^(1/12))</f>
        <v>140.737647703311</v>
      </c>
      <c r="H228" s="210"/>
      <c r="I228" s="210"/>
      <c r="J228" s="210"/>
      <c r="K228" s="210"/>
      <c r="L228" s="210"/>
      <c r="M228" s="210"/>
      <c r="N228" s="206"/>
      <c r="O228" s="206"/>
    </row>
    <row r="229" customFormat="false" ht="12.75" hidden="false" customHeight="false" outlineLevel="0" collapsed="false">
      <c r="A229" s="191" t="n">
        <v>41394</v>
      </c>
      <c r="B229" s="183" t="n">
        <f aca="false">IF(A229-$A$2&lt;0,0,INT((A229-$A$2)/365))</f>
        <v>13</v>
      </c>
      <c r="C229" s="211" t="n">
        <v>238.751116385937</v>
      </c>
      <c r="D229" s="210"/>
      <c r="E229" s="211" t="n">
        <f aca="false">IF(inflationCurves!G169=0,0,E228*(1+inflationCurves!G169)^(1/12))</f>
        <v>154.228502956178</v>
      </c>
      <c r="F229" s="210"/>
      <c r="G229" s="211" t="n">
        <f aca="false">IF(inflationCurves!K169=0,0,G228*(1+inflationCurves!K169)^(1/12))</f>
        <v>140.947518338491</v>
      </c>
      <c r="H229" s="210"/>
      <c r="I229" s="210"/>
      <c r="J229" s="210"/>
      <c r="K229" s="210"/>
      <c r="L229" s="210"/>
      <c r="M229" s="210"/>
      <c r="N229" s="206"/>
      <c r="O229" s="206"/>
    </row>
    <row r="230" customFormat="false" ht="12.75" hidden="false" customHeight="false" outlineLevel="0" collapsed="false">
      <c r="A230" s="191" t="n">
        <v>41425</v>
      </c>
      <c r="B230" s="183" t="n">
        <f aca="false">IF(A230-$A$2&lt;0,0,INT((A230-$A$2)/365))</f>
        <v>13</v>
      </c>
      <c r="C230" s="211" t="n">
        <v>239.125367495509</v>
      </c>
      <c r="D230" s="210"/>
      <c r="E230" s="211" t="n">
        <f aca="false">IF(inflationCurves!G170=0,0,E229*(1+inflationCurves!G170)^(1/12))</f>
        <v>154.524817843952</v>
      </c>
      <c r="F230" s="210"/>
      <c r="G230" s="211" t="n">
        <f aca="false">IF(inflationCurves!K170=0,0,G229*(1+inflationCurves!K170)^(1/12))</f>
        <v>141.157908432019</v>
      </c>
      <c r="H230" s="210"/>
      <c r="I230" s="210"/>
      <c r="J230" s="210"/>
      <c r="K230" s="210"/>
      <c r="L230" s="210"/>
      <c r="M230" s="210"/>
      <c r="N230" s="206"/>
      <c r="O230" s="206"/>
    </row>
    <row r="231" customFormat="false" ht="12.75" hidden="false" customHeight="false" outlineLevel="0" collapsed="false">
      <c r="A231" s="191" t="n">
        <v>41455</v>
      </c>
      <c r="B231" s="183" t="n">
        <f aca="false">IF(A231-$A$2&lt;0,0,INT((A231-$A$2)/365))</f>
        <v>13</v>
      </c>
      <c r="C231" s="211" t="n">
        <v>239.499536784547</v>
      </c>
      <c r="D231" s="210"/>
      <c r="E231" s="211" t="n">
        <f aca="false">IF(inflationCurves!G171=0,0,E230*(1+inflationCurves!G171)^(1/12))</f>
        <v>154.819971002097</v>
      </c>
      <c r="F231" s="210"/>
      <c r="G231" s="211" t="n">
        <f aca="false">IF(inflationCurves!K171=0,0,G230*(1+inflationCurves!K171)^(1/12))</f>
        <v>141.367211149787</v>
      </c>
      <c r="H231" s="210"/>
      <c r="I231" s="210"/>
      <c r="J231" s="210"/>
      <c r="K231" s="210"/>
      <c r="L231" s="210"/>
      <c r="M231" s="210"/>
      <c r="N231" s="206"/>
      <c r="O231" s="206"/>
    </row>
    <row r="232" customFormat="false" ht="12.75" hidden="false" customHeight="false" outlineLevel="0" collapsed="false">
      <c r="A232" s="191" t="n">
        <v>41486</v>
      </c>
      <c r="B232" s="183" t="n">
        <f aca="false">IF(A232-$A$2&lt;0,0,INT((A232-$A$2)/365))</f>
        <v>13</v>
      </c>
      <c r="C232" s="211" t="n">
        <v>239.873622386022</v>
      </c>
      <c r="D232" s="210"/>
      <c r="E232" s="211" t="n">
        <f aca="false">IF(inflationCurves!G172=0,0,E231*(1+inflationCurves!G172)^(1/12))</f>
        <v>155.117261288721</v>
      </c>
      <c r="F232" s="210"/>
      <c r="G232" s="211" t="n">
        <f aca="false">IF(inflationCurves!K172=0,0,G231*(1+inflationCurves!K172)^(1/12))</f>
        <v>141.578015249114</v>
      </c>
      <c r="H232" s="210"/>
      <c r="I232" s="210"/>
      <c r="J232" s="210"/>
      <c r="K232" s="210"/>
      <c r="L232" s="210"/>
      <c r="M232" s="210"/>
      <c r="N232" s="206"/>
      <c r="O232" s="206"/>
    </row>
    <row r="233" customFormat="false" ht="12.75" hidden="false" customHeight="false" outlineLevel="0" collapsed="false">
      <c r="A233" s="191" t="n">
        <v>41517</v>
      </c>
      <c r="B233" s="183" t="n">
        <f aca="false">IF(A233-$A$2&lt;0,0,INT((A233-$A$2)/365))</f>
        <v>13</v>
      </c>
      <c r="C233" s="211" t="n">
        <v>240.247664968779</v>
      </c>
      <c r="D233" s="210"/>
      <c r="E233" s="211" t="n">
        <f aca="false">IF(inflationCurves!G173=0,0,E232*(1+inflationCurves!G173)^(1/12))</f>
        <v>155.413904799027</v>
      </c>
      <c r="F233" s="210"/>
      <c r="G233" s="211" t="n">
        <f aca="false">IF(inflationCurves!K173=0,0,G232*(1+inflationCurves!K173)^(1/12))</f>
        <v>141.788138607398</v>
      </c>
      <c r="H233" s="210"/>
      <c r="I233" s="210"/>
      <c r="J233" s="210"/>
      <c r="K233" s="210"/>
      <c r="L233" s="210"/>
      <c r="M233" s="210"/>
      <c r="N233" s="206"/>
      <c r="O233" s="206"/>
    </row>
    <row r="234" customFormat="false" ht="12.75" hidden="false" customHeight="false" outlineLevel="0" collapsed="false">
      <c r="A234" s="191" t="n">
        <v>41547</v>
      </c>
      <c r="B234" s="183" t="n">
        <f aca="false">IF(A234-$A$2&lt;0,0,INT((A234-$A$2)/365))</f>
        <v>13</v>
      </c>
      <c r="C234" s="211" t="n">
        <v>240.621662866349</v>
      </c>
      <c r="D234" s="210"/>
      <c r="E234" s="211" t="n">
        <f aca="false">IF(inflationCurves!G174=0,0,E233*(1+inflationCurves!G174)^(1/12))</f>
        <v>155.712685458124</v>
      </c>
      <c r="F234" s="210"/>
      <c r="G234" s="211" t="n">
        <f aca="false">IF(inflationCurves!K174=0,0,G233*(1+inflationCurves!K174)^(1/12))</f>
        <v>141.999763724575</v>
      </c>
      <c r="H234" s="210"/>
      <c r="I234" s="210"/>
      <c r="J234" s="210"/>
      <c r="K234" s="210"/>
      <c r="L234" s="210"/>
      <c r="M234" s="210"/>
      <c r="N234" s="206"/>
      <c r="O234" s="206"/>
    </row>
    <row r="235" customFormat="false" ht="12.75" hidden="false" customHeight="false" outlineLevel="0" collapsed="false">
      <c r="A235" s="191" t="n">
        <v>41578</v>
      </c>
      <c r="B235" s="183" t="n">
        <f aca="false">IF(A235-$A$2&lt;0,0,INT((A235-$A$2)/365))</f>
        <v>13</v>
      </c>
      <c r="C235" s="211" t="n">
        <v>240.995635033312</v>
      </c>
      <c r="D235" s="210"/>
      <c r="E235" s="211" t="n">
        <f aca="false">IF(inflationCurves!G175=0,0,E234*(1+inflationCurves!G175)^(1/12))</f>
        <v>156.010990403476</v>
      </c>
      <c r="F235" s="210"/>
      <c r="G235" s="211" t="n">
        <f aca="false">IF(inflationCurves!K175=0,0,G234*(1+inflationCurves!K175)^(1/12))</f>
        <v>142.210842917335</v>
      </c>
      <c r="H235" s="210"/>
      <c r="I235" s="210"/>
      <c r="J235" s="210"/>
      <c r="K235" s="210"/>
      <c r="L235" s="210"/>
      <c r="M235" s="210"/>
      <c r="N235" s="206"/>
      <c r="O235" s="206"/>
    </row>
    <row r="236" customFormat="false" ht="12.75" hidden="false" customHeight="false" outlineLevel="0" collapsed="false">
      <c r="A236" s="191" t="n">
        <v>41608</v>
      </c>
      <c r="B236" s="183" t="n">
        <f aca="false">IF(A236-$A$2&lt;0,0,INT((A236-$A$2)/365))</f>
        <v>13</v>
      </c>
      <c r="C236" s="211" t="n">
        <v>241.369618536606</v>
      </c>
      <c r="D236" s="210"/>
      <c r="E236" s="211" t="n">
        <f aca="false">IF(inflationCurves!G176=0,0,E235*(1+inflationCurves!G176)^(1/12))</f>
        <v>156.310960167783</v>
      </c>
      <c r="F236" s="210"/>
      <c r="G236" s="211" t="n">
        <f aca="false">IF(inflationCurves!K176=0,0,G235*(1+inflationCurves!K176)^(1/12))</f>
        <v>142.423055344831</v>
      </c>
      <c r="H236" s="210"/>
      <c r="I236" s="210"/>
      <c r="J236" s="210"/>
      <c r="K236" s="210"/>
      <c r="L236" s="210"/>
      <c r="M236" s="210"/>
      <c r="N236" s="206"/>
      <c r="O236" s="206"/>
    </row>
    <row r="237" customFormat="false" ht="12.75" hidden="false" customHeight="false" outlineLevel="0" collapsed="false">
      <c r="A237" s="191" t="n">
        <v>41639</v>
      </c>
      <c r="B237" s="183" t="n">
        <f aca="false">IF(A237-$A$2&lt;0,0,INT((A237-$A$2)/365))</f>
        <v>13</v>
      </c>
      <c r="C237" s="211" t="n">
        <v>241.743611978001</v>
      </c>
      <c r="D237" s="210"/>
      <c r="E237" s="211" t="n">
        <f aca="false">IF(inflationCurves!G177=0,0,E236*(1+inflationCurves!G177)^(1/12))</f>
        <v>156.611766369506</v>
      </c>
      <c r="F237" s="210"/>
      <c r="G237" s="211" t="n">
        <f aca="false">IF(inflationCurves!K177=0,0,G236*(1+inflationCurves!K177)^(1/12))</f>
        <v>142.635750985098</v>
      </c>
      <c r="H237" s="210"/>
      <c r="I237" s="210"/>
      <c r="J237" s="210"/>
      <c r="K237" s="210"/>
      <c r="L237" s="210"/>
      <c r="M237" s="210"/>
      <c r="N237" s="206"/>
      <c r="O237" s="206"/>
    </row>
    <row r="238" customFormat="false" ht="12.75" hidden="false" customHeight="false" outlineLevel="0" collapsed="false">
      <c r="A238" s="191" t="n">
        <v>41670</v>
      </c>
      <c r="B238" s="183" t="n">
        <f aca="false">IF(A238-$A$2&lt;0,0,INT((A238-$A$2)/365))</f>
        <v>13</v>
      </c>
      <c r="C238" s="211" t="n">
        <v>242.117650210324</v>
      </c>
      <c r="D238" s="210"/>
      <c r="E238" s="211" t="n">
        <f aca="false">IF(inflationCurves!G178=0,0,E237*(1+inflationCurves!G178)^(1/12))</f>
        <v>156.913172201182</v>
      </c>
      <c r="F238" s="210"/>
      <c r="G238" s="211" t="n">
        <f aca="false">IF(inflationCurves!K178=0,0,G237*(1+inflationCurves!K178)^(1/12))</f>
        <v>142.848746096935</v>
      </c>
      <c r="H238" s="210"/>
      <c r="I238" s="210"/>
      <c r="J238" s="210"/>
      <c r="K238" s="210"/>
      <c r="L238" s="210"/>
      <c r="M238" s="210"/>
      <c r="N238" s="206"/>
      <c r="O238" s="206"/>
    </row>
    <row r="239" customFormat="false" ht="12.75" hidden="false" customHeight="false" outlineLevel="0" collapsed="false">
      <c r="A239" s="191" t="n">
        <v>41698</v>
      </c>
      <c r="B239" s="183" t="n">
        <f aca="false">IF(A239-$A$2&lt;0,0,INT((A239-$A$2)/365))</f>
        <v>13</v>
      </c>
      <c r="C239" s="211" t="n">
        <v>242.491731993268</v>
      </c>
      <c r="D239" s="210"/>
      <c r="E239" s="211" t="n">
        <f aca="false">IF(inflationCurves!G179=0,0,E238*(1+inflationCurves!G179)^(1/12))</f>
        <v>157.215378108944</v>
      </c>
      <c r="F239" s="210"/>
      <c r="G239" s="211" t="n">
        <f aca="false">IF(inflationCurves!K179=0,0,G238*(1+inflationCurves!K179)^(1/12))</f>
        <v>143.06219689284</v>
      </c>
      <c r="H239" s="210"/>
      <c r="I239" s="210"/>
      <c r="J239" s="210"/>
      <c r="K239" s="210"/>
      <c r="L239" s="210"/>
      <c r="M239" s="210"/>
      <c r="N239" s="206"/>
      <c r="O239" s="206"/>
    </row>
    <row r="240" customFormat="false" ht="12.75" hidden="false" customHeight="false" outlineLevel="0" collapsed="false">
      <c r="A240" s="191" t="n">
        <v>41729</v>
      </c>
      <c r="B240" s="183" t="n">
        <f aca="false">IF(A240-$A$2&lt;0,0,INT((A240-$A$2)/365))</f>
        <v>14</v>
      </c>
      <c r="C240" s="211" t="n">
        <v>242.865873656535</v>
      </c>
      <c r="D240" s="210"/>
      <c r="E240" s="211" t="n">
        <f aca="false">IF(inflationCurves!G180=0,0,E239*(1+inflationCurves!G180)^(1/12))</f>
        <v>157.518577565782</v>
      </c>
      <c r="F240" s="210"/>
      <c r="G240" s="211" t="n">
        <f aca="false">IF(inflationCurves!K180=0,0,G239*(1+inflationCurves!K180)^(1/12))</f>
        <v>143.276254996954</v>
      </c>
      <c r="H240" s="210"/>
      <c r="I240" s="210"/>
      <c r="J240" s="210"/>
      <c r="K240" s="210"/>
      <c r="L240" s="210"/>
      <c r="M240" s="210"/>
      <c r="N240" s="206"/>
      <c r="O240" s="206"/>
    </row>
    <row r="241" customFormat="false" ht="12.75" hidden="false" customHeight="false" outlineLevel="0" collapsed="false">
      <c r="A241" s="191" t="n">
        <v>41759</v>
      </c>
      <c r="B241" s="183" t="n">
        <f aca="false">IF(A241-$A$2&lt;0,0,INT((A241-$A$2)/365))</f>
        <v>14</v>
      </c>
      <c r="C241" s="211" t="n">
        <v>243.24013883701</v>
      </c>
      <c r="D241" s="210"/>
      <c r="E241" s="211" t="n">
        <f aca="false">IF(inflationCurves!G181=0,0,E240*(1+inflationCurves!G181)^(1/12))</f>
        <v>157.822299957459</v>
      </c>
      <c r="F241" s="210"/>
      <c r="G241" s="211" t="n">
        <f aca="false">IF(inflationCurves!K181=0,0,G240*(1+inflationCurves!K181)^(1/12))</f>
        <v>143.490555901958</v>
      </c>
      <c r="H241" s="210"/>
      <c r="I241" s="210"/>
      <c r="J241" s="210"/>
      <c r="K241" s="210"/>
      <c r="L241" s="210"/>
      <c r="M241" s="210"/>
      <c r="N241" s="206"/>
      <c r="O241" s="206"/>
    </row>
    <row r="242" customFormat="false" ht="12.75" hidden="false" customHeight="false" outlineLevel="0" collapsed="false">
      <c r="A242" s="191" t="n">
        <v>41790</v>
      </c>
      <c r="B242" s="183" t="n">
        <f aca="false">IF(A242-$A$2&lt;0,0,INT((A242-$A$2)/365))</f>
        <v>14</v>
      </c>
      <c r="C242" s="211" t="n">
        <v>243.614493656762</v>
      </c>
      <c r="D242" s="210"/>
      <c r="E242" s="211" t="n">
        <f aca="false">IF(inflationCurves!G182=0,0,E241*(1+inflationCurves!G182)^(1/12))</f>
        <v>158.126995104065</v>
      </c>
      <c r="F242" s="210"/>
      <c r="G242" s="211" t="n">
        <f aca="false">IF(inflationCurves!K182=0,0,G241*(1+inflationCurves!K182)^(1/12))</f>
        <v>143.70544837355</v>
      </c>
      <c r="H242" s="210"/>
      <c r="I242" s="210"/>
      <c r="J242" s="210"/>
      <c r="K242" s="210"/>
      <c r="L242" s="210"/>
      <c r="M242" s="210"/>
      <c r="N242" s="206"/>
      <c r="O242" s="206"/>
    </row>
    <row r="243" customFormat="false" ht="12.75" hidden="false" customHeight="false" outlineLevel="0" collapsed="false">
      <c r="A243" s="191" t="n">
        <v>41820</v>
      </c>
      <c r="B243" s="183" t="n">
        <f aca="false">IF(A243-$A$2&lt;0,0,INT((A243-$A$2)/365))</f>
        <v>14</v>
      </c>
      <c r="C243" s="211" t="n">
        <v>243.98896803543</v>
      </c>
      <c r="D243" s="210"/>
      <c r="E243" s="211" t="n">
        <f aca="false">IF(inflationCurves!G183=0,0,E242*(1+inflationCurves!G183)^(1/12))</f>
        <v>158.430658862368</v>
      </c>
      <c r="F243" s="210"/>
      <c r="G243" s="211" t="n">
        <f aca="false">IF(inflationCurves!K183=0,0,G242*(1+inflationCurves!K183)^(1/12))</f>
        <v>143.919368812337</v>
      </c>
      <c r="H243" s="210"/>
      <c r="I243" s="210"/>
      <c r="J243" s="210"/>
      <c r="K243" s="210"/>
      <c r="L243" s="210"/>
      <c r="M243" s="210"/>
      <c r="N243" s="206"/>
      <c r="O243" s="206"/>
    </row>
    <row r="244" customFormat="false" ht="12.75" hidden="false" customHeight="false" outlineLevel="0" collapsed="false">
      <c r="A244" s="191" t="n">
        <v>41851</v>
      </c>
      <c r="B244" s="183" t="n">
        <f aca="false">IF(A244-$A$2&lt;0,0,INT((A244-$A$2)/365))</f>
        <v>14</v>
      </c>
      <c r="C244" s="211" t="n">
        <v>244.363561066805</v>
      </c>
      <c r="D244" s="210"/>
      <c r="E244" s="211" t="n">
        <f aca="false">IF(inflationCurves!G184=0,0,E243*(1+inflationCurves!G184)^(1/12))</f>
        <v>158.736574641588</v>
      </c>
      <c r="F244" s="210"/>
      <c r="G244" s="211" t="n">
        <f aca="false">IF(inflationCurves!K184=0,0,G243*(1+inflationCurves!K184)^(1/12))</f>
        <v>144.134880662339</v>
      </c>
      <c r="H244" s="210"/>
      <c r="I244" s="210"/>
      <c r="J244" s="210"/>
      <c r="K244" s="210"/>
      <c r="L244" s="210"/>
      <c r="M244" s="210"/>
      <c r="N244" s="206"/>
      <c r="O244" s="206"/>
    </row>
    <row r="245" customFormat="false" ht="12.75" hidden="false" customHeight="false" outlineLevel="0" collapsed="false">
      <c r="A245" s="191" t="n">
        <v>41882</v>
      </c>
      <c r="B245" s="183" t="n">
        <f aca="false">IF(A245-$A$2&lt;0,0,INT((A245-$A$2)/365))</f>
        <v>14</v>
      </c>
      <c r="C245" s="211" t="n">
        <v>244.73830087982</v>
      </c>
      <c r="D245" s="210"/>
      <c r="E245" s="211" t="n">
        <f aca="false">IF(inflationCurves!G185=0,0,E244*(1+inflationCurves!G185)^(1/12))</f>
        <v>159.041928726494</v>
      </c>
      <c r="F245" s="210"/>
      <c r="G245" s="211" t="n">
        <f aca="false">IF(inflationCurves!K185=0,0,G244*(1+inflationCurves!K185)^(1/12))</f>
        <v>144.349788755342</v>
      </c>
      <c r="H245" s="210"/>
      <c r="I245" s="210"/>
      <c r="J245" s="210"/>
      <c r="K245" s="210"/>
      <c r="L245" s="210"/>
      <c r="M245" s="210"/>
      <c r="N245" s="206"/>
      <c r="O245" s="206"/>
    </row>
    <row r="246" customFormat="false" ht="12.75" hidden="false" customHeight="false" outlineLevel="0" collapsed="false">
      <c r="A246" s="191" t="n">
        <v>41912</v>
      </c>
      <c r="B246" s="183" t="n">
        <f aca="false">IF(A246-$A$2&lt;0,0,INT((A246-$A$2)/365))</f>
        <v>14</v>
      </c>
      <c r="C246" s="211" t="n">
        <v>245.113186683828</v>
      </c>
      <c r="D246" s="210"/>
      <c r="E246" s="211" t="n">
        <f aca="false">IF(inflationCurves!G186=0,0,E245*(1+inflationCurves!G186)^(1/12))</f>
        <v>159.349548329357</v>
      </c>
      <c r="F246" s="210"/>
      <c r="G246" s="211" t="n">
        <f aca="false">IF(inflationCurves!K186=0,0,G245*(1+inflationCurves!K186)^(1/12))</f>
        <v>144.566298172938</v>
      </c>
      <c r="H246" s="210"/>
      <c r="I246" s="210"/>
      <c r="J246" s="210"/>
      <c r="K246" s="210"/>
      <c r="L246" s="210"/>
      <c r="M246" s="210"/>
      <c r="N246" s="206"/>
      <c r="O246" s="206"/>
    </row>
    <row r="247" customFormat="false" ht="12.75" hidden="false" customHeight="false" outlineLevel="0" collapsed="false">
      <c r="A247" s="191" t="n">
        <v>41943</v>
      </c>
      <c r="B247" s="183" t="n">
        <f aca="false">IF(A247-$A$2&lt;0,0,INT((A247-$A$2)/365))</f>
        <v>14</v>
      </c>
      <c r="C247" s="211" t="n">
        <v>245.488231757722</v>
      </c>
      <c r="D247" s="210"/>
      <c r="E247" s="211" t="n">
        <f aca="false">IF(inflationCurves!G187=0,0,E246*(1+inflationCurves!G187)^(1/12))</f>
        <v>159.656693016496</v>
      </c>
      <c r="F247" s="210"/>
      <c r="G247" s="211" t="n">
        <f aca="false">IF(inflationCurves!K187=0,0,G246*(1+inflationCurves!K187)^(1/12))</f>
        <v>144.782271769032</v>
      </c>
      <c r="H247" s="210"/>
      <c r="I247" s="210"/>
      <c r="J247" s="210"/>
      <c r="K247" s="210"/>
      <c r="L247" s="210"/>
      <c r="M247" s="210"/>
      <c r="N247" s="206"/>
      <c r="O247" s="206"/>
    </row>
    <row r="248" customFormat="false" ht="12.75" hidden="false" customHeight="false" outlineLevel="0" collapsed="false">
      <c r="A248" s="191" t="n">
        <v>41973</v>
      </c>
      <c r="B248" s="183" t="n">
        <f aca="false">IF(A248-$A$2&lt;0,0,INT((A248-$A$2)/365))</f>
        <v>14</v>
      </c>
      <c r="C248" s="211" t="n">
        <v>245.863461730658</v>
      </c>
      <c r="D248" s="210"/>
      <c r="E248" s="211" t="n">
        <f aca="false">IF(inflationCurves!G188=0,0,E247*(1+inflationCurves!G188)^(1/12))</f>
        <v>159.965712669871</v>
      </c>
      <c r="F248" s="210"/>
      <c r="G248" s="211" t="n">
        <f aca="false">IF(inflationCurves!K188=0,0,G247*(1+inflationCurves!K188)^(1/12))</f>
        <v>144.99954248432</v>
      </c>
      <c r="H248" s="210"/>
      <c r="I248" s="210"/>
      <c r="J248" s="210"/>
      <c r="K248" s="210"/>
      <c r="L248" s="210"/>
      <c r="M248" s="210"/>
      <c r="N248" s="206"/>
      <c r="O248" s="206"/>
    </row>
    <row r="249" customFormat="false" ht="12.75" hidden="false" customHeight="false" outlineLevel="0" collapsed="false">
      <c r="A249" s="191" t="n">
        <v>42004</v>
      </c>
      <c r="B249" s="183" t="n">
        <f aca="false">IF(A249-$A$2&lt;0,0,INT((A249-$A$2)/365))</f>
        <v>14</v>
      </c>
      <c r="C249" s="211" t="n">
        <v>246.238875968651</v>
      </c>
      <c r="D249" s="210"/>
      <c r="E249" s="211" t="n">
        <f aca="false">IF(inflationCurves!G189=0,0,E248*(1+inflationCurves!G189)^(1/12))</f>
        <v>160.275633818584</v>
      </c>
      <c r="F249" s="210"/>
      <c r="G249" s="211" t="n">
        <f aca="false">IF(inflationCurves!K189=0,0,G248*(1+inflationCurves!K189)^(1/12))</f>
        <v>145.217350468087</v>
      </c>
      <c r="H249" s="210"/>
      <c r="I249" s="210"/>
      <c r="J249" s="210"/>
      <c r="K249" s="210"/>
      <c r="L249" s="210"/>
      <c r="M249" s="210"/>
      <c r="N249" s="206"/>
      <c r="O249" s="206"/>
    </row>
    <row r="250" customFormat="false" ht="12.75" hidden="false" customHeight="false" outlineLevel="0" collapsed="false">
      <c r="A250" s="191" t="n">
        <v>42035</v>
      </c>
      <c r="B250" s="183" t="n">
        <f aca="false">IF(A250-$A$2&lt;0,0,INT((A250-$A$2)/365))</f>
        <v>14</v>
      </c>
      <c r="C250" s="211" t="n">
        <v>246.614498568915</v>
      </c>
      <c r="D250" s="210"/>
      <c r="E250" s="211" t="n">
        <f aca="false">IF(inflationCurves!G190=0,0,E249*(1+inflationCurves!G190)^(1/12))</f>
        <v>160.586265756754</v>
      </c>
      <c r="F250" s="210"/>
      <c r="G250" s="211" t="n">
        <f aca="false">IF(inflationCurves!K190=0,0,G249*(1+inflationCurves!K190)^(1/12))</f>
        <v>145.435548054949</v>
      </c>
      <c r="H250" s="210"/>
      <c r="I250" s="210"/>
      <c r="J250" s="210"/>
      <c r="K250" s="210"/>
      <c r="L250" s="210"/>
      <c r="M250" s="210"/>
      <c r="N250" s="206"/>
      <c r="O250" s="206"/>
    </row>
    <row r="251" customFormat="false" ht="12.75" hidden="false" customHeight="false" outlineLevel="0" collapsed="false">
      <c r="A251" s="191" t="n">
        <v>42063</v>
      </c>
      <c r="B251" s="183" t="n">
        <f aca="false">IF(A251-$A$2&lt;0,0,INT((A251-$A$2)/365))</f>
        <v>14</v>
      </c>
      <c r="C251" s="211" t="n">
        <v>246.990328991003</v>
      </c>
      <c r="D251" s="210"/>
      <c r="E251" s="211" t="n">
        <f aca="false">IF(inflationCurves!G191=0,0,E250*(1+inflationCurves!G191)^(1/12))</f>
        <v>160.897793233248</v>
      </c>
      <c r="F251" s="210"/>
      <c r="G251" s="211" t="n">
        <f aca="false">IF(inflationCurves!K191=0,0,G250*(1+inflationCurves!K191)^(1/12))</f>
        <v>145.654278374328</v>
      </c>
      <c r="H251" s="210"/>
      <c r="I251" s="210"/>
      <c r="J251" s="210"/>
      <c r="K251" s="210"/>
      <c r="L251" s="210"/>
      <c r="M251" s="210"/>
      <c r="N251" s="206"/>
      <c r="O251" s="206"/>
    </row>
    <row r="252" customFormat="false" ht="12.75" hidden="false" customHeight="false" outlineLevel="0" collapsed="false">
      <c r="A252" s="191" t="n">
        <v>42094</v>
      </c>
      <c r="B252" s="183" t="n">
        <f aca="false">IF(A252-$A$2&lt;0,0,INT((A252-$A$2)/365))</f>
        <v>15</v>
      </c>
      <c r="C252" s="211" t="n">
        <v>247.366378677384</v>
      </c>
      <c r="D252" s="210"/>
      <c r="E252" s="211" t="n">
        <f aca="false">IF(inflationCurves!G192=0,0,E251*(1+inflationCurves!G192)^(1/12))</f>
        <v>0</v>
      </c>
      <c r="F252" s="210"/>
      <c r="G252" s="211" t="n">
        <f aca="false">IF(inflationCurves!K192=0,0,G251*(1+inflationCurves!K192)^(1/12))</f>
        <v>0</v>
      </c>
      <c r="H252" s="210"/>
      <c r="I252" s="210"/>
      <c r="J252" s="210"/>
      <c r="K252" s="210"/>
      <c r="L252" s="210"/>
      <c r="M252" s="210"/>
      <c r="N252" s="206"/>
      <c r="O252" s="206"/>
    </row>
    <row r="253" customFormat="false" ht="12.75" hidden="false" customHeight="false" outlineLevel="0" collapsed="false">
      <c r="A253" s="191" t="n">
        <v>42124</v>
      </c>
      <c r="B253" s="183" t="n">
        <f aca="false">IF(A253-$A$2&lt;0,0,INT((A253-$A$2)/365))</f>
        <v>15</v>
      </c>
      <c r="C253" s="211" t="n">
        <v>247.742691339018</v>
      </c>
      <c r="D253" s="210"/>
      <c r="E253" s="211" t="n">
        <f aca="false">IF(inflationCurves!G193=0,0,E252*(1+inflationCurves!G193)^(1/12))</f>
        <v>0</v>
      </c>
      <c r="F253" s="210"/>
      <c r="G253" s="211" t="n">
        <f aca="false">IF(inflationCurves!K193=0,0,G252*(1+inflationCurves!K193)^(1/12))</f>
        <v>0</v>
      </c>
      <c r="H253" s="210"/>
      <c r="I253" s="210"/>
      <c r="J253" s="210"/>
      <c r="K253" s="210"/>
      <c r="L253" s="210"/>
      <c r="M253" s="210"/>
      <c r="N253" s="206"/>
      <c r="O253" s="206"/>
    </row>
    <row r="254" customFormat="false" ht="12.75" hidden="false" customHeight="false" outlineLevel="0" collapsed="false">
      <c r="A254" s="191" t="n">
        <v>42155</v>
      </c>
      <c r="B254" s="183" t="n">
        <f aca="false">IF(A254-$A$2&lt;0,0,INT((A254-$A$2)/365))</f>
        <v>15</v>
      </c>
      <c r="C254" s="211" t="n">
        <v>248.119244150195</v>
      </c>
      <c r="D254" s="210"/>
      <c r="E254" s="211" t="n">
        <f aca="false">IF(inflationCurves!G194=0,0,E253*(1+inflationCurves!G194)^(1/12))</f>
        <v>0</v>
      </c>
      <c r="F254" s="210"/>
      <c r="G254" s="211" t="n">
        <f aca="false">IF(inflationCurves!K194=0,0,G253*(1+inflationCurves!K194)^(1/12))</f>
        <v>0</v>
      </c>
      <c r="H254" s="210"/>
      <c r="I254" s="210"/>
      <c r="J254" s="210"/>
      <c r="K254" s="210"/>
      <c r="L254" s="210"/>
      <c r="M254" s="210"/>
      <c r="N254" s="206"/>
      <c r="O254" s="206"/>
    </row>
    <row r="255" customFormat="false" ht="12.75" hidden="false" customHeight="false" outlineLevel="0" collapsed="false">
      <c r="A255" s="191" t="n">
        <v>42185</v>
      </c>
      <c r="B255" s="183" t="n">
        <f aca="false">IF(A255-$A$2&lt;0,0,INT((A255-$A$2)/365))</f>
        <v>15</v>
      </c>
      <c r="C255" s="211" t="n">
        <v>248.496057807143</v>
      </c>
      <c r="D255" s="210"/>
      <c r="E255" s="211" t="n">
        <f aca="false">IF(inflationCurves!G195=0,0,E254*(1+inflationCurves!G195)^(1/12))</f>
        <v>0</v>
      </c>
      <c r="F255" s="210"/>
      <c r="G255" s="211" t="n">
        <f aca="false">IF(inflationCurves!K195=0,0,G254*(1+inflationCurves!K195)^(1/12))</f>
        <v>0</v>
      </c>
      <c r="H255" s="210"/>
      <c r="I255" s="210"/>
      <c r="J255" s="210"/>
      <c r="K255" s="210"/>
      <c r="L255" s="210"/>
      <c r="M255" s="210"/>
      <c r="N255" s="206"/>
      <c r="O255" s="206"/>
    </row>
    <row r="256" customFormat="false" ht="12.75" hidden="false" customHeight="false" outlineLevel="0" collapsed="false">
      <c r="A256" s="191" t="n">
        <v>42216</v>
      </c>
      <c r="B256" s="183" t="n">
        <f aca="false">IF(A256-$A$2&lt;0,0,INT((A256-$A$2)/365))</f>
        <v>15</v>
      </c>
      <c r="C256" s="211" t="n">
        <v>248.873131971144</v>
      </c>
      <c r="D256" s="210"/>
      <c r="E256" s="211" t="n">
        <f aca="false">IF(inflationCurves!G196=0,0,E255*(1+inflationCurves!G196)^(1/12))</f>
        <v>0</v>
      </c>
      <c r="F256" s="210"/>
      <c r="G256" s="211" t="n">
        <f aca="false">IF(inflationCurves!K196=0,0,G255*(1+inflationCurves!K196)^(1/12))</f>
        <v>0</v>
      </c>
      <c r="H256" s="210"/>
      <c r="I256" s="210"/>
      <c r="J256" s="210"/>
      <c r="K256" s="210"/>
      <c r="L256" s="210"/>
      <c r="M256" s="210"/>
      <c r="N256" s="206"/>
      <c r="O256" s="206"/>
    </row>
    <row r="257" customFormat="false" ht="12.75" hidden="false" customHeight="false" outlineLevel="0" collapsed="false">
      <c r="A257" s="191" t="n">
        <v>42247</v>
      </c>
      <c r="B257" s="183" t="n">
        <f aca="false">IF(A257-$A$2&lt;0,0,INT((A257-$A$2)/365))</f>
        <v>15</v>
      </c>
      <c r="C257" s="211" t="n">
        <v>249.250486107925</v>
      </c>
      <c r="D257" s="210"/>
      <c r="E257" s="211" t="n">
        <f aca="false">IF(inflationCurves!G197=0,0,E256*(1+inflationCurves!G197)^(1/12))</f>
        <v>0</v>
      </c>
      <c r="F257" s="210"/>
      <c r="G257" s="211" t="n">
        <f aca="false">IF(inflationCurves!K197=0,0,G256*(1+inflationCurves!K197)^(1/12))</f>
        <v>0</v>
      </c>
      <c r="H257" s="210"/>
      <c r="I257" s="210"/>
      <c r="J257" s="210"/>
      <c r="K257" s="210"/>
      <c r="L257" s="210"/>
      <c r="M257" s="210"/>
      <c r="N257" s="206"/>
      <c r="O257" s="206"/>
    </row>
    <row r="258" customFormat="false" ht="12.75" hidden="false" customHeight="false" outlineLevel="0" collapsed="false">
      <c r="A258" s="191" t="n">
        <v>42277</v>
      </c>
      <c r="B258" s="183" t="n">
        <f aca="false">IF(A258-$A$2&lt;0,0,INT((A258-$A$2)/365))</f>
        <v>15</v>
      </c>
      <c r="C258" s="211" t="n">
        <v>249.628119949948</v>
      </c>
      <c r="D258" s="210"/>
      <c r="E258" s="211" t="n">
        <f aca="false">IF(inflationCurves!G198=0,0,E257*(1+inflationCurves!G198)^(1/12))</f>
        <v>0</v>
      </c>
      <c r="F258" s="210"/>
      <c r="G258" s="211" t="n">
        <f aca="false">IF(inflationCurves!K198=0,0,G257*(1+inflationCurves!K198)^(1/12))</f>
        <v>0</v>
      </c>
      <c r="H258" s="210"/>
      <c r="I258" s="210"/>
      <c r="J258" s="210"/>
      <c r="K258" s="210"/>
      <c r="L258" s="210"/>
      <c r="M258" s="210"/>
      <c r="N258" s="206"/>
      <c r="O258" s="206"/>
    </row>
    <row r="259" customFormat="false" ht="12.75" hidden="false" customHeight="false" outlineLevel="0" collapsed="false">
      <c r="A259" s="191" t="n">
        <v>42308</v>
      </c>
      <c r="B259" s="183" t="n">
        <f aca="false">IF(A259-$A$2&lt;0,0,INT((A259-$A$2)/365))</f>
        <v>15</v>
      </c>
      <c r="C259" s="211" t="n">
        <v>250.006042825016</v>
      </c>
      <c r="D259" s="210"/>
      <c r="E259" s="211" t="n">
        <f aca="false">IF(inflationCurves!G199=0,0,E258*(1+inflationCurves!G199)^(1/12))</f>
        <v>0</v>
      </c>
      <c r="F259" s="210"/>
      <c r="G259" s="211" t="n">
        <f aca="false">IF(inflationCurves!K199=0,0,G258*(1+inflationCurves!K199)^(1/12))</f>
        <v>0</v>
      </c>
      <c r="H259" s="210"/>
      <c r="I259" s="210"/>
      <c r="J259" s="210"/>
      <c r="K259" s="210"/>
      <c r="L259" s="210"/>
      <c r="M259" s="210"/>
      <c r="N259" s="206"/>
      <c r="O259" s="206"/>
    </row>
    <row r="260" customFormat="false" ht="12.75" hidden="false" customHeight="false" outlineLevel="0" collapsed="false">
      <c r="A260" s="191" t="n">
        <v>42338</v>
      </c>
      <c r="B260" s="183" t="n">
        <f aca="false">IF(A260-$A$2&lt;0,0,INT((A260-$A$2)/365))</f>
        <v>15</v>
      </c>
      <c r="C260" s="211" t="n">
        <v>250.384272484521</v>
      </c>
      <c r="D260" s="210"/>
      <c r="E260" s="211" t="n">
        <f aca="false">IF(inflationCurves!G200=0,0,E259*(1+inflationCurves!G200)^(1/12))</f>
        <v>0</v>
      </c>
      <c r="F260" s="210"/>
      <c r="G260" s="211" t="n">
        <f aca="false">IF(inflationCurves!K200=0,0,G259*(1+inflationCurves!K200)^(1/12))</f>
        <v>0</v>
      </c>
      <c r="H260" s="210"/>
      <c r="I260" s="210"/>
      <c r="J260" s="210"/>
      <c r="K260" s="210"/>
      <c r="L260" s="210"/>
      <c r="M260" s="210"/>
      <c r="N260" s="206"/>
      <c r="O260" s="206"/>
    </row>
    <row r="261" customFormat="false" ht="12.75" hidden="false" customHeight="false" outlineLevel="0" collapsed="false">
      <c r="A261" s="191" t="n">
        <v>42369</v>
      </c>
      <c r="B261" s="183" t="n">
        <f aca="false">IF(A261-$A$2&lt;0,0,INT((A261-$A$2)/365))</f>
        <v>15</v>
      </c>
      <c r="C261" s="211" t="n">
        <v>250.762808758765</v>
      </c>
      <c r="D261" s="210"/>
      <c r="E261" s="211" t="n">
        <f aca="false">IF(inflationCurves!G201=0,0,E260*(1+inflationCurves!G201)^(1/12))</f>
        <v>0</v>
      </c>
      <c r="F261" s="210"/>
      <c r="G261" s="211" t="n">
        <f aca="false">IF(inflationCurves!K201=0,0,G260*(1+inflationCurves!K201)^(1/12))</f>
        <v>0</v>
      </c>
      <c r="H261" s="210"/>
      <c r="I261" s="210"/>
      <c r="J261" s="210"/>
      <c r="K261" s="210"/>
      <c r="L261" s="210"/>
      <c r="M261" s="210"/>
      <c r="N261" s="206"/>
      <c r="O261" s="206"/>
    </row>
    <row r="262" customFormat="false" ht="12.75" hidden="false" customHeight="false" outlineLevel="0" collapsed="false">
      <c r="A262" s="191" t="n">
        <v>42400</v>
      </c>
      <c r="B262" s="183" t="n">
        <f aca="false">IF(A262-$A$2&lt;0,0,INT((A262-$A$2)/365))</f>
        <v>15</v>
      </c>
      <c r="C262" s="211" t="n">
        <v>251.141668350436</v>
      </c>
      <c r="D262" s="210"/>
      <c r="E262" s="211" t="n">
        <f aca="false">IF(inflationCurves!G202=0,0,E261*(1+inflationCurves!G202)^(1/12))</f>
        <v>0</v>
      </c>
      <c r="F262" s="210"/>
      <c r="G262" s="211" t="n">
        <f aca="false">IF(inflationCurves!K202=0,0,G261*(1+inflationCurves!K202)^(1/12))</f>
        <v>0</v>
      </c>
      <c r="H262" s="210"/>
      <c r="I262" s="210"/>
      <c r="J262" s="210"/>
      <c r="K262" s="210"/>
      <c r="L262" s="210"/>
      <c r="M262" s="210"/>
      <c r="N262" s="206"/>
      <c r="O262" s="206"/>
    </row>
    <row r="263" customFormat="false" ht="12.75" hidden="false" customHeight="false" outlineLevel="0" collapsed="false">
      <c r="A263" s="191" t="n">
        <v>42429</v>
      </c>
      <c r="B263" s="183" t="n">
        <f aca="false">IF(A263-$A$2&lt;0,0,INT((A263-$A$2)/365))</f>
        <v>15</v>
      </c>
      <c r="C263" s="211" t="n">
        <v>251.52085114908</v>
      </c>
      <c r="D263" s="210"/>
      <c r="E263" s="211" t="n">
        <f aca="false">IF(inflationCurves!G203=0,0,E262*(1+inflationCurves!G203)^(1/12))</f>
        <v>0</v>
      </c>
      <c r="F263" s="210"/>
      <c r="G263" s="211" t="n">
        <f aca="false">IF(inflationCurves!K203=0,0,G262*(1+inflationCurves!K203)^(1/12))</f>
        <v>0</v>
      </c>
      <c r="H263" s="210"/>
      <c r="I263" s="210"/>
      <c r="J263" s="210"/>
      <c r="K263" s="210"/>
      <c r="L263" s="210"/>
      <c r="M263" s="210"/>
      <c r="N263" s="206"/>
      <c r="O263" s="206"/>
    </row>
    <row r="264" customFormat="false" ht="12.75" hidden="false" customHeight="false" outlineLevel="0" collapsed="false">
      <c r="A264" s="191" t="n">
        <v>42460</v>
      </c>
      <c r="B264" s="183" t="n">
        <f aca="false">IF(A264-$A$2&lt;0,0,INT((A264-$A$2)/365))</f>
        <v>16</v>
      </c>
      <c r="C264" s="211" t="n">
        <v>251.900365219128</v>
      </c>
      <c r="D264" s="210"/>
      <c r="E264" s="211" t="n">
        <f aca="false">IF(inflationCurves!G204=0,0,E263*(1+inflationCurves!G204)^(1/12))</f>
        <v>0</v>
      </c>
      <c r="F264" s="210"/>
      <c r="G264" s="211" t="n">
        <f aca="false">IF(inflationCurves!K204=0,0,G263*(1+inflationCurves!K204)^(1/12))</f>
        <v>0</v>
      </c>
      <c r="H264" s="210"/>
      <c r="I264" s="210"/>
      <c r="J264" s="210"/>
      <c r="K264" s="210"/>
      <c r="L264" s="210"/>
      <c r="M264" s="210"/>
      <c r="N264" s="206"/>
      <c r="O264" s="206"/>
    </row>
    <row r="265" customFormat="false" ht="12.75" hidden="false" customHeight="false" outlineLevel="0" collapsed="false">
      <c r="A265" s="191" t="n">
        <v>42490</v>
      </c>
      <c r="B265" s="183" t="n">
        <f aca="false">IF(A265-$A$2&lt;0,0,INT((A265-$A$2)/365))</f>
        <v>16</v>
      </c>
      <c r="C265" s="211" t="n">
        <v>252.280233221572</v>
      </c>
      <c r="D265" s="210"/>
      <c r="E265" s="211" t="n">
        <f aca="false">IF(inflationCurves!G205=0,0,E264*(1+inflationCurves!G205)^(1/12))</f>
        <v>0</v>
      </c>
      <c r="F265" s="210"/>
      <c r="G265" s="211" t="n">
        <f aca="false">IF(inflationCurves!K205=0,0,G264*(1+inflationCurves!K205)^(1/12))</f>
        <v>0</v>
      </c>
      <c r="H265" s="210"/>
      <c r="I265" s="210"/>
      <c r="J265" s="210"/>
      <c r="K265" s="210"/>
      <c r="L265" s="210"/>
      <c r="M265" s="210"/>
      <c r="N265" s="206"/>
      <c r="O265" s="206"/>
    </row>
    <row r="266" customFormat="false" ht="12.75" hidden="false" customHeight="false" outlineLevel="0" collapsed="false">
      <c r="A266" s="191" t="n">
        <v>42521</v>
      </c>
      <c r="B266" s="183" t="n">
        <f aca="false">IF(A266-$A$2&lt;0,0,INT((A266-$A$2)/365))</f>
        <v>16</v>
      </c>
      <c r="C266" s="211" t="n">
        <v>252.660447483931</v>
      </c>
      <c r="D266" s="210"/>
      <c r="E266" s="211" t="n">
        <f aca="false">IF(inflationCurves!G206=0,0,E265*(1+inflationCurves!G206)^(1/12))</f>
        <v>0</v>
      </c>
      <c r="F266" s="210"/>
      <c r="G266" s="211" t="n">
        <f aca="false">IF(inflationCurves!K206=0,0,G265*(1+inflationCurves!K206)^(1/12))</f>
        <v>0</v>
      </c>
      <c r="H266" s="210"/>
      <c r="I266" s="210"/>
      <c r="J266" s="210"/>
      <c r="K266" s="210"/>
      <c r="L266" s="210"/>
      <c r="M266" s="210"/>
      <c r="N266" s="206"/>
      <c r="O266" s="206"/>
    </row>
    <row r="267" customFormat="false" ht="12.75" hidden="false" customHeight="false" outlineLevel="0" collapsed="false">
      <c r="A267" s="191" t="n">
        <v>42551</v>
      </c>
      <c r="B267" s="183" t="n">
        <f aca="false">IF(A267-$A$2&lt;0,0,INT((A267-$A$2)/365))</f>
        <v>16</v>
      </c>
      <c r="C267" s="211" t="n">
        <v>253.041022370694</v>
      </c>
      <c r="D267" s="210"/>
      <c r="E267" s="211" t="n">
        <f aca="false">IF(inflationCurves!G207=0,0,E266*(1+inflationCurves!G207)^(1/12))</f>
        <v>0</v>
      </c>
      <c r="F267" s="210"/>
      <c r="G267" s="211" t="n">
        <f aca="false">IF(inflationCurves!K207=0,0,G266*(1+inflationCurves!K207)^(1/12))</f>
        <v>0</v>
      </c>
      <c r="H267" s="210"/>
      <c r="I267" s="210"/>
      <c r="J267" s="210"/>
      <c r="K267" s="210"/>
      <c r="L267" s="210"/>
      <c r="M267" s="210"/>
      <c r="N267" s="206"/>
      <c r="O267" s="206"/>
    </row>
    <row r="268" customFormat="false" ht="12.75" hidden="false" customHeight="false" outlineLevel="0" collapsed="false">
      <c r="A268" s="191" t="n">
        <v>42582</v>
      </c>
      <c r="B268" s="183" t="n">
        <f aca="false">IF(A268-$A$2&lt;0,0,INT((A268-$A$2)/365))</f>
        <v>16</v>
      </c>
      <c r="C268" s="211" t="n">
        <v>253.42195790235</v>
      </c>
      <c r="D268" s="210"/>
      <c r="E268" s="211" t="n">
        <f aca="false">IF(inflationCurves!G208=0,0,E267*(1+inflationCurves!G208)^(1/12))</f>
        <v>0</v>
      </c>
      <c r="F268" s="210"/>
      <c r="G268" s="211" t="n">
        <f aca="false">IF(inflationCurves!K208=0,0,G267*(1+inflationCurves!K208)^(1/12))</f>
        <v>0</v>
      </c>
      <c r="H268" s="210"/>
      <c r="I268" s="210"/>
      <c r="J268" s="210"/>
      <c r="K268" s="210"/>
      <c r="L268" s="210"/>
      <c r="M268" s="210"/>
      <c r="N268" s="206"/>
      <c r="O268" s="206"/>
    </row>
    <row r="269" customFormat="false" ht="12.75" hidden="false" customHeight="false" outlineLevel="0" collapsed="false">
      <c r="A269" s="191" t="n">
        <v>42613</v>
      </c>
      <c r="B269" s="183" t="n">
        <f aca="false">IF(A269-$A$2&lt;0,0,INT((A269-$A$2)/365))</f>
        <v>16</v>
      </c>
      <c r="C269" s="211" t="n">
        <v>253.803267605301</v>
      </c>
      <c r="D269" s="210"/>
      <c r="E269" s="211" t="n">
        <f aca="false">IF(inflationCurves!G209=0,0,E268*(1+inflationCurves!G209)^(1/12))</f>
        <v>0</v>
      </c>
      <c r="F269" s="210"/>
      <c r="G269" s="211" t="n">
        <f aca="false">IF(inflationCurves!K209=0,0,G268*(1+inflationCurves!K209)^(1/12))</f>
        <v>0</v>
      </c>
      <c r="H269" s="210"/>
      <c r="I269" s="210"/>
      <c r="J269" s="210"/>
      <c r="K269" s="210"/>
      <c r="L269" s="210"/>
      <c r="M269" s="210"/>
      <c r="N269" s="206"/>
      <c r="O269" s="206"/>
    </row>
    <row r="270" customFormat="false" ht="12.75" hidden="false" customHeight="false" outlineLevel="0" collapsed="false">
      <c r="A270" s="191" t="n">
        <v>42643</v>
      </c>
      <c r="B270" s="183" t="n">
        <f aca="false">IF(A270-$A$2&lt;0,0,INT((A270-$A$2)/365))</f>
        <v>16</v>
      </c>
      <c r="C270" s="211" t="n">
        <v>254.184951546757</v>
      </c>
      <c r="D270" s="210"/>
      <c r="E270" s="211" t="n">
        <f aca="false">IF(inflationCurves!G210=0,0,E269*(1+inflationCurves!G210)^(1/12))</f>
        <v>0</v>
      </c>
      <c r="F270" s="210"/>
      <c r="G270" s="211" t="n">
        <f aca="false">IF(inflationCurves!K210=0,0,G269*(1+inflationCurves!K210)^(1/12))</f>
        <v>0</v>
      </c>
      <c r="H270" s="210"/>
      <c r="I270" s="210"/>
      <c r="J270" s="210"/>
      <c r="K270" s="210"/>
      <c r="L270" s="210"/>
      <c r="M270" s="210"/>
      <c r="N270" s="206"/>
      <c r="O270" s="206"/>
    </row>
    <row r="271" customFormat="false" ht="12.75" hidden="false" customHeight="false" outlineLevel="0" collapsed="false">
      <c r="A271" s="191" t="n">
        <v>42674</v>
      </c>
      <c r="B271" s="183" t="n">
        <f aca="false">IF(A271-$A$2&lt;0,0,INT((A271-$A$2)/365))</f>
        <v>16</v>
      </c>
      <c r="C271" s="211" t="n">
        <v>254.567016338247</v>
      </c>
      <c r="D271" s="210"/>
      <c r="E271" s="211" t="n">
        <f aca="false">IF(inflationCurves!G211=0,0,E270*(1+inflationCurves!G211)^(1/12))</f>
        <v>0</v>
      </c>
      <c r="F271" s="210"/>
      <c r="G271" s="211" t="n">
        <f aca="false">IF(inflationCurves!K211=0,0,G270*(1+inflationCurves!K211)^(1/12))</f>
        <v>0</v>
      </c>
      <c r="H271" s="210"/>
      <c r="I271" s="210"/>
      <c r="J271" s="210"/>
      <c r="K271" s="210"/>
      <c r="L271" s="210"/>
      <c r="M271" s="210"/>
      <c r="N271" s="206"/>
      <c r="O271" s="206"/>
    </row>
    <row r="272" customFormat="false" ht="12.75" hidden="false" customHeight="false" outlineLevel="0" collapsed="false">
      <c r="A272" s="191" t="n">
        <v>42704</v>
      </c>
      <c r="B272" s="183" t="n">
        <f aca="false">IF(A272-$A$2&lt;0,0,INT((A272-$A$2)/365))</f>
        <v>16</v>
      </c>
      <c r="C272" s="211" t="n">
        <v>254.94947433984</v>
      </c>
      <c r="D272" s="210"/>
      <c r="E272" s="211" t="n">
        <f aca="false">IF(inflationCurves!G212=0,0,E271*(1+inflationCurves!G212)^(1/12))</f>
        <v>0</v>
      </c>
      <c r="F272" s="210"/>
      <c r="G272" s="211" t="n">
        <f aca="false">IF(inflationCurves!K212=0,0,G271*(1+inflationCurves!K212)^(1/12))</f>
        <v>0</v>
      </c>
      <c r="H272" s="210"/>
      <c r="I272" s="210"/>
      <c r="J272" s="210"/>
      <c r="K272" s="210"/>
      <c r="L272" s="210"/>
      <c r="M272" s="210"/>
      <c r="N272" s="206"/>
      <c r="O272" s="206"/>
    </row>
    <row r="273" customFormat="false" ht="12.75" hidden="false" customHeight="false" outlineLevel="0" collapsed="false">
      <c r="A273" s="191" t="n">
        <v>42735</v>
      </c>
      <c r="B273" s="183" t="n">
        <f aca="false">IF(A273-$A$2&lt;0,0,INT((A273-$A$2)/365))</f>
        <v>16</v>
      </c>
      <c r="C273" s="211" t="n">
        <v>255.332325683776</v>
      </c>
      <c r="D273" s="210"/>
      <c r="E273" s="211" t="n">
        <f aca="false">IF(inflationCurves!G213=0,0,E272*(1+inflationCurves!G213)^(1/12))</f>
        <v>0</v>
      </c>
      <c r="F273" s="210"/>
      <c r="G273" s="211" t="n">
        <f aca="false">IF(inflationCurves!K213=0,0,G272*(1+inflationCurves!K213)^(1/12))</f>
        <v>0</v>
      </c>
      <c r="H273" s="210"/>
      <c r="I273" s="210"/>
      <c r="J273" s="210"/>
      <c r="K273" s="210"/>
      <c r="L273" s="210"/>
      <c r="M273" s="210"/>
      <c r="N273" s="206"/>
      <c r="O273" s="206"/>
    </row>
    <row r="274" customFormat="false" ht="12.75" hidden="false" customHeight="false" outlineLevel="0" collapsed="false">
      <c r="A274" s="191" t="n">
        <v>42766</v>
      </c>
      <c r="B274" s="183" t="n">
        <f aca="false">IF(A274-$A$2&lt;0,0,INT((A274-$A$2)/365))</f>
        <v>16</v>
      </c>
      <c r="C274" s="211" t="n">
        <v>255.715582017365</v>
      </c>
      <c r="D274" s="210"/>
      <c r="E274" s="211" t="n">
        <f aca="false">IF(inflationCurves!G214=0,0,E273*(1+inflationCurves!G214)^(1/12))</f>
        <v>0</v>
      </c>
      <c r="F274" s="210"/>
      <c r="G274" s="211" t="n">
        <f aca="false">IF(inflationCurves!K214=0,0,G273*(1+inflationCurves!K214)^(1/12))</f>
        <v>0</v>
      </c>
      <c r="H274" s="210"/>
      <c r="I274" s="210"/>
      <c r="J274" s="210"/>
      <c r="K274" s="210"/>
      <c r="L274" s="210"/>
      <c r="M274" s="210"/>
      <c r="N274" s="206"/>
      <c r="O274" s="206"/>
    </row>
    <row r="275" customFormat="false" ht="12.75" hidden="false" customHeight="false" outlineLevel="0" collapsed="false">
      <c r="A275" s="191" t="n">
        <v>42794</v>
      </c>
      <c r="B275" s="183" t="n">
        <f aca="false">IF(A275-$A$2&lt;0,0,INT((A275-$A$2)/365))</f>
        <v>16</v>
      </c>
      <c r="C275" s="211" t="n">
        <v>256.099243512707</v>
      </c>
      <c r="D275" s="210"/>
      <c r="E275" s="211" t="n">
        <f aca="false">IF(inflationCurves!G215=0,0,E274*(1+inflationCurves!G215)^(1/12))</f>
        <v>0</v>
      </c>
      <c r="F275" s="210"/>
      <c r="G275" s="211" t="n">
        <f aca="false">IF(inflationCurves!K215=0,0,G274*(1+inflationCurves!K215)^(1/12))</f>
        <v>0</v>
      </c>
      <c r="H275" s="210"/>
      <c r="I275" s="210"/>
      <c r="J275" s="210"/>
      <c r="K275" s="210"/>
      <c r="L275" s="210"/>
      <c r="M275" s="210"/>
      <c r="N275" s="206"/>
      <c r="O275" s="206"/>
    </row>
    <row r="276" customFormat="false" ht="12.75" hidden="false" customHeight="false" outlineLevel="0" collapsed="false">
      <c r="A276" s="191" t="n">
        <v>42825</v>
      </c>
      <c r="B276" s="183" t="n">
        <f aca="false">IF(A276-$A$2&lt;0,0,INT((A276-$A$2)/365))</f>
        <v>17</v>
      </c>
      <c r="C276" s="211" t="n">
        <v>256.483315922075</v>
      </c>
      <c r="D276" s="210"/>
      <c r="E276" s="211" t="n">
        <f aca="false">IF(inflationCurves!G216=0,0,E275*(1+inflationCurves!G216)^(1/12))</f>
        <v>0</v>
      </c>
      <c r="F276" s="210"/>
      <c r="G276" s="211" t="n">
        <f aca="false">IF(inflationCurves!K216=0,0,G275*(1+inflationCurves!K216)^(1/12))</f>
        <v>0</v>
      </c>
      <c r="H276" s="210"/>
      <c r="I276" s="210"/>
      <c r="J276" s="210"/>
      <c r="K276" s="210"/>
      <c r="L276" s="210"/>
      <c r="M276" s="210"/>
      <c r="N276" s="206"/>
      <c r="O276" s="206"/>
    </row>
    <row r="277" customFormat="false" ht="12.75" hidden="false" customHeight="false" outlineLevel="0" collapsed="false">
      <c r="A277" s="191" t="n">
        <v>42855</v>
      </c>
      <c r="B277" s="183" t="n">
        <f aca="false">IF(A277-$A$2&lt;0,0,INT((A277-$A$2)/365))</f>
        <v>17</v>
      </c>
      <c r="C277" s="211" t="n">
        <v>256.867820040047</v>
      </c>
      <c r="D277" s="210"/>
      <c r="E277" s="211" t="n">
        <f aca="false">IF(inflationCurves!G217=0,0,E276*(1+inflationCurves!G217)^(1/12))</f>
        <v>0</v>
      </c>
      <c r="F277" s="210"/>
      <c r="G277" s="211" t="n">
        <f aca="false">IF(inflationCurves!K217=0,0,G276*(1+inflationCurves!K217)^(1/12))</f>
        <v>0</v>
      </c>
      <c r="H277" s="210"/>
      <c r="I277" s="210"/>
      <c r="J277" s="210"/>
      <c r="K277" s="210"/>
      <c r="L277" s="210"/>
      <c r="M277" s="210"/>
      <c r="N277" s="206"/>
      <c r="O277" s="206"/>
    </row>
    <row r="278" customFormat="false" ht="12.75" hidden="false" customHeight="false" outlineLevel="0" collapsed="false">
      <c r="A278" s="191" t="n">
        <v>42886</v>
      </c>
      <c r="B278" s="183" t="n">
        <f aca="false">IF(A278-$A$2&lt;0,0,INT((A278-$A$2)/365))</f>
        <v>17</v>
      </c>
      <c r="C278" s="211" t="n">
        <v>257.252745649386</v>
      </c>
      <c r="D278" s="210"/>
      <c r="E278" s="211" t="n">
        <f aca="false">IF(inflationCurves!G218=0,0,E277*(1+inflationCurves!G218)^(1/12))</f>
        <v>0</v>
      </c>
      <c r="F278" s="210"/>
      <c r="G278" s="211" t="n">
        <f aca="false">IF(inflationCurves!K218=0,0,G277*(1+inflationCurves!K218)^(1/12))</f>
        <v>0</v>
      </c>
      <c r="H278" s="210"/>
      <c r="I278" s="210"/>
      <c r="J278" s="210"/>
      <c r="K278" s="210"/>
      <c r="L278" s="210"/>
      <c r="M278" s="210"/>
      <c r="N278" s="206"/>
      <c r="O278" s="206"/>
    </row>
    <row r="279" customFormat="false" ht="12.75" hidden="false" customHeight="false" outlineLevel="0" collapsed="false">
      <c r="A279" s="191" t="n">
        <v>42916</v>
      </c>
      <c r="B279" s="183" t="n">
        <f aca="false">IF(A279-$A$2&lt;0,0,INT((A279-$A$2)/365))</f>
        <v>17</v>
      </c>
      <c r="C279" s="211" t="n">
        <v>257.63810282015</v>
      </c>
      <c r="D279" s="210"/>
      <c r="E279" s="211" t="n">
        <f aca="false">IF(inflationCurves!G219=0,0,E278*(1+inflationCurves!G219)^(1/12))</f>
        <v>0</v>
      </c>
      <c r="F279" s="210"/>
      <c r="G279" s="211" t="n">
        <f aca="false">IF(inflationCurves!K219=0,0,G278*(1+inflationCurves!K219)^(1/12))</f>
        <v>0</v>
      </c>
      <c r="H279" s="210"/>
      <c r="I279" s="210"/>
      <c r="J279" s="210"/>
      <c r="K279" s="210"/>
      <c r="L279" s="210"/>
      <c r="M279" s="210"/>
      <c r="N279" s="206"/>
      <c r="O279" s="206"/>
    </row>
    <row r="280" customFormat="false" ht="12.75" hidden="false" customHeight="false" outlineLevel="0" collapsed="false">
      <c r="A280" s="191" t="n">
        <v>42947</v>
      </c>
      <c r="B280" s="183" t="n">
        <f aca="false">IF(A280-$A$2&lt;0,0,INT((A280-$A$2)/365))</f>
        <v>17</v>
      </c>
      <c r="C280" s="211" t="n">
        <v>258.023891813415</v>
      </c>
      <c r="D280" s="210"/>
      <c r="E280" s="211" t="n">
        <f aca="false">IF(inflationCurves!G220=0,0,E279*(1+inflationCurves!G220)^(1/12))</f>
        <v>0</v>
      </c>
      <c r="F280" s="210"/>
      <c r="G280" s="211" t="n">
        <f aca="false">IF(inflationCurves!K220=0,0,G279*(1+inflationCurves!K220)^(1/12))</f>
        <v>0</v>
      </c>
      <c r="H280" s="210"/>
      <c r="I280" s="210"/>
      <c r="J280" s="210"/>
      <c r="K280" s="210"/>
      <c r="L280" s="210"/>
      <c r="M280" s="210"/>
      <c r="N280" s="206"/>
      <c r="O280" s="206"/>
    </row>
    <row r="281" customFormat="false" ht="12.75" hidden="false" customHeight="false" outlineLevel="0" collapsed="false">
      <c r="A281" s="191" t="n">
        <v>42978</v>
      </c>
      <c r="B281" s="183" t="n">
        <f aca="false">IF(A281-$A$2&lt;0,0,INT((A281-$A$2)/365))</f>
        <v>17</v>
      </c>
      <c r="C281" s="211" t="n">
        <v>258.410122130187</v>
      </c>
      <c r="D281" s="210"/>
      <c r="E281" s="211" t="n">
        <f aca="false">IF(inflationCurves!G221=0,0,E280*(1+inflationCurves!G221)^(1/12))</f>
        <v>0</v>
      </c>
      <c r="F281" s="210"/>
      <c r="G281" s="211" t="n">
        <f aca="false">IF(inflationCurves!K221=0,0,G280*(1+inflationCurves!K221)^(1/12))</f>
        <v>0</v>
      </c>
      <c r="H281" s="210"/>
      <c r="I281" s="210"/>
      <c r="J281" s="210"/>
      <c r="K281" s="210"/>
      <c r="L281" s="210"/>
      <c r="M281" s="210"/>
      <c r="N281" s="206"/>
      <c r="O281" s="206"/>
    </row>
    <row r="282" customFormat="false" ht="12.75" hidden="false" customHeight="false" outlineLevel="0" collapsed="false">
      <c r="A282" s="191" t="n">
        <v>43008</v>
      </c>
      <c r="B282" s="183" t="n">
        <f aca="false">IF(A282-$A$2&lt;0,0,INT((A282-$A$2)/365))</f>
        <v>17</v>
      </c>
      <c r="C282" s="211" t="n">
        <v>258.796794064002</v>
      </c>
      <c r="D282" s="210"/>
      <c r="E282" s="211" t="n">
        <f aca="false">IF(inflationCurves!G222=0,0,E281*(1+inflationCurves!G222)^(1/12))</f>
        <v>0</v>
      </c>
      <c r="F282" s="210"/>
      <c r="G282" s="211" t="n">
        <f aca="false">IF(inflationCurves!K222=0,0,G281*(1+inflationCurves!K222)^(1/12))</f>
        <v>0</v>
      </c>
      <c r="H282" s="210"/>
      <c r="I282" s="210"/>
      <c r="J282" s="210"/>
      <c r="K282" s="210"/>
      <c r="L282" s="210"/>
      <c r="M282" s="210"/>
      <c r="N282" s="206"/>
      <c r="O282" s="206"/>
    </row>
    <row r="283" customFormat="false" ht="12.75" hidden="false" customHeight="false" outlineLevel="0" collapsed="false">
      <c r="A283" s="191" t="n">
        <v>43039</v>
      </c>
      <c r="B283" s="183" t="n">
        <f aca="false">IF(A283-$A$2&lt;0,0,INT((A283-$A$2)/365))</f>
        <v>17</v>
      </c>
      <c r="C283" s="211" t="n">
        <v>259.183912386815</v>
      </c>
      <c r="D283" s="210"/>
      <c r="E283" s="211" t="n">
        <f aca="false">IF(inflationCurves!G223=0,0,E282*(1+inflationCurves!G223)^(1/12))</f>
        <v>0</v>
      </c>
      <c r="F283" s="210"/>
      <c r="G283" s="211" t="n">
        <f aca="false">IF(inflationCurves!K223=0,0,G282*(1+inflationCurves!K223)^(1/12))</f>
        <v>0</v>
      </c>
      <c r="H283" s="210"/>
      <c r="I283" s="210"/>
      <c r="J283" s="210"/>
      <c r="K283" s="210"/>
      <c r="L283" s="210"/>
      <c r="M283" s="210"/>
      <c r="N283" s="206"/>
      <c r="O283" s="206"/>
    </row>
    <row r="284" customFormat="false" ht="12.75" hidden="false" customHeight="false" outlineLevel="0" collapsed="false">
      <c r="A284" s="191" t="n">
        <v>43069</v>
      </c>
      <c r="B284" s="183" t="n">
        <f aca="false">IF(A284-$A$2&lt;0,0,INT((A284-$A$2)/365))</f>
        <v>17</v>
      </c>
      <c r="C284" s="211" t="n">
        <v>259.571485808143</v>
      </c>
      <c r="D284" s="210"/>
      <c r="E284" s="211" t="n">
        <f aca="false">IF(inflationCurves!G224=0,0,E283*(1+inflationCurves!G224)^(1/12))</f>
        <v>0</v>
      </c>
      <c r="F284" s="210"/>
      <c r="G284" s="211" t="n">
        <f aca="false">IF(inflationCurves!K224=0,0,G283*(1+inflationCurves!K224)^(1/12))</f>
        <v>0</v>
      </c>
      <c r="H284" s="210"/>
      <c r="I284" s="210"/>
      <c r="J284" s="210"/>
      <c r="K284" s="210"/>
      <c r="L284" s="210"/>
      <c r="M284" s="210"/>
      <c r="N284" s="206"/>
      <c r="O284" s="206"/>
    </row>
    <row r="285" customFormat="false" ht="12.75" hidden="false" customHeight="false" outlineLevel="0" collapsed="false">
      <c r="A285" s="191" t="n">
        <v>43100</v>
      </c>
      <c r="B285" s="183" t="n">
        <f aca="false">IF(A285-$A$2&lt;0,0,INT((A285-$A$2)/365))</f>
        <v>17</v>
      </c>
      <c r="C285" s="211" t="n">
        <v>259.959514667154</v>
      </c>
      <c r="D285" s="210"/>
      <c r="E285" s="211" t="n">
        <f aca="false">IF(inflationCurves!G225=0,0,E284*(1+inflationCurves!G225)^(1/12))</f>
        <v>0</v>
      </c>
      <c r="F285" s="210"/>
      <c r="G285" s="211" t="n">
        <f aca="false">IF(inflationCurves!K225=0,0,G284*(1+inflationCurves!K225)^(1/12))</f>
        <v>0</v>
      </c>
      <c r="H285" s="210"/>
      <c r="I285" s="210"/>
      <c r="J285" s="210"/>
      <c r="K285" s="210"/>
      <c r="L285" s="210"/>
      <c r="M285" s="210"/>
      <c r="N285" s="206"/>
      <c r="O285" s="206"/>
    </row>
    <row r="286" customFormat="false" ht="12.75" hidden="false" customHeight="false" outlineLevel="0" collapsed="false">
      <c r="A286" s="191" t="n">
        <v>43131</v>
      </c>
      <c r="B286" s="183" t="n">
        <f aca="false">IF(A286-$A$2&lt;0,0,INT((A286-$A$2)/365))</f>
        <v>17</v>
      </c>
      <c r="C286" s="211" t="n">
        <v>260.348007189905</v>
      </c>
      <c r="D286" s="210"/>
      <c r="E286" s="211" t="n">
        <f aca="false">IF(inflationCurves!G226=0,0,E285*(1+inflationCurves!G226)^(1/12))</f>
        <v>0</v>
      </c>
      <c r="F286" s="210"/>
      <c r="G286" s="211" t="n">
        <f aca="false">IF(inflationCurves!K226=0,0,G285*(1+inflationCurves!K226)^(1/12))</f>
        <v>0</v>
      </c>
      <c r="H286" s="210"/>
      <c r="I286" s="210"/>
      <c r="J286" s="210"/>
      <c r="K286" s="210"/>
      <c r="L286" s="210"/>
      <c r="M286" s="210"/>
      <c r="N286" s="206"/>
      <c r="O286" s="206"/>
    </row>
    <row r="287" customFormat="false" ht="12.75" hidden="false" customHeight="false" outlineLevel="0" collapsed="false">
      <c r="A287" s="191" t="n">
        <v>43159</v>
      </c>
      <c r="B287" s="183" t="n">
        <f aca="false">IF(A287-$A$2&lt;0,0,INT((A287-$A$2)/365))</f>
        <v>17</v>
      </c>
      <c r="C287" s="211" t="n">
        <v>260.73696374381</v>
      </c>
      <c r="D287" s="210"/>
      <c r="E287" s="211" t="n">
        <f aca="false">IF(inflationCurves!G227=0,0,E286*(1+inflationCurves!G227)^(1/12))</f>
        <v>0</v>
      </c>
      <c r="F287" s="210"/>
      <c r="G287" s="211" t="n">
        <f aca="false">IF(inflationCurves!K227=0,0,G286*(1+inflationCurves!K227)^(1/12))</f>
        <v>0</v>
      </c>
      <c r="H287" s="210"/>
      <c r="I287" s="210"/>
      <c r="J287" s="210"/>
      <c r="K287" s="210"/>
      <c r="L287" s="210"/>
      <c r="M287" s="210"/>
      <c r="N287" s="206"/>
      <c r="O287" s="206"/>
    </row>
    <row r="288" customFormat="false" ht="12.75" hidden="false" customHeight="false" outlineLevel="0" collapsed="false">
      <c r="A288" s="191" t="n">
        <v>43190</v>
      </c>
      <c r="B288" s="183" t="n">
        <f aca="false">IF(A288-$A$2&lt;0,0,INT((A288-$A$2)/365))</f>
        <v>18</v>
      </c>
      <c r="C288" s="211" t="n">
        <v>261.126388519493</v>
      </c>
      <c r="D288" s="210"/>
      <c r="E288" s="211" t="n">
        <f aca="false">IF(inflationCurves!G228=0,0,E287*(1+inflationCurves!G228)^(1/12))</f>
        <v>0</v>
      </c>
      <c r="F288" s="210"/>
      <c r="G288" s="211" t="n">
        <f aca="false">IF(inflationCurves!K228=0,0,G287*(1+inflationCurves!K228)^(1/12))</f>
        <v>0</v>
      </c>
      <c r="H288" s="210"/>
      <c r="I288" s="210"/>
      <c r="J288" s="210"/>
      <c r="K288" s="210"/>
      <c r="L288" s="210"/>
      <c r="M288" s="210"/>
      <c r="N288" s="206"/>
      <c r="O288" s="206"/>
    </row>
    <row r="289" customFormat="false" ht="12.75" hidden="false" customHeight="false" outlineLevel="0" collapsed="false">
      <c r="A289" s="191" t="n">
        <v>43220</v>
      </c>
      <c r="B289" s="183" t="n">
        <f aca="false">IF(A289-$A$2&lt;0,0,INT((A289-$A$2)/365))</f>
        <v>18</v>
      </c>
      <c r="C289" s="211" t="n">
        <v>261.516296021268</v>
      </c>
      <c r="D289" s="210"/>
      <c r="E289" s="211" t="n">
        <f aca="false">IF(inflationCurves!G229=0,0,E288*(1+inflationCurves!G229)^(1/12))</f>
        <v>0</v>
      </c>
      <c r="F289" s="210"/>
      <c r="G289" s="211" t="n">
        <f aca="false">IF(inflationCurves!K229=0,0,G288*(1+inflationCurves!K229)^(1/12))</f>
        <v>0</v>
      </c>
      <c r="H289" s="210"/>
      <c r="I289" s="210"/>
      <c r="J289" s="210"/>
      <c r="K289" s="210"/>
      <c r="L289" s="210"/>
      <c r="M289" s="210"/>
      <c r="N289" s="206"/>
      <c r="O289" s="206"/>
    </row>
    <row r="290" customFormat="false" ht="12.75" hidden="false" customHeight="false" outlineLevel="0" collapsed="false">
      <c r="A290" s="191" t="n">
        <v>43251</v>
      </c>
      <c r="B290" s="183" t="n">
        <f aca="false">IF(A290-$A$2&lt;0,0,INT((A290-$A$2)/365))</f>
        <v>18</v>
      </c>
      <c r="C290" s="211" t="n">
        <v>261.906679497588</v>
      </c>
      <c r="D290" s="210"/>
      <c r="E290" s="211" t="n">
        <f aca="false">IF(inflationCurves!G230=0,0,E289*(1+inflationCurves!G230)^(1/12))</f>
        <v>0</v>
      </c>
      <c r="F290" s="210"/>
      <c r="G290" s="211" t="n">
        <f aca="false">IF(inflationCurves!K230=0,0,G289*(1+inflationCurves!K230)^(1/12))</f>
        <v>0</v>
      </c>
      <c r="H290" s="210"/>
      <c r="I290" s="210"/>
      <c r="J290" s="210"/>
      <c r="K290" s="210"/>
      <c r="L290" s="210"/>
      <c r="M290" s="210"/>
      <c r="N290" s="206"/>
      <c r="O290" s="206"/>
    </row>
    <row r="291" customFormat="false" ht="12.75" hidden="false" customHeight="false" outlineLevel="0" collapsed="false">
      <c r="A291" s="191" t="n">
        <v>43281</v>
      </c>
      <c r="B291" s="183" t="n">
        <f aca="false">IF(A291-$A$2&lt;0,0,INT((A291-$A$2)/365))</f>
        <v>18</v>
      </c>
      <c r="C291" s="211" t="n">
        <v>262.297546105225</v>
      </c>
      <c r="D291" s="210"/>
      <c r="E291" s="211" t="n">
        <f aca="false">IF(inflationCurves!G231=0,0,E290*(1+inflationCurves!G231)^(1/12))</f>
        <v>0</v>
      </c>
      <c r="F291" s="210"/>
      <c r="G291" s="211" t="n">
        <f aca="false">IF(inflationCurves!K231=0,0,G290*(1+inflationCurves!K231)^(1/12))</f>
        <v>0</v>
      </c>
      <c r="H291" s="210"/>
      <c r="I291" s="210"/>
      <c r="J291" s="210"/>
      <c r="K291" s="210"/>
      <c r="L291" s="210"/>
      <c r="M291" s="210"/>
      <c r="N291" s="206"/>
      <c r="O291" s="206"/>
    </row>
    <row r="292" customFormat="false" ht="12.75" hidden="false" customHeight="false" outlineLevel="0" collapsed="false">
      <c r="A292" s="191" t="n">
        <v>43312</v>
      </c>
      <c r="B292" s="183" t="n">
        <f aca="false">IF(A292-$A$2&lt;0,0,INT((A292-$A$2)/365))</f>
        <v>18</v>
      </c>
      <c r="C292" s="211" t="n">
        <v>262.688896275451</v>
      </c>
      <c r="D292" s="210"/>
      <c r="E292" s="211" t="n">
        <f aca="false">IF(inflationCurves!G232=0,0,E291*(1+inflationCurves!G232)^(1/12))</f>
        <v>0</v>
      </c>
      <c r="F292" s="210"/>
      <c r="G292" s="211" t="n">
        <f aca="false">IF(inflationCurves!K232=0,0,G291*(1+inflationCurves!K232)^(1/12))</f>
        <v>0</v>
      </c>
      <c r="H292" s="210"/>
      <c r="I292" s="210"/>
      <c r="J292" s="210"/>
      <c r="K292" s="210"/>
      <c r="L292" s="210"/>
      <c r="M292" s="210"/>
      <c r="N292" s="206"/>
      <c r="O292" s="206"/>
    </row>
    <row r="293" customFormat="false" ht="12.75" hidden="false" customHeight="false" outlineLevel="0" collapsed="false">
      <c r="A293" s="191" t="n">
        <v>43343</v>
      </c>
      <c r="B293" s="183" t="n">
        <f aca="false">IF(A293-$A$2&lt;0,0,INT((A293-$A$2)/365))</f>
        <v>18</v>
      </c>
      <c r="C293" s="211" t="n">
        <v>263.080736779399</v>
      </c>
      <c r="D293" s="210"/>
      <c r="E293" s="211" t="n">
        <f aca="false">IF(inflationCurves!G233=0,0,E292*(1+inflationCurves!G233)^(1/12))</f>
        <v>0</v>
      </c>
      <c r="F293" s="210"/>
      <c r="G293" s="211" t="n">
        <f aca="false">IF(inflationCurves!K233=0,0,G292*(1+inflationCurves!K233)^(1/12))</f>
        <v>0</v>
      </c>
      <c r="H293" s="210"/>
      <c r="I293" s="210"/>
      <c r="J293" s="210"/>
      <c r="K293" s="210"/>
      <c r="L293" s="210"/>
      <c r="M293" s="210"/>
      <c r="N293" s="206"/>
      <c r="O293" s="206"/>
    </row>
    <row r="294" customFormat="false" ht="12.75" hidden="false" customHeight="false" outlineLevel="0" collapsed="false">
      <c r="A294" s="191" t="n">
        <v>43373</v>
      </c>
      <c r="B294" s="183" t="n">
        <f aca="false">IF(A294-$A$2&lt;0,0,INT((A294-$A$2)/365))</f>
        <v>18</v>
      </c>
      <c r="C294" s="211" t="n">
        <v>263.47306807191</v>
      </c>
      <c r="D294" s="210"/>
      <c r="E294" s="211" t="n">
        <f aca="false">IF(inflationCurves!G234=0,0,E293*(1+inflationCurves!G234)^(1/12))</f>
        <v>0</v>
      </c>
      <c r="F294" s="210"/>
      <c r="G294" s="211" t="n">
        <f aca="false">IF(inflationCurves!K234=0,0,G293*(1+inflationCurves!K234)^(1/12))</f>
        <v>0</v>
      </c>
      <c r="H294" s="210"/>
      <c r="I294" s="210"/>
      <c r="J294" s="210"/>
      <c r="K294" s="210"/>
      <c r="L294" s="210"/>
      <c r="M294" s="210"/>
      <c r="N294" s="206"/>
      <c r="O294" s="206"/>
    </row>
    <row r="295" customFormat="false" ht="12.75" hidden="false" customHeight="false" outlineLevel="0" collapsed="false">
      <c r="A295" s="191" t="n">
        <v>43404</v>
      </c>
      <c r="B295" s="183" t="n">
        <f aca="false">IF(A295-$A$2&lt;0,0,INT((A295-$A$2)/365))</f>
        <v>18</v>
      </c>
      <c r="C295" s="211" t="n">
        <v>263.865893681845</v>
      </c>
      <c r="D295" s="210"/>
      <c r="E295" s="211" t="n">
        <f aca="false">IF(inflationCurves!G235=0,0,E294*(1+inflationCurves!G235)^(1/12))</f>
        <v>0</v>
      </c>
      <c r="F295" s="210"/>
      <c r="G295" s="211" t="n">
        <f aca="false">IF(inflationCurves!K235=0,0,G294*(1+inflationCurves!K235)^(1/12))</f>
        <v>0</v>
      </c>
      <c r="H295" s="210"/>
      <c r="I295" s="210"/>
      <c r="J295" s="210"/>
      <c r="K295" s="210"/>
      <c r="L295" s="210"/>
      <c r="M295" s="210"/>
      <c r="N295" s="206"/>
      <c r="O295" s="206"/>
    </row>
    <row r="296" customFormat="false" ht="12.75" hidden="false" customHeight="false" outlineLevel="0" collapsed="false">
      <c r="A296" s="191" t="n">
        <v>43434</v>
      </c>
      <c r="B296" s="183" t="n">
        <f aca="false">IF(A296-$A$2&lt;0,0,INT((A296-$A$2)/365))</f>
        <v>18</v>
      </c>
      <c r="C296" s="211" t="n">
        <v>264.259219844054</v>
      </c>
      <c r="D296" s="210"/>
      <c r="E296" s="211" t="n">
        <f aca="false">IF(inflationCurves!G236=0,0,E295*(1+inflationCurves!G236)^(1/12))</f>
        <v>0</v>
      </c>
      <c r="F296" s="210"/>
      <c r="G296" s="211" t="n">
        <f aca="false">IF(inflationCurves!K236=0,0,G295*(1+inflationCurves!K236)^(1/12))</f>
        <v>0</v>
      </c>
      <c r="H296" s="210"/>
      <c r="I296" s="210"/>
      <c r="J296" s="210"/>
      <c r="K296" s="210"/>
      <c r="L296" s="210"/>
      <c r="M296" s="210"/>
      <c r="N296" s="206"/>
      <c r="O296" s="206"/>
    </row>
    <row r="297" customFormat="false" ht="12.75" hidden="false" customHeight="false" outlineLevel="0" collapsed="false">
      <c r="A297" s="191" t="n">
        <v>43465</v>
      </c>
      <c r="B297" s="183" t="n">
        <f aca="false">IF(A297-$A$2&lt;0,0,INT((A297-$A$2)/365))</f>
        <v>18</v>
      </c>
      <c r="C297" s="211" t="n">
        <v>264.653047046759</v>
      </c>
      <c r="D297" s="210"/>
      <c r="E297" s="211" t="n">
        <f aca="false">IF(inflationCurves!G237=0,0,E296*(1+inflationCurves!G237)^(1/12))</f>
        <v>0</v>
      </c>
      <c r="F297" s="210"/>
      <c r="G297" s="211" t="n">
        <f aca="false">IF(inflationCurves!K237=0,0,G296*(1+inflationCurves!K237)^(1/12))</f>
        <v>0</v>
      </c>
      <c r="H297" s="210"/>
      <c r="I297" s="210"/>
      <c r="J297" s="210"/>
      <c r="K297" s="210"/>
      <c r="L297" s="210"/>
      <c r="M297" s="210"/>
      <c r="N297" s="206"/>
      <c r="O297" s="206"/>
    </row>
    <row r="298" customFormat="false" ht="12.75" hidden="false" customHeight="false" outlineLevel="0" collapsed="false">
      <c r="A298" s="191" t="n">
        <v>43496</v>
      </c>
      <c r="B298" s="183" t="n">
        <f aca="false">IF(A298-$A$2&lt;0,0,INT((A298-$A$2)/365))</f>
        <v>18</v>
      </c>
      <c r="C298" s="211" t="n">
        <v>265.047381197288</v>
      </c>
      <c r="D298" s="210"/>
      <c r="E298" s="211" t="n">
        <f aca="false">IF(inflationCurves!G238=0,0,E297*(1+inflationCurves!G238)^(1/12))</f>
        <v>0</v>
      </c>
      <c r="F298" s="210"/>
      <c r="G298" s="211" t="n">
        <f aca="false">IF(inflationCurves!K238=0,0,G297*(1+inflationCurves!K238)^(1/12))</f>
        <v>0</v>
      </c>
      <c r="H298" s="210"/>
      <c r="I298" s="210"/>
      <c r="J298" s="210"/>
      <c r="K298" s="210"/>
      <c r="L298" s="210"/>
      <c r="M298" s="210"/>
      <c r="N298" s="206"/>
      <c r="O298" s="206"/>
    </row>
    <row r="299" customFormat="false" ht="12.75" hidden="false" customHeight="false" outlineLevel="0" collapsed="false">
      <c r="A299" s="191" t="n">
        <v>43524</v>
      </c>
      <c r="B299" s="183" t="n">
        <f aca="false">IF(A299-$A$2&lt;0,0,INT((A299-$A$2)/365))</f>
        <v>18</v>
      </c>
      <c r="C299" s="211" t="n">
        <v>265.44222280469</v>
      </c>
      <c r="D299" s="210"/>
      <c r="E299" s="211" t="n">
        <f aca="false">IF(inflationCurves!G239=0,0,E298*(1+inflationCurves!G239)^(1/12))</f>
        <v>0</v>
      </c>
      <c r="F299" s="210"/>
      <c r="G299" s="211" t="n">
        <f aca="false">IF(inflationCurves!K239=0,0,G298*(1+inflationCurves!K239)^(1/12))</f>
        <v>0</v>
      </c>
      <c r="H299" s="210"/>
      <c r="I299" s="210"/>
      <c r="J299" s="210"/>
      <c r="K299" s="210"/>
      <c r="L299" s="210"/>
      <c r="M299" s="210"/>
      <c r="N299" s="206"/>
      <c r="O299" s="206"/>
    </row>
    <row r="300" customFormat="false" ht="12.75" hidden="false" customHeight="false" outlineLevel="0" collapsed="false">
      <c r="A300" s="191" t="n">
        <v>43555</v>
      </c>
      <c r="B300" s="183" t="n">
        <f aca="false">IF(A300-$A$2&lt;0,0,INT((A300-$A$2)/365))</f>
        <v>19</v>
      </c>
      <c r="C300" s="211" t="n">
        <v>265.837575006106</v>
      </c>
      <c r="D300" s="210"/>
      <c r="E300" s="211" t="n">
        <f aca="false">IF(inflationCurves!G240=0,0,E299*(1+inflationCurves!G240)^(1/12))</f>
        <v>0</v>
      </c>
      <c r="F300" s="210"/>
      <c r="G300" s="211" t="n">
        <f aca="false">IF(inflationCurves!K240=0,0,G299*(1+inflationCurves!K240)^(1/12))</f>
        <v>0</v>
      </c>
      <c r="H300" s="210"/>
      <c r="I300" s="210"/>
      <c r="J300" s="210"/>
      <c r="K300" s="210"/>
      <c r="L300" s="210"/>
      <c r="M300" s="210"/>
      <c r="N300" s="206"/>
      <c r="O300" s="206"/>
    </row>
    <row r="301" customFormat="false" ht="12.75" hidden="false" customHeight="false" outlineLevel="0" collapsed="false">
      <c r="A301" s="191" t="n">
        <v>43585</v>
      </c>
      <c r="B301" s="183" t="n">
        <f aca="false">IF(A301-$A$2&lt;0,0,INT((A301-$A$2)/365))</f>
        <v>19</v>
      </c>
      <c r="C301" s="211" t="n">
        <v>266.233448034103</v>
      </c>
      <c r="D301" s="210"/>
      <c r="E301" s="211" t="n">
        <f aca="false">IF(inflationCurves!G241=0,0,E300*(1+inflationCurves!G241)^(1/12))</f>
        <v>0</v>
      </c>
      <c r="F301" s="210"/>
      <c r="G301" s="211" t="n">
        <f aca="false">IF(inflationCurves!K241=0,0,G300*(1+inflationCurves!K241)^(1/12))</f>
        <v>0</v>
      </c>
      <c r="H301" s="210"/>
      <c r="I301" s="210"/>
      <c r="J301" s="210"/>
      <c r="K301" s="210"/>
      <c r="L301" s="210"/>
      <c r="M301" s="210"/>
      <c r="N301" s="206"/>
      <c r="O301" s="206"/>
    </row>
    <row r="302" customFormat="false" ht="12.75" hidden="false" customHeight="false" outlineLevel="0" collapsed="false">
      <c r="A302" s="191" t="n">
        <v>43616</v>
      </c>
      <c r="B302" s="183" t="n">
        <f aca="false">IF(A302-$A$2&lt;0,0,INT((A302-$A$2)/365))</f>
        <v>19</v>
      </c>
      <c r="C302" s="211" t="n">
        <v>266.629837504804</v>
      </c>
      <c r="D302" s="210"/>
      <c r="E302" s="211" t="n">
        <f aca="false">IF(inflationCurves!G242=0,0,E301*(1+inflationCurves!G242)^(1/12))</f>
        <v>0</v>
      </c>
      <c r="F302" s="210"/>
      <c r="G302" s="211" t="n">
        <f aca="false">IF(inflationCurves!K242=0,0,G301*(1+inflationCurves!K242)^(1/12))</f>
        <v>0</v>
      </c>
      <c r="H302" s="210"/>
      <c r="I302" s="210"/>
      <c r="J302" s="210"/>
      <c r="K302" s="210"/>
      <c r="L302" s="210"/>
      <c r="M302" s="210"/>
      <c r="N302" s="206"/>
      <c r="O302" s="206"/>
    </row>
    <row r="303" customFormat="false" ht="12.75" hidden="false" customHeight="false" outlineLevel="0" collapsed="false">
      <c r="A303" s="191" t="n">
        <v>43646</v>
      </c>
      <c r="B303" s="183" t="n">
        <f aca="false">IF(A303-$A$2&lt;0,0,INT((A303-$A$2)/365))</f>
        <v>19</v>
      </c>
      <c r="C303" s="211" t="n">
        <v>267.026748601257</v>
      </c>
      <c r="D303" s="210"/>
      <c r="E303" s="211" t="n">
        <f aca="false">IF(inflationCurves!G243=0,0,E302*(1+inflationCurves!G243)^(1/12))</f>
        <v>0</v>
      </c>
      <c r="F303" s="210"/>
      <c r="G303" s="211" t="n">
        <f aca="false">IF(inflationCurves!K243=0,0,G302*(1+inflationCurves!K243)^(1/12))</f>
        <v>0</v>
      </c>
      <c r="H303" s="210"/>
      <c r="I303" s="210"/>
      <c r="J303" s="210"/>
      <c r="K303" s="210"/>
      <c r="L303" s="210"/>
      <c r="M303" s="210"/>
      <c r="N303" s="206"/>
      <c r="O303" s="206"/>
    </row>
    <row r="304" customFormat="false" ht="12.75" hidden="false" customHeight="false" outlineLevel="0" collapsed="false">
      <c r="A304" s="191" t="n">
        <v>43677</v>
      </c>
      <c r="B304" s="183" t="n">
        <f aca="false">IF(A304-$A$2&lt;0,0,INT((A304-$A$2)/365))</f>
        <v>19</v>
      </c>
      <c r="C304" s="211" t="n">
        <v>267.424181880054</v>
      </c>
      <c r="D304" s="210"/>
      <c r="E304" s="211" t="n">
        <f aca="false">IF(inflationCurves!G244=0,0,E303*(1+inflationCurves!G244)^(1/12))</f>
        <v>0</v>
      </c>
      <c r="F304" s="210"/>
      <c r="G304" s="211" t="n">
        <f aca="false">IF(inflationCurves!K244=0,0,G303*(1+inflationCurves!K244)^(1/12))</f>
        <v>0</v>
      </c>
      <c r="H304" s="210"/>
      <c r="I304" s="210"/>
      <c r="J304" s="210"/>
      <c r="K304" s="210"/>
      <c r="L304" s="210"/>
      <c r="M304" s="210"/>
      <c r="N304" s="206"/>
      <c r="O304" s="206"/>
    </row>
    <row r="305" customFormat="false" ht="12.75" hidden="false" customHeight="false" outlineLevel="0" collapsed="false">
      <c r="A305" s="191" t="n">
        <v>43708</v>
      </c>
      <c r="B305" s="183" t="n">
        <f aca="false">IF(A305-$A$2&lt;0,0,INT((A305-$A$2)/365))</f>
        <v>19</v>
      </c>
      <c r="C305" s="211" t="n">
        <v>267.822142263039</v>
      </c>
      <c r="D305" s="210"/>
      <c r="E305" s="211" t="n">
        <f aca="false">IF(inflationCurves!G245=0,0,E304*(1+inflationCurves!G245)^(1/12))</f>
        <v>0</v>
      </c>
      <c r="F305" s="210"/>
      <c r="G305" s="211" t="n">
        <f aca="false">IF(inflationCurves!K245=0,0,G304*(1+inflationCurves!K245)^(1/12))</f>
        <v>0</v>
      </c>
      <c r="H305" s="210"/>
      <c r="I305" s="210"/>
      <c r="J305" s="210"/>
      <c r="K305" s="210"/>
      <c r="L305" s="210"/>
      <c r="M305" s="210"/>
      <c r="N305" s="206"/>
      <c r="O305" s="206"/>
    </row>
    <row r="306" customFormat="false" ht="12.75" hidden="false" customHeight="false" outlineLevel="0" collapsed="false">
      <c r="A306" s="191" t="n">
        <v>43738</v>
      </c>
      <c r="B306" s="183" t="n">
        <f aca="false">IF(A306-$A$2&lt;0,0,INT((A306-$A$2)/365))</f>
        <v>19</v>
      </c>
      <c r="C306" s="210"/>
      <c r="D306" s="210"/>
      <c r="E306" s="211" t="n">
        <f aca="false">IF(inflationCurves!G246=0,0,E305*(1+inflationCurves!G246)^(1/12))</f>
        <v>0</v>
      </c>
      <c r="F306" s="210"/>
      <c r="G306" s="211" t="n">
        <f aca="false">IF(inflationCurves!K246=0,0,G305*(1+inflationCurves!K246)^(1/12))</f>
        <v>0</v>
      </c>
      <c r="H306" s="210"/>
      <c r="I306" s="210"/>
      <c r="J306" s="210"/>
      <c r="K306" s="210"/>
      <c r="L306" s="210"/>
      <c r="M306" s="210"/>
      <c r="N306" s="206"/>
      <c r="O306" s="206"/>
    </row>
    <row r="307" customFormat="false" ht="12.75" hidden="false" customHeight="false" outlineLevel="0" collapsed="false">
      <c r="A307" s="191" t="n">
        <v>43769</v>
      </c>
      <c r="B307" s="183" t="n">
        <f aca="false">IF(A307-$A$2&lt;0,0,INT((A307-$A$2)/365))</f>
        <v>19</v>
      </c>
      <c r="C307" s="210"/>
      <c r="D307" s="210"/>
      <c r="E307" s="211" t="n">
        <f aca="false">IF(inflationCurves!G247=0,0,E306*(1+inflationCurves!G247)^(1/12))</f>
        <v>0</v>
      </c>
      <c r="F307" s="210"/>
      <c r="G307" s="211" t="n">
        <f aca="false">IF(inflationCurves!K247=0,0,G306*(1+inflationCurves!K247)^(1/12))</f>
        <v>0</v>
      </c>
      <c r="H307" s="210"/>
      <c r="I307" s="210"/>
      <c r="J307" s="210"/>
      <c r="K307" s="210"/>
      <c r="L307" s="210"/>
      <c r="M307" s="210"/>
      <c r="N307" s="206"/>
      <c r="O307" s="206"/>
    </row>
    <row r="308" customFormat="false" ht="12.75" hidden="false" customHeight="false" outlineLevel="0" collapsed="false">
      <c r="A308" s="191" t="n">
        <v>43799</v>
      </c>
      <c r="B308" s="183" t="n">
        <f aca="false">IF(A308-$A$2&lt;0,0,INT((A308-$A$2)/365))</f>
        <v>19</v>
      </c>
      <c r="C308" s="210"/>
      <c r="D308" s="210"/>
      <c r="E308" s="211" t="n">
        <f aca="false">IF(inflationCurves!G248=0,0,E307*(1+inflationCurves!G248)^(1/12))</f>
        <v>0</v>
      </c>
      <c r="F308" s="210"/>
      <c r="G308" s="211" t="n">
        <f aca="false">IF(inflationCurves!K248=0,0,G307*(1+inflationCurves!K248)^(1/12))</f>
        <v>0</v>
      </c>
      <c r="H308" s="210"/>
      <c r="I308" s="210"/>
      <c r="J308" s="210"/>
      <c r="K308" s="210"/>
      <c r="L308" s="210"/>
      <c r="M308" s="210"/>
      <c r="N308" s="206"/>
      <c r="O308" s="206"/>
    </row>
    <row r="309" customFormat="false" ht="12.75" hidden="false" customHeight="false" outlineLevel="0" collapsed="false">
      <c r="A309" s="191" t="n">
        <v>43830</v>
      </c>
      <c r="B309" s="183" t="n">
        <f aca="false">IF(A309-$A$2&lt;0,0,INT((A309-$A$2)/365))</f>
        <v>19</v>
      </c>
      <c r="C309" s="210"/>
      <c r="D309" s="210"/>
      <c r="E309" s="211" t="n">
        <f aca="false">IF(inflationCurves!G249=0,0,E308*(1+inflationCurves!G249)^(1/12))</f>
        <v>0</v>
      </c>
      <c r="F309" s="210"/>
      <c r="G309" s="211" t="n">
        <f aca="false">IF(inflationCurves!K249=0,0,G308*(1+inflationCurves!K249)^(1/12))</f>
        <v>0</v>
      </c>
      <c r="H309" s="210"/>
      <c r="I309" s="210"/>
      <c r="J309" s="210"/>
      <c r="K309" s="210"/>
      <c r="L309" s="210"/>
      <c r="M309" s="210"/>
      <c r="N309" s="206"/>
      <c r="O309" s="206"/>
    </row>
    <row r="310" customFormat="false" ht="12.75" hidden="false" customHeight="false" outlineLevel="0" collapsed="false">
      <c r="A310" s="191" t="n">
        <v>43861</v>
      </c>
      <c r="B310" s="183" t="n">
        <f aca="false">IF(A310-$A$2&lt;0,0,INT((A310-$A$2)/365))</f>
        <v>19</v>
      </c>
      <c r="C310" s="210"/>
      <c r="D310" s="210"/>
      <c r="E310" s="211" t="n">
        <f aca="false">IF(inflationCurves!G250=0,0,E309*(1+inflationCurves!G250)^(1/12))</f>
        <v>0</v>
      </c>
      <c r="F310" s="210"/>
      <c r="G310" s="211" t="n">
        <f aca="false">IF(inflationCurves!K250=0,0,G309*(1+inflationCurves!K250)^(1/12))</f>
        <v>0</v>
      </c>
      <c r="H310" s="210"/>
      <c r="I310" s="210"/>
      <c r="J310" s="210"/>
      <c r="K310" s="210"/>
      <c r="L310" s="210"/>
      <c r="M310" s="210"/>
      <c r="N310" s="206"/>
      <c r="O310" s="206"/>
    </row>
    <row r="311" customFormat="false" ht="12.75" hidden="false" customHeight="false" outlineLevel="0" collapsed="false">
      <c r="A311" s="191" t="n">
        <v>43890</v>
      </c>
      <c r="B311" s="183" t="n">
        <f aca="false">IF(A311-$A$2&lt;0,0,INT((A311-$A$2)/365))</f>
        <v>19</v>
      </c>
      <c r="C311" s="210"/>
      <c r="D311" s="210"/>
      <c r="E311" s="211" t="n">
        <f aca="false">IF(inflationCurves!G251=0,0,E310*(1+inflationCurves!G251)^(1/12))</f>
        <v>0</v>
      </c>
      <c r="F311" s="210"/>
      <c r="G311" s="211" t="n">
        <f aca="false">IF(inflationCurves!K251=0,0,G310*(1+inflationCurves!K251)^(1/12))</f>
        <v>0</v>
      </c>
      <c r="H311" s="210"/>
      <c r="I311" s="210"/>
      <c r="J311" s="210"/>
      <c r="K311" s="210"/>
      <c r="L311" s="210"/>
      <c r="M311" s="210"/>
      <c r="N311" s="206"/>
      <c r="O311" s="206"/>
    </row>
    <row r="312" customFormat="false" ht="12.75" hidden="false" customHeight="false" outlineLevel="0" collapsed="false">
      <c r="A312" s="191" t="n">
        <v>43921</v>
      </c>
      <c r="B312" s="183" t="n">
        <f aca="false">IF(A312-$A$2&lt;0,0,INT((A312-$A$2)/365))</f>
        <v>20</v>
      </c>
      <c r="C312" s="210"/>
      <c r="D312" s="210"/>
      <c r="E312" s="211" t="n">
        <f aca="false">IF(inflationCurves!G252=0,0,E311*(1+inflationCurves!G252)^(1/12))</f>
        <v>0</v>
      </c>
      <c r="F312" s="210"/>
      <c r="G312" s="211" t="n">
        <f aca="false">IF(inflationCurves!K252=0,0,G311*(1+inflationCurves!K252)^(1/12))</f>
        <v>0</v>
      </c>
      <c r="H312" s="210"/>
      <c r="I312" s="210"/>
      <c r="J312" s="210"/>
      <c r="K312" s="210"/>
      <c r="L312" s="210"/>
      <c r="M312" s="210"/>
      <c r="N312" s="206"/>
      <c r="O312" s="206"/>
    </row>
    <row r="313" customFormat="false" ht="12.75" hidden="false" customHeight="false" outlineLevel="0" collapsed="false">
      <c r="A313" s="191" t="n">
        <v>43951</v>
      </c>
      <c r="B313" s="183" t="n">
        <f aca="false">IF(A313-$A$2&lt;0,0,INT((A313-$A$2)/365))</f>
        <v>20</v>
      </c>
      <c r="C313" s="210"/>
      <c r="D313" s="210"/>
      <c r="E313" s="211" t="n">
        <f aca="false">IF(inflationCurves!G253=0,0,E312*(1+inflationCurves!G253)^(1/12))</f>
        <v>0</v>
      </c>
      <c r="F313" s="210"/>
      <c r="G313" s="211" t="n">
        <f aca="false">IF(inflationCurves!K253=0,0,G312*(1+inflationCurves!K253)^(1/12))</f>
        <v>0</v>
      </c>
      <c r="H313" s="210"/>
      <c r="I313" s="210"/>
      <c r="J313" s="210"/>
      <c r="K313" s="210"/>
      <c r="L313" s="210"/>
      <c r="M313" s="210"/>
      <c r="N313" s="206"/>
      <c r="O313" s="206"/>
    </row>
    <row r="314" customFormat="false" ht="12.75" hidden="false" customHeight="false" outlineLevel="0" collapsed="false">
      <c r="A314" s="191" t="n">
        <v>43982</v>
      </c>
      <c r="B314" s="183" t="n">
        <f aca="false">IF(A314-$A$2&lt;0,0,INT((A314-$A$2)/365))</f>
        <v>20</v>
      </c>
      <c r="C314" s="210"/>
      <c r="D314" s="210"/>
      <c r="E314" s="211" t="n">
        <f aca="false">IF(inflationCurves!G254=0,0,E313*(1+inflationCurves!G254)^(1/12))</f>
        <v>0</v>
      </c>
      <c r="F314" s="210"/>
      <c r="G314" s="211" t="n">
        <f aca="false">IF(inflationCurves!K254=0,0,G313*(1+inflationCurves!K254)^(1/12))</f>
        <v>0</v>
      </c>
      <c r="H314" s="210"/>
      <c r="I314" s="210"/>
      <c r="J314" s="210"/>
      <c r="K314" s="210"/>
      <c r="L314" s="210"/>
      <c r="M314" s="210"/>
      <c r="N314" s="206"/>
      <c r="O314" s="206"/>
    </row>
    <row r="315" customFormat="false" ht="12.75" hidden="false" customHeight="false" outlineLevel="0" collapsed="false">
      <c r="A315" s="191" t="n">
        <v>44012</v>
      </c>
      <c r="B315" s="183" t="n">
        <f aca="false">IF(A315-$A$2&lt;0,0,INT((A315-$A$2)/365))</f>
        <v>20</v>
      </c>
      <c r="C315" s="210"/>
      <c r="D315" s="210"/>
      <c r="E315" s="211" t="n">
        <f aca="false">IF(inflationCurves!G255=0,0,E314*(1+inflationCurves!G255)^(1/12))</f>
        <v>0</v>
      </c>
      <c r="F315" s="210"/>
      <c r="G315" s="211" t="n">
        <f aca="false">IF(inflationCurves!K255=0,0,G314*(1+inflationCurves!K255)^(1/12))</f>
        <v>0</v>
      </c>
      <c r="H315" s="210"/>
      <c r="I315" s="210"/>
      <c r="J315" s="210"/>
      <c r="K315" s="210"/>
      <c r="L315" s="210"/>
      <c r="M315" s="210"/>
      <c r="N315" s="206"/>
      <c r="O315" s="206"/>
    </row>
    <row r="316" customFormat="false" ht="12.75" hidden="false" customHeight="false" outlineLevel="0" collapsed="false">
      <c r="A316" s="191" t="n">
        <v>44043</v>
      </c>
      <c r="B316" s="183" t="n">
        <f aca="false">IF(A316-$A$2&lt;0,0,INT((A316-$A$2)/365))</f>
        <v>20</v>
      </c>
      <c r="C316" s="210"/>
      <c r="D316" s="210"/>
      <c r="E316" s="211" t="n">
        <f aca="false">IF(inflationCurves!G256=0,0,E315*(1+inflationCurves!G256)^(1/12))</f>
        <v>0</v>
      </c>
      <c r="F316" s="210"/>
      <c r="G316" s="211" t="n">
        <f aca="false">IF(inflationCurves!K256=0,0,G315*(1+inflationCurves!K256)^(1/12))</f>
        <v>0</v>
      </c>
      <c r="H316" s="210"/>
      <c r="I316" s="210"/>
      <c r="J316" s="210"/>
      <c r="K316" s="210"/>
      <c r="L316" s="210"/>
      <c r="M316" s="210"/>
      <c r="N316" s="206"/>
      <c r="O316" s="206"/>
    </row>
    <row r="317" customFormat="false" ht="12.75" hidden="false" customHeight="false" outlineLevel="0" collapsed="false">
      <c r="A317" s="191" t="n">
        <v>44074</v>
      </c>
      <c r="B317" s="183" t="n">
        <f aca="false">IF(A317-$A$2&lt;0,0,INT((A317-$A$2)/365))</f>
        <v>20</v>
      </c>
      <c r="C317" s="210"/>
      <c r="D317" s="210"/>
      <c r="E317" s="211" t="n">
        <f aca="false">IF(inflationCurves!G257=0,0,E316*(1+inflationCurves!G257)^(1/12))</f>
        <v>0</v>
      </c>
      <c r="F317" s="210"/>
      <c r="G317" s="211" t="n">
        <f aca="false">IF(inflationCurves!K257=0,0,G316*(1+inflationCurves!K257)^(1/12))</f>
        <v>0</v>
      </c>
      <c r="H317" s="210"/>
      <c r="I317" s="210"/>
      <c r="J317" s="210"/>
      <c r="K317" s="210"/>
      <c r="L317" s="210"/>
      <c r="M317" s="210"/>
      <c r="N317" s="206"/>
      <c r="O317" s="206"/>
    </row>
    <row r="318" customFormat="false" ht="12.75" hidden="false" customHeight="false" outlineLevel="0" collapsed="false">
      <c r="A318" s="191" t="n">
        <v>44104</v>
      </c>
      <c r="B318" s="183" t="n">
        <f aca="false">IF(A318-$A$2&lt;0,0,INT((A318-$A$2)/365))</f>
        <v>20</v>
      </c>
      <c r="C318" s="210"/>
      <c r="D318" s="210"/>
      <c r="E318" s="211" t="n">
        <f aca="false">IF(inflationCurves!G258=0,0,E317*(1+inflationCurves!G258)^(1/12))</f>
        <v>0</v>
      </c>
      <c r="F318" s="210"/>
      <c r="G318" s="211" t="n">
        <f aca="false">IF(inflationCurves!K258=0,0,G317*(1+inflationCurves!K258)^(1/12))</f>
        <v>0</v>
      </c>
      <c r="H318" s="210"/>
      <c r="I318" s="210"/>
      <c r="J318" s="210"/>
      <c r="K318" s="210"/>
      <c r="L318" s="210"/>
      <c r="M318" s="210"/>
      <c r="N318" s="206"/>
      <c r="O318" s="206"/>
    </row>
    <row r="319" customFormat="false" ht="12.75" hidden="false" customHeight="false" outlineLevel="0" collapsed="false">
      <c r="A319" s="191" t="n">
        <v>44135</v>
      </c>
      <c r="B319" s="183" t="n">
        <f aca="false">IF(A319-$A$2&lt;0,0,INT((A319-$A$2)/365))</f>
        <v>20</v>
      </c>
      <c r="C319" s="210"/>
      <c r="D319" s="210"/>
      <c r="E319" s="211" t="n">
        <f aca="false">IF(inflationCurves!G259=0,0,E318*(1+inflationCurves!G259)^(1/12))</f>
        <v>0</v>
      </c>
      <c r="F319" s="210"/>
      <c r="G319" s="211" t="n">
        <f aca="false">IF(inflationCurves!K259=0,0,G318*(1+inflationCurves!K259)^(1/12))</f>
        <v>0</v>
      </c>
      <c r="H319" s="210"/>
      <c r="I319" s="210"/>
      <c r="J319" s="210"/>
      <c r="K319" s="210"/>
      <c r="L319" s="210"/>
      <c r="M319" s="210"/>
      <c r="N319" s="206"/>
      <c r="O319" s="206"/>
    </row>
    <row r="320" customFormat="false" ht="12.75" hidden="false" customHeight="false" outlineLevel="0" collapsed="false">
      <c r="A320" s="191" t="n">
        <v>44165</v>
      </c>
      <c r="B320" s="183" t="n">
        <f aca="false">IF(A320-$A$2&lt;0,0,INT((A320-$A$2)/365))</f>
        <v>20</v>
      </c>
      <c r="C320" s="210"/>
      <c r="D320" s="210"/>
      <c r="E320" s="211" t="n">
        <f aca="false">IF(inflationCurves!G260=0,0,E319*(1+inflationCurves!G260)^(1/12))</f>
        <v>0</v>
      </c>
      <c r="F320" s="210"/>
      <c r="G320" s="211" t="n">
        <f aca="false">IF(inflationCurves!K260=0,0,G319*(1+inflationCurves!K260)^(1/12))</f>
        <v>0</v>
      </c>
      <c r="H320" s="210"/>
      <c r="I320" s="210"/>
      <c r="J320" s="210"/>
      <c r="K320" s="210"/>
      <c r="L320" s="210"/>
      <c r="M320" s="210"/>
      <c r="N320" s="206"/>
      <c r="O320" s="206"/>
    </row>
    <row r="321" customFormat="false" ht="12.75" hidden="false" customHeight="false" outlineLevel="0" collapsed="false">
      <c r="A321" s="191" t="n">
        <v>44196</v>
      </c>
      <c r="B321" s="183" t="n">
        <f aca="false">IF(A321-$A$2&lt;0,0,INT((A321-$A$2)/365))</f>
        <v>20</v>
      </c>
      <c r="C321" s="210"/>
      <c r="D321" s="210"/>
      <c r="E321" s="211" t="n">
        <f aca="false">IF(inflationCurves!G261=0,0,E320*(1+inflationCurves!G261)^(1/12))</f>
        <v>0</v>
      </c>
      <c r="F321" s="210"/>
      <c r="G321" s="211" t="n">
        <f aca="false">IF(inflationCurves!K261=0,0,G320*(1+inflationCurves!K261)^(1/12))</f>
        <v>0</v>
      </c>
      <c r="H321" s="210"/>
      <c r="I321" s="210"/>
      <c r="J321" s="210"/>
      <c r="K321" s="210"/>
      <c r="L321" s="210"/>
      <c r="M321" s="210"/>
      <c r="N321" s="206"/>
      <c r="O321" s="206"/>
    </row>
    <row r="322" customFormat="false" ht="12.75" hidden="false" customHeight="false" outlineLevel="0" collapsed="false">
      <c r="A322" s="191" t="n">
        <v>44227</v>
      </c>
      <c r="B322" s="183" t="n">
        <f aca="false">IF(A322-$A$2&lt;0,0,INT((A322-$A$2)/365))</f>
        <v>20</v>
      </c>
      <c r="C322" s="210"/>
      <c r="D322" s="210"/>
      <c r="E322" s="211" t="n">
        <f aca="false">IF(inflationCurves!G262=0,0,E321*(1+inflationCurves!G262)^(1/12))</f>
        <v>0</v>
      </c>
      <c r="F322" s="210"/>
      <c r="G322" s="211" t="n">
        <f aca="false">IF(inflationCurves!K262=0,0,G321*(1+inflationCurves!K262)^(1/12))</f>
        <v>0</v>
      </c>
      <c r="H322" s="210"/>
      <c r="I322" s="210"/>
      <c r="J322" s="210"/>
      <c r="K322" s="210"/>
      <c r="L322" s="210"/>
      <c r="M322" s="210"/>
      <c r="N322" s="206"/>
      <c r="O322" s="206"/>
    </row>
    <row r="323" customFormat="false" ht="12.75" hidden="false" customHeight="false" outlineLevel="0" collapsed="false">
      <c r="A323" s="191" t="n">
        <v>44255</v>
      </c>
      <c r="B323" s="183" t="n">
        <f aca="false">IF(A323-$A$2&lt;0,0,INT((A323-$A$2)/365))</f>
        <v>20</v>
      </c>
      <c r="C323" s="210"/>
      <c r="D323" s="210"/>
      <c r="E323" s="211" t="n">
        <f aca="false">IF(inflationCurves!G263=0,0,E322*(1+inflationCurves!G263)^(1/12))</f>
        <v>0</v>
      </c>
      <c r="F323" s="210"/>
      <c r="G323" s="211" t="n">
        <f aca="false">IF(inflationCurves!K263=0,0,G322*(1+inflationCurves!K263)^(1/12))</f>
        <v>0</v>
      </c>
      <c r="H323" s="210"/>
      <c r="I323" s="210"/>
      <c r="J323" s="210"/>
      <c r="K323" s="210"/>
      <c r="L323" s="210"/>
      <c r="M323" s="210"/>
      <c r="N323" s="206"/>
      <c r="O323" s="206"/>
    </row>
    <row r="324" customFormat="false" ht="12.75" hidden="false" customHeight="false" outlineLevel="0" collapsed="false">
      <c r="A324" s="191" t="n">
        <v>44286</v>
      </c>
      <c r="B324" s="183" t="n">
        <f aca="false">IF(A324-$A$2&lt;0,0,INT((A324-$A$2)/365))</f>
        <v>21</v>
      </c>
      <c r="C324" s="210"/>
      <c r="D324" s="210"/>
      <c r="E324" s="211" t="n">
        <f aca="false">IF(inflationCurves!G264=0,0,E323*(1+inflationCurves!G264)^(1/12))</f>
        <v>0</v>
      </c>
      <c r="F324" s="210"/>
      <c r="G324" s="211" t="n">
        <f aca="false">IF(inflationCurves!K264=0,0,G323*(1+inflationCurves!K264)^(1/12))</f>
        <v>0</v>
      </c>
      <c r="H324" s="210"/>
      <c r="I324" s="210"/>
      <c r="J324" s="210"/>
      <c r="K324" s="210"/>
      <c r="L324" s="210"/>
      <c r="M324" s="210"/>
      <c r="N324" s="206"/>
      <c r="O324" s="206"/>
    </row>
    <row r="325" customFormat="false" ht="12.75" hidden="false" customHeight="false" outlineLevel="0" collapsed="false">
      <c r="A325" s="191" t="n">
        <v>44316</v>
      </c>
      <c r="B325" s="183" t="n">
        <f aca="false">IF(A325-$A$2&lt;0,0,INT((A325-$A$2)/365))</f>
        <v>21</v>
      </c>
      <c r="C325" s="210"/>
      <c r="D325" s="210"/>
      <c r="E325" s="211" t="n">
        <f aca="false">IF(inflationCurves!G265=0,0,E324*(1+inflationCurves!G265)^(1/12))</f>
        <v>0</v>
      </c>
      <c r="F325" s="210"/>
      <c r="G325" s="211" t="n">
        <f aca="false">IF(inflationCurves!K265=0,0,G324*(1+inflationCurves!K265)^(1/12))</f>
        <v>0</v>
      </c>
      <c r="H325" s="210"/>
      <c r="I325" s="210"/>
      <c r="J325" s="210"/>
      <c r="K325" s="210"/>
      <c r="L325" s="210"/>
      <c r="M325" s="210"/>
      <c r="N325" s="206"/>
      <c r="O325" s="206"/>
    </row>
    <row r="326" customFormat="false" ht="12.75" hidden="false" customHeight="false" outlineLevel="0" collapsed="false">
      <c r="A326" s="191" t="n">
        <v>44347</v>
      </c>
      <c r="B326" s="183" t="n">
        <f aca="false">IF(A326-$A$2&lt;0,0,INT((A326-$A$2)/365))</f>
        <v>21</v>
      </c>
      <c r="C326" s="210"/>
      <c r="D326" s="210"/>
      <c r="E326" s="211" t="n">
        <f aca="false">IF(inflationCurves!G266=0,0,E325*(1+inflationCurves!G266)^(1/12))</f>
        <v>0</v>
      </c>
      <c r="F326" s="210"/>
      <c r="G326" s="211" t="n">
        <f aca="false">IF(inflationCurves!K266=0,0,G325*(1+inflationCurves!K266)^(1/12))</f>
        <v>0</v>
      </c>
      <c r="H326" s="210"/>
      <c r="I326" s="210"/>
      <c r="J326" s="210"/>
      <c r="K326" s="210"/>
      <c r="L326" s="210"/>
      <c r="M326" s="210"/>
      <c r="N326" s="206"/>
      <c r="O326" s="206"/>
    </row>
    <row r="327" customFormat="false" ht="12.75" hidden="false" customHeight="false" outlineLevel="0" collapsed="false">
      <c r="A327" s="191" t="n">
        <v>44377</v>
      </c>
      <c r="B327" s="183" t="n">
        <f aca="false">IF(A327-$A$2&lt;0,0,INT((A327-$A$2)/365))</f>
        <v>21</v>
      </c>
      <c r="C327" s="210"/>
      <c r="D327" s="210"/>
      <c r="E327" s="211" t="n">
        <f aca="false">IF(inflationCurves!G267=0,0,E326*(1+inflationCurves!G267)^(1/12))</f>
        <v>0</v>
      </c>
      <c r="F327" s="210"/>
      <c r="G327" s="211" t="n">
        <f aca="false">IF(inflationCurves!K267=0,0,G326*(1+inflationCurves!K267)^(1/12))</f>
        <v>0</v>
      </c>
      <c r="H327" s="210"/>
      <c r="I327" s="210"/>
      <c r="J327" s="210"/>
      <c r="K327" s="210"/>
      <c r="L327" s="210"/>
      <c r="M327" s="210"/>
      <c r="N327" s="206"/>
      <c r="O327" s="206"/>
    </row>
    <row r="328" customFormat="false" ht="12.75" hidden="false" customHeight="false" outlineLevel="0" collapsed="false">
      <c r="A328" s="191" t="n">
        <v>44408</v>
      </c>
      <c r="B328" s="183" t="n">
        <f aca="false">IF(A328-$A$2&lt;0,0,INT((A328-$A$2)/365))</f>
        <v>21</v>
      </c>
      <c r="C328" s="210"/>
      <c r="D328" s="210"/>
      <c r="E328" s="211" t="n">
        <f aca="false">IF(inflationCurves!G268=0,0,E327*(1+inflationCurves!G268)^(1/12))</f>
        <v>0</v>
      </c>
      <c r="F328" s="210"/>
      <c r="G328" s="211" t="n">
        <f aca="false">IF(inflationCurves!K268=0,0,G327*(1+inflationCurves!K268)^(1/12))</f>
        <v>0</v>
      </c>
      <c r="H328" s="210"/>
      <c r="I328" s="210"/>
      <c r="J328" s="210"/>
      <c r="K328" s="210"/>
      <c r="L328" s="210"/>
      <c r="M328" s="210"/>
      <c r="N328" s="206"/>
      <c r="O328" s="206"/>
    </row>
    <row r="329" customFormat="false" ht="12.75" hidden="false" customHeight="false" outlineLevel="0" collapsed="false">
      <c r="A329" s="191" t="n">
        <v>44439</v>
      </c>
      <c r="B329" s="183" t="n">
        <f aca="false">IF(A329-$A$2&lt;0,0,INT((A329-$A$2)/365))</f>
        <v>21</v>
      </c>
      <c r="C329" s="210"/>
      <c r="D329" s="210"/>
      <c r="E329" s="211" t="n">
        <f aca="false">IF(inflationCurves!G269=0,0,E328*(1+inflationCurves!G269)^(1/12))</f>
        <v>0</v>
      </c>
      <c r="F329" s="210"/>
      <c r="G329" s="211" t="n">
        <f aca="false">IF(inflationCurves!K269=0,0,G328*(1+inflationCurves!K269)^(1/12))</f>
        <v>0</v>
      </c>
      <c r="H329" s="210"/>
      <c r="I329" s="210"/>
      <c r="J329" s="210"/>
      <c r="K329" s="210"/>
      <c r="L329" s="210"/>
      <c r="M329" s="210"/>
      <c r="N329" s="206"/>
      <c r="O329" s="206"/>
    </row>
    <row r="330" customFormat="false" ht="12.75" hidden="false" customHeight="false" outlineLevel="0" collapsed="false">
      <c r="A330" s="191" t="n">
        <v>44469</v>
      </c>
      <c r="B330" s="183" t="n">
        <f aca="false">IF(A330-$A$2&lt;0,0,INT((A330-$A$2)/365))</f>
        <v>21</v>
      </c>
      <c r="C330" s="210"/>
      <c r="D330" s="210"/>
      <c r="E330" s="211" t="n">
        <f aca="false">IF(inflationCurves!G270=0,0,E329*(1+inflationCurves!G270)^(1/12))</f>
        <v>0</v>
      </c>
      <c r="F330" s="210"/>
      <c r="G330" s="211" t="n">
        <f aca="false">IF(inflationCurves!K270=0,0,G329*(1+inflationCurves!K270)^(1/12))</f>
        <v>0</v>
      </c>
      <c r="H330" s="210"/>
      <c r="I330" s="210"/>
      <c r="J330" s="210"/>
      <c r="K330" s="210"/>
      <c r="L330" s="210"/>
      <c r="M330" s="210"/>
      <c r="N330" s="206"/>
      <c r="O330" s="206"/>
    </row>
    <row r="331" customFormat="false" ht="12.75" hidden="false" customHeight="false" outlineLevel="0" collapsed="false">
      <c r="A331" s="191" t="n">
        <v>44500</v>
      </c>
      <c r="B331" s="183" t="n">
        <f aca="false">IF(A331-$A$2&lt;0,0,INT((A331-$A$2)/365))</f>
        <v>21</v>
      </c>
      <c r="C331" s="210"/>
      <c r="D331" s="210"/>
      <c r="E331" s="211" t="n">
        <f aca="false">IF(inflationCurves!G271=0,0,E330*(1+inflationCurves!G271)^(1/12))</f>
        <v>0</v>
      </c>
      <c r="F331" s="210"/>
      <c r="G331" s="211" t="n">
        <f aca="false">IF(inflationCurves!K271=0,0,G330*(1+inflationCurves!K271)^(1/12))</f>
        <v>0</v>
      </c>
      <c r="H331" s="210"/>
      <c r="I331" s="210"/>
      <c r="J331" s="210"/>
      <c r="K331" s="210"/>
      <c r="L331" s="210"/>
      <c r="M331" s="210"/>
      <c r="N331" s="206"/>
      <c r="O331" s="206"/>
    </row>
    <row r="332" customFormat="false" ht="12.75" hidden="false" customHeight="false" outlineLevel="0" collapsed="false">
      <c r="A332" s="191" t="n">
        <v>44530</v>
      </c>
      <c r="B332" s="183" t="n">
        <f aca="false">IF(A332-$A$2&lt;0,0,INT((A332-$A$2)/365))</f>
        <v>21</v>
      </c>
      <c r="C332" s="210"/>
      <c r="D332" s="210"/>
      <c r="E332" s="211" t="n">
        <f aca="false">IF(inflationCurves!G272=0,0,E331*(1+inflationCurves!G272)^(1/12))</f>
        <v>0</v>
      </c>
      <c r="F332" s="210"/>
      <c r="G332" s="211" t="n">
        <f aca="false">IF(inflationCurves!K272=0,0,G331*(1+inflationCurves!K272)^(1/12))</f>
        <v>0</v>
      </c>
      <c r="H332" s="210"/>
      <c r="I332" s="210"/>
      <c r="J332" s="210"/>
      <c r="K332" s="210"/>
      <c r="L332" s="210"/>
      <c r="M332" s="210"/>
      <c r="N332" s="206"/>
      <c r="O332" s="206"/>
    </row>
    <row r="333" customFormat="false" ht="12.75" hidden="false" customHeight="false" outlineLevel="0" collapsed="false">
      <c r="A333" s="191" t="n">
        <v>44561</v>
      </c>
      <c r="B333" s="183" t="n">
        <f aca="false">IF(A333-$A$2&lt;0,0,INT((A333-$A$2)/365))</f>
        <v>21</v>
      </c>
      <c r="C333" s="210"/>
      <c r="D333" s="210"/>
      <c r="E333" s="211" t="n">
        <f aca="false">IF(inflationCurves!G273=0,0,E332*(1+inflationCurves!G273)^(1/12))</f>
        <v>0</v>
      </c>
      <c r="F333" s="210"/>
      <c r="G333" s="211" t="n">
        <f aca="false">IF(inflationCurves!K273=0,0,G332*(1+inflationCurves!K273)^(1/12))</f>
        <v>0</v>
      </c>
      <c r="H333" s="210"/>
      <c r="I333" s="210"/>
      <c r="J333" s="210"/>
      <c r="K333" s="210"/>
      <c r="L333" s="210"/>
      <c r="M333" s="210"/>
      <c r="N333" s="206"/>
      <c r="O333" s="206"/>
    </row>
    <row r="334" customFormat="false" ht="12.75" hidden="false" customHeight="false" outlineLevel="0" collapsed="false">
      <c r="A334" s="191" t="n">
        <v>44592</v>
      </c>
      <c r="B334" s="183" t="n">
        <f aca="false">IF(A334-$A$2&lt;0,0,INT((A334-$A$2)/365))</f>
        <v>21</v>
      </c>
      <c r="C334" s="210"/>
      <c r="D334" s="210"/>
      <c r="E334" s="211" t="n">
        <f aca="false">IF(inflationCurves!G274=0,0,E333*(1+inflationCurves!G274)^(1/12))</f>
        <v>0</v>
      </c>
      <c r="F334" s="210"/>
      <c r="G334" s="211" t="n">
        <f aca="false">IF(inflationCurves!K274=0,0,G333*(1+inflationCurves!K274)^(1/12))</f>
        <v>0</v>
      </c>
      <c r="H334" s="210"/>
      <c r="I334" s="210"/>
      <c r="J334" s="210"/>
      <c r="K334" s="210"/>
      <c r="L334" s="210"/>
      <c r="M334" s="210"/>
      <c r="N334" s="206"/>
      <c r="O334" s="206"/>
    </row>
    <row r="335" customFormat="false" ht="12.75" hidden="false" customHeight="false" outlineLevel="0" collapsed="false">
      <c r="A335" s="191" t="n">
        <v>44620</v>
      </c>
      <c r="B335" s="183" t="n">
        <f aca="false">IF(A335-$A$2&lt;0,0,INT((A335-$A$2)/365))</f>
        <v>21</v>
      </c>
      <c r="C335" s="210"/>
      <c r="D335" s="210"/>
      <c r="E335" s="211" t="n">
        <f aca="false">IF(inflationCurves!G275=0,0,E334*(1+inflationCurves!G275)^(1/12))</f>
        <v>0</v>
      </c>
      <c r="F335" s="210"/>
      <c r="G335" s="211" t="n">
        <f aca="false">IF(inflationCurves!K275=0,0,G334*(1+inflationCurves!K275)^(1/12))</f>
        <v>0</v>
      </c>
      <c r="H335" s="210"/>
      <c r="I335" s="210"/>
      <c r="J335" s="210"/>
      <c r="K335" s="210"/>
      <c r="L335" s="210"/>
      <c r="M335" s="210"/>
      <c r="N335" s="206"/>
      <c r="O335" s="206"/>
    </row>
    <row r="336" customFormat="false" ht="12.75" hidden="false" customHeight="false" outlineLevel="0" collapsed="false">
      <c r="A336" s="191" t="n">
        <v>44651</v>
      </c>
      <c r="B336" s="183" t="n">
        <f aca="false">IF(A336-$A$2&lt;0,0,INT((A336-$A$2)/365))</f>
        <v>22</v>
      </c>
      <c r="C336" s="210"/>
      <c r="D336" s="210"/>
      <c r="E336" s="211" t="n">
        <f aca="false">IF(inflationCurves!G276=0,0,E335*(1+inflationCurves!G276)^(1/12))</f>
        <v>0</v>
      </c>
      <c r="F336" s="210"/>
      <c r="G336" s="211" t="n">
        <f aca="false">IF(inflationCurves!K276=0,0,G335*(1+inflationCurves!K276)^(1/12))</f>
        <v>0</v>
      </c>
      <c r="H336" s="210"/>
      <c r="I336" s="210"/>
      <c r="J336" s="210"/>
      <c r="K336" s="210"/>
      <c r="L336" s="210"/>
      <c r="M336" s="210"/>
      <c r="N336" s="206"/>
      <c r="O336" s="206"/>
    </row>
    <row r="337" customFormat="false" ht="12.75" hidden="false" customHeight="false" outlineLevel="0" collapsed="false">
      <c r="A337" s="191" t="n">
        <v>44681</v>
      </c>
      <c r="B337" s="183" t="n">
        <f aca="false">IF(A337-$A$2&lt;0,0,INT((A337-$A$2)/365))</f>
        <v>22</v>
      </c>
      <c r="C337" s="210"/>
      <c r="D337" s="210"/>
      <c r="E337" s="211" t="n">
        <f aca="false">IF(inflationCurves!G277=0,0,E336*(1+inflationCurves!G277)^(1/12))</f>
        <v>0</v>
      </c>
      <c r="F337" s="210"/>
      <c r="G337" s="211" t="n">
        <f aca="false">IF(inflationCurves!K277=0,0,G336*(1+inflationCurves!K277)^(1/12))</f>
        <v>0</v>
      </c>
      <c r="H337" s="210"/>
      <c r="I337" s="210"/>
      <c r="J337" s="210"/>
      <c r="K337" s="210"/>
      <c r="L337" s="210"/>
      <c r="M337" s="210"/>
      <c r="N337" s="206"/>
      <c r="O337" s="206"/>
    </row>
    <row r="338" customFormat="false" ht="12.75" hidden="false" customHeight="false" outlineLevel="0" collapsed="false">
      <c r="A338" s="191" t="n">
        <v>44712</v>
      </c>
      <c r="B338" s="183" t="n">
        <f aca="false">IF(A338-$A$2&lt;0,0,INT((A338-$A$2)/365))</f>
        <v>22</v>
      </c>
      <c r="C338" s="210"/>
      <c r="D338" s="210"/>
      <c r="E338" s="211" t="n">
        <f aca="false">IF(inflationCurves!G278=0,0,E337*(1+inflationCurves!G278)^(1/12))</f>
        <v>0</v>
      </c>
      <c r="F338" s="210"/>
      <c r="G338" s="211" t="n">
        <f aca="false">IF(inflationCurves!K278=0,0,G337*(1+inflationCurves!K278)^(1/12))</f>
        <v>0</v>
      </c>
      <c r="H338" s="210"/>
      <c r="I338" s="210"/>
      <c r="J338" s="210"/>
      <c r="K338" s="210"/>
      <c r="L338" s="210"/>
      <c r="M338" s="210"/>
      <c r="N338" s="206"/>
      <c r="O338" s="206"/>
    </row>
    <row r="339" customFormat="false" ht="12.75" hidden="false" customHeight="false" outlineLevel="0" collapsed="false">
      <c r="A339" s="191" t="n">
        <v>44742</v>
      </c>
      <c r="B339" s="183" t="n">
        <f aca="false">IF(A339-$A$2&lt;0,0,INT((A339-$A$2)/365))</f>
        <v>22</v>
      </c>
      <c r="C339" s="210"/>
      <c r="D339" s="210"/>
      <c r="E339" s="211" t="n">
        <f aca="false">IF(inflationCurves!G279=0,0,E338*(1+inflationCurves!G279)^(1/12))</f>
        <v>0</v>
      </c>
      <c r="F339" s="210"/>
      <c r="G339" s="211" t="n">
        <f aca="false">IF(inflationCurves!K279=0,0,G338*(1+inflationCurves!K279)^(1/12))</f>
        <v>0</v>
      </c>
      <c r="H339" s="210"/>
      <c r="I339" s="210"/>
      <c r="J339" s="210"/>
      <c r="K339" s="210"/>
      <c r="L339" s="210"/>
      <c r="M339" s="210"/>
      <c r="N339" s="206"/>
      <c r="O339" s="206"/>
    </row>
    <row r="340" customFormat="false" ht="12.75" hidden="false" customHeight="false" outlineLevel="0" collapsed="false">
      <c r="A340" s="191" t="n">
        <v>44773</v>
      </c>
      <c r="B340" s="183" t="n">
        <f aca="false">IF(A340-$A$2&lt;0,0,INT((A340-$A$2)/365))</f>
        <v>22</v>
      </c>
      <c r="C340" s="210"/>
      <c r="D340" s="210"/>
      <c r="E340" s="211" t="n">
        <f aca="false">IF(inflationCurves!G280=0,0,E339*(1+inflationCurves!G280)^(1/12))</f>
        <v>0</v>
      </c>
      <c r="F340" s="210"/>
      <c r="G340" s="211" t="n">
        <f aca="false">IF(inflationCurves!K280=0,0,G339*(1+inflationCurves!K280)^(1/12))</f>
        <v>0</v>
      </c>
      <c r="H340" s="210"/>
      <c r="I340" s="210"/>
      <c r="J340" s="210"/>
      <c r="K340" s="210"/>
      <c r="L340" s="210"/>
      <c r="M340" s="210"/>
      <c r="N340" s="206"/>
      <c r="O340" s="206"/>
    </row>
    <row r="341" customFormat="false" ht="12.75" hidden="false" customHeight="false" outlineLevel="0" collapsed="false">
      <c r="A341" s="191" t="n">
        <v>44804</v>
      </c>
      <c r="B341" s="183" t="n">
        <f aca="false">IF(A341-$A$2&lt;0,0,INT((A341-$A$2)/365))</f>
        <v>22</v>
      </c>
      <c r="C341" s="210"/>
      <c r="D341" s="210"/>
      <c r="E341" s="211" t="n">
        <f aca="false">IF(inflationCurves!G281=0,0,E340*(1+inflationCurves!G281)^(1/12))</f>
        <v>0</v>
      </c>
      <c r="F341" s="210"/>
      <c r="G341" s="211" t="n">
        <f aca="false">IF(inflationCurves!K281=0,0,G340*(1+inflationCurves!K281)^(1/12))</f>
        <v>0</v>
      </c>
      <c r="H341" s="210"/>
      <c r="I341" s="210"/>
      <c r="J341" s="210"/>
      <c r="K341" s="210"/>
      <c r="L341" s="210"/>
      <c r="M341" s="210"/>
      <c r="N341" s="206"/>
      <c r="O341" s="206"/>
    </row>
    <row r="342" customFormat="false" ht="12.75" hidden="false" customHeight="false" outlineLevel="0" collapsed="false">
      <c r="A342" s="191" t="n">
        <v>44834</v>
      </c>
      <c r="B342" s="183" t="n">
        <f aca="false">IF(A342-$A$2&lt;0,0,INT((A342-$A$2)/365))</f>
        <v>22</v>
      </c>
      <c r="C342" s="210"/>
      <c r="D342" s="210"/>
      <c r="E342" s="211" t="n">
        <f aca="false">IF(inflationCurves!G282=0,0,E341*(1+inflationCurves!G282)^(1/12))</f>
        <v>0</v>
      </c>
      <c r="F342" s="210"/>
      <c r="G342" s="211" t="n">
        <f aca="false">IF(inflationCurves!K282=0,0,G341*(1+inflationCurves!K282)^(1/12))</f>
        <v>0</v>
      </c>
      <c r="H342" s="210"/>
      <c r="I342" s="210"/>
      <c r="J342" s="210"/>
      <c r="K342" s="210"/>
      <c r="L342" s="210"/>
      <c r="M342" s="210"/>
      <c r="N342" s="206"/>
      <c r="O342" s="206"/>
    </row>
    <row r="343" customFormat="false" ht="12.75" hidden="false" customHeight="false" outlineLevel="0" collapsed="false">
      <c r="A343" s="191" t="n">
        <v>44865</v>
      </c>
      <c r="B343" s="183" t="n">
        <f aca="false">IF(A343-$A$2&lt;0,0,INT((A343-$A$2)/365))</f>
        <v>22</v>
      </c>
      <c r="C343" s="210"/>
      <c r="D343" s="210"/>
      <c r="E343" s="211" t="n">
        <f aca="false">IF(inflationCurves!G283=0,0,E342*(1+inflationCurves!G283)^(1/12))</f>
        <v>0</v>
      </c>
      <c r="F343" s="210"/>
      <c r="G343" s="211" t="n">
        <f aca="false">IF(inflationCurves!K283=0,0,G342*(1+inflationCurves!K283)^(1/12))</f>
        <v>0</v>
      </c>
      <c r="H343" s="210"/>
      <c r="I343" s="210"/>
      <c r="J343" s="210"/>
      <c r="K343" s="210"/>
      <c r="L343" s="210"/>
      <c r="M343" s="210"/>
      <c r="N343" s="206"/>
      <c r="O343" s="206"/>
    </row>
    <row r="344" customFormat="false" ht="12.75" hidden="false" customHeight="false" outlineLevel="0" collapsed="false">
      <c r="A344" s="191" t="n">
        <v>44895</v>
      </c>
      <c r="B344" s="183" t="n">
        <f aca="false">IF(A344-$A$2&lt;0,0,INT((A344-$A$2)/365))</f>
        <v>22</v>
      </c>
      <c r="C344" s="210"/>
      <c r="D344" s="210"/>
      <c r="E344" s="211" t="n">
        <f aca="false">IF(inflationCurves!G284=0,0,E343*(1+inflationCurves!G284)^(1/12))</f>
        <v>0</v>
      </c>
      <c r="F344" s="210"/>
      <c r="G344" s="211" t="n">
        <f aca="false">IF(inflationCurves!K284=0,0,G343*(1+inflationCurves!K284)^(1/12))</f>
        <v>0</v>
      </c>
      <c r="H344" s="210"/>
      <c r="I344" s="210"/>
      <c r="J344" s="210"/>
      <c r="K344" s="210"/>
      <c r="L344" s="210"/>
      <c r="M344" s="210"/>
      <c r="N344" s="206"/>
      <c r="O344" s="206"/>
    </row>
    <row r="345" customFormat="false" ht="12.75" hidden="false" customHeight="false" outlineLevel="0" collapsed="false">
      <c r="A345" s="191" t="n">
        <v>44926</v>
      </c>
      <c r="B345" s="183" t="n">
        <f aca="false">IF(A345-$A$2&lt;0,0,INT((A345-$A$2)/365))</f>
        <v>22</v>
      </c>
      <c r="C345" s="210"/>
      <c r="D345" s="210"/>
      <c r="E345" s="211" t="n">
        <f aca="false">IF(inflationCurves!G285=0,0,E344*(1+inflationCurves!G285)^(1/12))</f>
        <v>0</v>
      </c>
      <c r="F345" s="210"/>
      <c r="G345" s="211" t="n">
        <f aca="false">IF(inflationCurves!K285=0,0,G344*(1+inflationCurves!K285)^(1/12))</f>
        <v>0</v>
      </c>
      <c r="H345" s="210"/>
      <c r="I345" s="210"/>
      <c r="J345" s="210"/>
      <c r="K345" s="210"/>
      <c r="L345" s="210"/>
      <c r="M345" s="210"/>
      <c r="N345" s="206"/>
      <c r="O345" s="206"/>
    </row>
    <row r="346" customFormat="false" ht="12.75" hidden="false" customHeight="false" outlineLevel="0" collapsed="false">
      <c r="A346" s="191" t="n">
        <v>44957</v>
      </c>
      <c r="B346" s="183" t="n">
        <f aca="false">IF(A346-$A$2&lt;0,0,INT((A346-$A$2)/365))</f>
        <v>22</v>
      </c>
      <c r="C346" s="210"/>
      <c r="D346" s="210"/>
      <c r="E346" s="211" t="n">
        <f aca="false">IF(inflationCurves!G286=0,0,E345*(1+inflationCurves!G286)^(1/12))</f>
        <v>0</v>
      </c>
      <c r="F346" s="210"/>
      <c r="G346" s="211" t="n">
        <f aca="false">IF(inflationCurves!K286=0,0,G345*(1+inflationCurves!K286)^(1/12))</f>
        <v>0</v>
      </c>
      <c r="H346" s="210"/>
      <c r="I346" s="210"/>
      <c r="J346" s="210"/>
      <c r="K346" s="210"/>
      <c r="L346" s="210"/>
      <c r="M346" s="210"/>
      <c r="N346" s="206"/>
      <c r="O346" s="206"/>
    </row>
    <row r="347" customFormat="false" ht="12.75" hidden="false" customHeight="false" outlineLevel="0" collapsed="false">
      <c r="A347" s="191" t="n">
        <v>44985</v>
      </c>
      <c r="B347" s="183" t="n">
        <f aca="false">IF(A347-$A$2&lt;0,0,INT((A347-$A$2)/365))</f>
        <v>22</v>
      </c>
      <c r="C347" s="210"/>
      <c r="D347" s="210"/>
      <c r="E347" s="211" t="n">
        <f aca="false">IF(inflationCurves!G287=0,0,E346*(1+inflationCurves!G287)^(1/12))</f>
        <v>0</v>
      </c>
      <c r="F347" s="210"/>
      <c r="G347" s="211" t="n">
        <f aca="false">IF(inflationCurves!K287=0,0,G346*(1+inflationCurves!K287)^(1/12))</f>
        <v>0</v>
      </c>
      <c r="H347" s="210"/>
      <c r="I347" s="210"/>
      <c r="J347" s="210"/>
      <c r="K347" s="210"/>
      <c r="L347" s="210"/>
      <c r="M347" s="210"/>
      <c r="N347" s="206"/>
      <c r="O347" s="206"/>
    </row>
    <row r="348" customFormat="false" ht="12.75" hidden="false" customHeight="false" outlineLevel="0" collapsed="false">
      <c r="A348" s="191" t="n">
        <v>45016</v>
      </c>
      <c r="B348" s="183" t="n">
        <f aca="false">IF(A348-$A$2&lt;0,0,INT((A348-$A$2)/365))</f>
        <v>23</v>
      </c>
      <c r="C348" s="210"/>
      <c r="D348" s="210"/>
      <c r="E348" s="211" t="n">
        <f aca="false">IF(inflationCurves!G288=0,0,E347*(1+inflationCurves!G288)^(1/12))</f>
        <v>0</v>
      </c>
      <c r="F348" s="210"/>
      <c r="G348" s="211" t="n">
        <f aca="false">IF(inflationCurves!K288=0,0,G347*(1+inflationCurves!K288)^(1/12))</f>
        <v>0</v>
      </c>
      <c r="H348" s="210"/>
      <c r="I348" s="210"/>
      <c r="J348" s="210"/>
      <c r="K348" s="210"/>
      <c r="L348" s="210"/>
      <c r="M348" s="210"/>
      <c r="N348" s="206"/>
      <c r="O348" s="206"/>
    </row>
    <row r="349" customFormat="false" ht="12.75" hidden="false" customHeight="false" outlineLevel="0" collapsed="false">
      <c r="E349" s="211" t="n">
        <f aca="false">IF(inflationCurves!G289=0,0,E348*(1+inflationCurves!G289)^(1/12))</f>
        <v>0</v>
      </c>
      <c r="G349" s="211" t="n">
        <f aca="false">IF(inflationCurves!K289=0,0,G348*(1+inflationCurves!K289)^(1/12))</f>
        <v>0</v>
      </c>
    </row>
    <row r="350" customFormat="false" ht="12.75" hidden="false" customHeight="false" outlineLevel="0" collapsed="false">
      <c r="C350" s="213"/>
      <c r="D350" s="213"/>
      <c r="E350" s="213"/>
      <c r="F350" s="213"/>
      <c r="G350" s="2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D110"/>
  <sheetViews>
    <sheetView showFormulas="false" showGridLines="false" showRowColHeaders="true" showZeros="true" rightToLeft="false" tabSelected="false" showOutlineSymbols="true" defaultGridColor="true" view="normal" topLeftCell="W32" colorId="64" zoomScale="100" zoomScaleNormal="100" zoomScalePageLayoutView="100" workbookViewId="0">
      <selection pane="topLeft" activeCell="AC47" activeCellId="0" sqref="A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7" min="27" style="0" width="10.56"/>
    <col collapsed="false" customWidth="true" hidden="false" outlineLevel="0" max="28" min="28" style="0" width="12.14"/>
    <col collapsed="false" customWidth="true" hidden="false" outlineLevel="0" max="30" min="30" style="0" width="10.99"/>
  </cols>
  <sheetData>
    <row r="3" customFormat="false" ht="15.75" hidden="false" customHeight="false" outlineLevel="0" collapsed="false">
      <c r="Z3" s="92"/>
      <c r="AA3" s="214"/>
      <c r="AB3" s="58"/>
      <c r="AD3" s="215"/>
    </row>
    <row r="4" customFormat="false" ht="15.75" hidden="false" customHeight="false" outlineLevel="0" collapsed="false">
      <c r="Z4" s="92"/>
      <c r="AA4" s="216"/>
      <c r="AB4" s="58"/>
      <c r="AD4" s="215"/>
    </row>
    <row r="5" customFormat="false" ht="15.75" hidden="false" customHeight="false" outlineLevel="0" collapsed="false">
      <c r="Z5" s="92"/>
      <c r="AA5" s="217"/>
      <c r="AB5" s="58"/>
      <c r="AD5" s="215"/>
    </row>
    <row r="6" customFormat="false" ht="12.75" hidden="false" customHeight="false" outlineLevel="0" collapsed="false">
      <c r="Z6" s="92"/>
      <c r="AA6" s="218"/>
      <c r="AB6" s="58"/>
      <c r="AD6" s="215"/>
    </row>
    <row r="110" customFormat="false" ht="18" hidden="false" customHeight="false" outlineLevel="0" collapsed="false">
      <c r="A110" s="219" t="s">
        <v>90</v>
      </c>
      <c r="B110" s="219"/>
      <c r="C110" s="219" t="s">
        <v>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7">
              <controlPr defaultSize="0" print="false" autoFill="0" autoPict="0" macro="xls.Module1.ViewYoY">
                <anchor moveWithCells="true" sizeWithCells="false">
                  <from>
                    <xdr:col>7</xdr:col>
                    <xdr:colOff>488520</xdr:colOff>
                    <xdr:row>0</xdr:row>
                    <xdr:rowOff>133560</xdr:rowOff>
                  </from>
                  <to>
                    <xdr:col>10</xdr:col>
                    <xdr:colOff>628920</xdr:colOff>
                    <xdr:row>2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9">
              <controlPr defaultSize="0" print="false" autoFill="0" autoPict="0" macro="xls.Module1.Back">
                <anchor moveWithCells="true" sizeWithCells="false">
                  <from>
                    <xdr:col>6</xdr:col>
                    <xdr:colOff>518760</xdr:colOff>
                    <xdr:row>108</xdr:row>
                    <xdr:rowOff>19080</xdr:rowOff>
                  </from>
                  <to>
                    <xdr:col>8</xdr:col>
                    <xdr:colOff>140040</xdr:colOff>
                    <xdr:row>109</xdr:row>
                    <xdr:rowOff>132840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9">
              <controlPr defaultSize="0" print="false" autoFill="0" autoPict="0" macro="xls.Module3.Printjob">
                <anchor moveWithCells="true" sizeWithCells="false">
                  <from>
                    <xdr:col>4</xdr:col>
                    <xdr:colOff>29880</xdr:colOff>
                    <xdr:row>0</xdr:row>
                    <xdr:rowOff>105120</xdr:rowOff>
                  </from>
                  <to>
                    <xdr:col>6</xdr:col>
                    <xdr:colOff>499320</xdr:colOff>
                    <xdr:row>2</xdr:row>
                    <xdr:rowOff>38160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60" activePane="bottomLeft" state="frozen"/>
      <selection pane="topLeft" activeCell="A1" activeCellId="0" sqref="A1"/>
      <selection pane="bottomLeft" activeCell="G73" activeCellId="0" sqref="G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1" width="11.7"/>
    <col collapsed="false" customWidth="true" hidden="false" outlineLevel="0" max="2" min="2" style="181" width="9.14"/>
    <col collapsed="false" customWidth="true" hidden="false" outlineLevel="0" max="3" min="3" style="181" width="11.56"/>
    <col collapsed="false" customWidth="true" hidden="false" outlineLevel="0" max="4" min="4" style="181" width="11.7"/>
    <col collapsed="false" customWidth="true" hidden="false" outlineLevel="0" max="5" min="5" style="181" width="11.42"/>
    <col collapsed="false" customWidth="true" hidden="false" outlineLevel="0" max="6" min="6" style="0" width="11.85"/>
    <col collapsed="false" customWidth="true" hidden="false" outlineLevel="0" max="7" min="7" style="0" width="12.14"/>
  </cols>
  <sheetData>
    <row r="1" customFormat="false" ht="12.75" hidden="false" customHeight="false" outlineLevel="0" collapsed="false">
      <c r="A1" s="199"/>
      <c r="B1" s="183"/>
      <c r="C1" s="195"/>
      <c r="D1" s="183"/>
      <c r="E1" s="183"/>
    </row>
    <row r="2" customFormat="false" ht="12.75" hidden="false" customHeight="false" outlineLevel="0" collapsed="false">
      <c r="A2" s="220" t="n">
        <f aca="false">Today</f>
        <v>36601</v>
      </c>
      <c r="B2" s="198"/>
      <c r="C2" s="195"/>
      <c r="D2" s="183"/>
      <c r="E2" s="183"/>
    </row>
    <row r="3" customFormat="false" ht="12.75" hidden="false" customHeight="false" outlineLevel="0" collapsed="false">
      <c r="A3" s="183"/>
      <c r="B3" s="183"/>
      <c r="C3" s="183"/>
      <c r="D3" s="183"/>
      <c r="E3" s="183"/>
    </row>
    <row r="4" customFormat="false" ht="12.75" hidden="false" customHeight="false" outlineLevel="0" collapsed="false">
      <c r="A4" s="199" t="s">
        <v>92</v>
      </c>
      <c r="B4" s="183"/>
      <c r="C4" s="183"/>
      <c r="D4" s="183"/>
      <c r="E4" s="183"/>
    </row>
    <row r="5" customFormat="false" ht="12.75" hidden="false" customHeight="false" outlineLevel="0" collapsed="false">
      <c r="A5" s="186"/>
      <c r="B5" s="183"/>
      <c r="C5" s="201" t="s">
        <v>85</v>
      </c>
      <c r="D5" s="201" t="s">
        <v>85</v>
      </c>
      <c r="E5" s="201" t="s">
        <v>85</v>
      </c>
    </row>
    <row r="6" customFormat="false" ht="12.75" hidden="false" customHeight="false" outlineLevel="0" collapsed="false">
      <c r="A6" s="183" t="s">
        <v>14</v>
      </c>
      <c r="B6" s="183"/>
      <c r="C6" s="203" t="s">
        <v>86</v>
      </c>
      <c r="D6" s="203" t="s">
        <v>87</v>
      </c>
      <c r="E6" s="203" t="s">
        <v>88</v>
      </c>
    </row>
    <row r="7" customFormat="false" ht="12.75" hidden="false" customHeight="false" outlineLevel="0" collapsed="false">
      <c r="A7" s="189" t="s">
        <v>83</v>
      </c>
      <c r="B7" s="189" t="s">
        <v>89</v>
      </c>
      <c r="C7" s="198"/>
      <c r="D7" s="198"/>
      <c r="E7" s="198"/>
    </row>
    <row r="8" customFormat="false" ht="12.75" hidden="false" customHeight="false" outlineLevel="0" collapsed="false">
      <c r="A8" s="191" t="n">
        <v>34668</v>
      </c>
      <c r="B8" s="183" t="n">
        <f aca="false">IF(A8-$A$2&lt;0,0,INT((A8-$A$2)/365))</f>
        <v>0</v>
      </c>
      <c r="C8" s="221" t="n">
        <f aca="false">Forecasts!C8</f>
        <v>145.3</v>
      </c>
      <c r="D8" s="221" t="n">
        <f aca="false">Forecasts!E8</f>
        <v>96.8</v>
      </c>
      <c r="E8" s="222" t="n">
        <f aca="false">Forecasts!G8</f>
        <v>97</v>
      </c>
    </row>
    <row r="9" customFormat="false" ht="12.75" hidden="false" customHeight="false" outlineLevel="0" collapsed="false">
      <c r="A9" s="191" t="n">
        <v>34699</v>
      </c>
      <c r="B9" s="183" t="n">
        <f aca="false">IF(A9-$A$2&lt;0,0,INT((A9-$A$2)/365))</f>
        <v>0</v>
      </c>
      <c r="C9" s="221" t="n">
        <f aca="false">Forecasts!C9</f>
        <v>146</v>
      </c>
      <c r="D9" s="221" t="n">
        <f aca="false">Forecasts!E9</f>
        <v>97.4</v>
      </c>
      <c r="E9" s="222" t="n">
        <f aca="false">Forecasts!G9</f>
        <v>97.4</v>
      </c>
    </row>
    <row r="10" customFormat="false" ht="12.75" hidden="false" customHeight="false" outlineLevel="0" collapsed="false">
      <c r="A10" s="191" t="n">
        <v>34730</v>
      </c>
      <c r="B10" s="183" t="n">
        <f aca="false">IF(A10-$A$2&lt;0,0,INT((A10-$A$2)/365))</f>
        <v>0</v>
      </c>
      <c r="C10" s="221" t="n">
        <f aca="false">Forecasts!C10</f>
        <v>146</v>
      </c>
      <c r="D10" s="221" t="n">
        <f aca="false">Forecasts!E10</f>
        <v>98.6</v>
      </c>
      <c r="E10" s="222" t="n">
        <f aca="false">Forecasts!G10</f>
        <v>98.6</v>
      </c>
    </row>
    <row r="11" customFormat="false" ht="12.75" hidden="false" customHeight="false" outlineLevel="0" collapsed="false">
      <c r="A11" s="191" t="n">
        <v>34758</v>
      </c>
      <c r="B11" s="183" t="n">
        <f aca="false">IF(A11-$A$2&lt;0,0,INT((A11-$A$2)/365))</f>
        <v>0</v>
      </c>
      <c r="C11" s="221" t="n">
        <f aca="false">Forecasts!C11</f>
        <v>146.9</v>
      </c>
      <c r="D11" s="221" t="n">
        <f aca="false">Forecasts!E11</f>
        <v>98.8</v>
      </c>
      <c r="E11" s="222" t="n">
        <f aca="false">Forecasts!G11</f>
        <v>98.9</v>
      </c>
    </row>
    <row r="12" customFormat="false" ht="12.75" hidden="false" customHeight="false" outlineLevel="0" collapsed="false">
      <c r="A12" s="191" t="n">
        <v>34789</v>
      </c>
      <c r="B12" s="183" t="n">
        <f aca="false">IF(A12-$A$2&lt;0,0,INT((A12-$A$2)/365))</f>
        <v>0</v>
      </c>
      <c r="C12" s="221" t="n">
        <f aca="false">Forecasts!C12</f>
        <v>147.5</v>
      </c>
      <c r="D12" s="221" t="n">
        <f aca="false">Forecasts!E12</f>
        <v>99.1</v>
      </c>
      <c r="E12" s="222" t="n">
        <f aca="false">Forecasts!G12</f>
        <v>99.1</v>
      </c>
    </row>
    <row r="13" customFormat="false" ht="12.75" hidden="false" customHeight="false" outlineLevel="0" collapsed="false">
      <c r="A13" s="191" t="n">
        <v>34819</v>
      </c>
      <c r="B13" s="183" t="n">
        <f aca="false">IF(A13-$A$2&lt;0,0,INT((A13-$A$2)/365))</f>
        <v>0</v>
      </c>
      <c r="C13" s="221" t="n">
        <f aca="false">Forecasts!C13</f>
        <v>149</v>
      </c>
      <c r="D13" s="221" t="n">
        <f aca="false">Forecasts!E13</f>
        <v>99.6</v>
      </c>
      <c r="E13" s="222" t="n">
        <f aca="false">Forecasts!G13</f>
        <v>99.5</v>
      </c>
    </row>
    <row r="14" customFormat="false" ht="12.75" hidden="false" customHeight="false" outlineLevel="0" collapsed="false">
      <c r="A14" s="191" t="n">
        <v>34850</v>
      </c>
      <c r="B14" s="183" t="n">
        <f aca="false">IF(A14-$A$2&lt;0,0,INT((A14-$A$2)/365))</f>
        <v>0</v>
      </c>
      <c r="C14" s="221" t="n">
        <f aca="false">Forecasts!C14</f>
        <v>149.6</v>
      </c>
      <c r="D14" s="221" t="n">
        <f aca="false">Forecasts!E14</f>
        <v>99.9</v>
      </c>
      <c r="E14" s="222" t="n">
        <f aca="false">Forecasts!G14</f>
        <v>99.8</v>
      </c>
    </row>
    <row r="15" customFormat="false" ht="12.75" hidden="false" customHeight="false" outlineLevel="0" collapsed="false">
      <c r="A15" s="191" t="n">
        <v>34880</v>
      </c>
      <c r="B15" s="183" t="n">
        <f aca="false">IF(A15-$A$2&lt;0,0,INT((A15-$A$2)/365))</f>
        <v>0</v>
      </c>
      <c r="C15" s="221" t="n">
        <f aca="false">Forecasts!C15</f>
        <v>149.8</v>
      </c>
      <c r="D15" s="221" t="n">
        <f aca="false">Forecasts!E15</f>
        <v>100</v>
      </c>
      <c r="E15" s="222" t="n">
        <f aca="false">Forecasts!G15</f>
        <v>100</v>
      </c>
    </row>
    <row r="16" customFormat="false" ht="12.75" hidden="false" customHeight="false" outlineLevel="0" collapsed="false">
      <c r="A16" s="191" t="n">
        <v>34911</v>
      </c>
      <c r="B16" s="183" t="n">
        <f aca="false">IF(A16-$A$2&lt;0,0,INT((A16-$A$2)/365))</f>
        <v>0</v>
      </c>
      <c r="C16" s="221" t="n">
        <f aca="false">Forecasts!C16</f>
        <v>149.1</v>
      </c>
      <c r="D16" s="221" t="n">
        <f aca="false">Forecasts!E16</f>
        <v>100.3</v>
      </c>
      <c r="E16" s="222" t="n">
        <f aca="false">Forecasts!G16</f>
        <v>100.3</v>
      </c>
    </row>
    <row r="17" customFormat="false" ht="12.75" hidden="false" customHeight="false" outlineLevel="0" collapsed="false">
      <c r="A17" s="191" t="n">
        <v>34942</v>
      </c>
      <c r="B17" s="183" t="n">
        <f aca="false">IF(A17-$A$2&lt;0,0,INT((A17-$A$2)/365))</f>
        <v>0</v>
      </c>
      <c r="C17" s="221" t="n">
        <f aca="false">Forecasts!C17</f>
        <v>149.9</v>
      </c>
      <c r="D17" s="221" t="n">
        <f aca="false">Forecasts!E17</f>
        <v>100.4</v>
      </c>
      <c r="E17" s="222" t="n">
        <f aca="false">Forecasts!G17</f>
        <v>100.5</v>
      </c>
    </row>
    <row r="18" customFormat="false" ht="12.75" hidden="false" customHeight="false" outlineLevel="0" collapsed="false">
      <c r="A18" s="191" t="n">
        <v>34972</v>
      </c>
      <c r="B18" s="183" t="n">
        <f aca="false">IF(A18-$A$2&lt;0,0,INT((A18-$A$2)/365))</f>
        <v>0</v>
      </c>
      <c r="C18" s="221" t="n">
        <f aca="false">Forecasts!C18</f>
        <v>150.6</v>
      </c>
      <c r="D18" s="221" t="n">
        <f aca="false">Forecasts!E18</f>
        <v>100.6</v>
      </c>
      <c r="E18" s="222" t="n">
        <f aca="false">Forecasts!G18</f>
        <v>100.7</v>
      </c>
    </row>
    <row r="19" customFormat="false" ht="12.75" hidden="false" customHeight="false" outlineLevel="0" collapsed="false">
      <c r="A19" s="191" t="n">
        <v>35003</v>
      </c>
      <c r="B19" s="183" t="n">
        <f aca="false">IF(A19-$A$2&lt;0,0,INT((A19-$A$2)/365))</f>
        <v>0</v>
      </c>
      <c r="C19" s="221" t="n">
        <f aca="false">Forecasts!C19</f>
        <v>149.8</v>
      </c>
      <c r="D19" s="221" t="n">
        <f aca="false">Forecasts!E19</f>
        <v>100.7</v>
      </c>
      <c r="E19" s="222" t="n">
        <f aca="false">Forecasts!G19</f>
        <v>100.9</v>
      </c>
    </row>
    <row r="20" customFormat="false" ht="12.75" hidden="false" customHeight="false" outlineLevel="0" collapsed="false">
      <c r="A20" s="191" t="n">
        <v>35033</v>
      </c>
      <c r="B20" s="183" t="n">
        <f aca="false">IF(A20-$A$2&lt;0,0,INT((A20-$A$2)/365))</f>
        <v>0</v>
      </c>
      <c r="C20" s="221" t="n">
        <f aca="false">Forecasts!C20</f>
        <v>149.8</v>
      </c>
      <c r="D20" s="221" t="n">
        <f aca="false">Forecasts!E20</f>
        <v>100.5</v>
      </c>
      <c r="E20" s="222" t="n">
        <f aca="false">Forecasts!G20</f>
        <v>100.7</v>
      </c>
      <c r="H20" s="223"/>
    </row>
    <row r="21" customFormat="false" ht="12.75" hidden="false" customHeight="false" outlineLevel="0" collapsed="false">
      <c r="A21" s="191" t="n">
        <v>35064</v>
      </c>
      <c r="B21" s="183" t="n">
        <f aca="false">IF(A21-$A$2&lt;0,0,INT((A21-$A$2)/365))</f>
        <v>0</v>
      </c>
      <c r="C21" s="221" t="n">
        <f aca="false">Forecasts!C21</f>
        <v>150.7</v>
      </c>
      <c r="D21" s="221" t="n">
        <f aca="false">Forecasts!E21</f>
        <v>101.5</v>
      </c>
      <c r="E21" s="222" t="n">
        <f aca="false">Forecasts!G21</f>
        <v>101.2</v>
      </c>
    </row>
    <row r="22" customFormat="false" ht="12.75" hidden="false" customHeight="false" outlineLevel="0" collapsed="false">
      <c r="A22" s="191" t="n">
        <v>35095</v>
      </c>
      <c r="B22" s="183" t="n">
        <f aca="false">IF(A22-$A$2&lt;0,0,INT((A22-$A$2)/365))</f>
        <v>0</v>
      </c>
      <c r="C22" s="221" t="n">
        <f aca="false">Forecasts!C22</f>
        <v>150.2</v>
      </c>
      <c r="D22" s="221" t="n">
        <f aca="false">Forecasts!E22</f>
        <v>102</v>
      </c>
      <c r="E22" s="222" t="n">
        <f aca="false">Forecasts!G22</f>
        <v>101.7</v>
      </c>
    </row>
    <row r="23" customFormat="false" ht="12.75" hidden="false" customHeight="false" outlineLevel="0" collapsed="false">
      <c r="A23" s="191" t="n">
        <v>35124</v>
      </c>
      <c r="B23" s="183" t="n">
        <f aca="false">IF(A23-$A$2&lt;0,0,INT((A23-$A$2)/365))</f>
        <v>0</v>
      </c>
      <c r="C23" s="221" t="n">
        <f aca="false">Forecasts!C23</f>
        <v>150.9</v>
      </c>
      <c r="D23" s="221" t="n">
        <f aca="false">Forecasts!E23</f>
        <v>102.1</v>
      </c>
      <c r="E23" s="222" t="n">
        <f aca="false">Forecasts!G23</f>
        <v>102</v>
      </c>
    </row>
    <row r="24" customFormat="false" ht="12.75" hidden="false" customHeight="false" outlineLevel="0" collapsed="false">
      <c r="A24" s="191" t="n">
        <v>35155</v>
      </c>
      <c r="B24" s="183" t="n">
        <f aca="false">IF(A24-$A$2&lt;0,0,INT((A24-$A$2)/365))</f>
        <v>0</v>
      </c>
      <c r="C24" s="221" t="n">
        <f aca="false">Forecasts!C24</f>
        <v>151.5</v>
      </c>
      <c r="D24" s="221" t="n">
        <f aca="false">Forecasts!E24</f>
        <v>102.4</v>
      </c>
      <c r="E24" s="222" t="n">
        <f aca="false">Forecasts!G24</f>
        <v>102.2</v>
      </c>
    </row>
    <row r="25" customFormat="false" ht="12.75" hidden="false" customHeight="false" outlineLevel="0" collapsed="false">
      <c r="A25" s="191" t="n">
        <v>35185</v>
      </c>
      <c r="B25" s="183" t="n">
        <f aca="false">IF(A25-$A$2&lt;0,0,INT((A25-$A$2)/365))</f>
        <v>0</v>
      </c>
      <c r="C25" s="221" t="n">
        <f aca="false">Forecasts!C25</f>
        <v>152.6</v>
      </c>
      <c r="D25" s="221" t="n">
        <f aca="false">Forecasts!E25</f>
        <v>102.7</v>
      </c>
      <c r="E25" s="222" t="n">
        <f aca="false">Forecasts!G25</f>
        <v>102.5</v>
      </c>
    </row>
    <row r="26" customFormat="false" ht="12.75" hidden="false" customHeight="false" outlineLevel="0" collapsed="false">
      <c r="A26" s="191" t="n">
        <v>35216</v>
      </c>
      <c r="B26" s="183" t="n">
        <f aca="false">IF(A26-$A$2&lt;0,0,INT((A26-$A$2)/365))</f>
        <v>0</v>
      </c>
      <c r="C26" s="221" t="n">
        <f aca="false">Forecasts!C26</f>
        <v>152.9</v>
      </c>
      <c r="D26" s="221" t="n">
        <f aca="false">Forecasts!E26</f>
        <v>102.7</v>
      </c>
      <c r="E26" s="222" t="n">
        <f aca="false">Forecasts!G26</f>
        <v>102.6</v>
      </c>
    </row>
    <row r="27" customFormat="false" ht="12.75" hidden="false" customHeight="false" outlineLevel="0" collapsed="false">
      <c r="A27" s="191" t="n">
        <v>35246</v>
      </c>
      <c r="B27" s="183" t="n">
        <f aca="false">IF(A27-$A$2&lt;0,0,INT((A27-$A$2)/365))</f>
        <v>0</v>
      </c>
      <c r="C27" s="221" t="n">
        <f aca="false">Forecasts!C27</f>
        <v>153</v>
      </c>
      <c r="D27" s="221" t="n">
        <f aca="false">Forecasts!E27</f>
        <v>102.5</v>
      </c>
      <c r="E27" s="222" t="n">
        <f aca="false">Forecasts!G27</f>
        <v>102.5</v>
      </c>
    </row>
    <row r="28" customFormat="false" ht="12.75" hidden="false" customHeight="false" outlineLevel="0" collapsed="false">
      <c r="A28" s="191" t="n">
        <v>35277</v>
      </c>
      <c r="B28" s="183" t="n">
        <f aca="false">IF(A28-$A$2&lt;0,0,INT((A28-$A$2)/365))</f>
        <v>0</v>
      </c>
      <c r="C28" s="221" t="n">
        <f aca="false">Forecasts!C28</f>
        <v>152.4</v>
      </c>
      <c r="D28" s="221" t="n">
        <f aca="false">Forecasts!E28</f>
        <v>102.4</v>
      </c>
      <c r="E28" s="222" t="n">
        <f aca="false">Forecasts!G28</f>
        <v>102.3</v>
      </c>
    </row>
    <row r="29" customFormat="false" ht="12.75" hidden="false" customHeight="false" outlineLevel="0" collapsed="false">
      <c r="A29" s="191" t="n">
        <v>35308</v>
      </c>
      <c r="B29" s="183" t="n">
        <f aca="false">IF(A29-$A$2&lt;0,0,INT((A29-$A$2)/365))</f>
        <v>0</v>
      </c>
      <c r="C29" s="221" t="n">
        <f aca="false">Forecasts!C29</f>
        <v>153.1</v>
      </c>
      <c r="D29" s="221" t="n">
        <f aca="false">Forecasts!E29</f>
        <v>102.5</v>
      </c>
      <c r="E29" s="222" t="n">
        <f aca="false">Forecasts!G29</f>
        <v>102.3</v>
      </c>
    </row>
    <row r="30" customFormat="false" ht="12.75" hidden="false" customHeight="false" outlineLevel="0" collapsed="false">
      <c r="A30" s="191" t="n">
        <v>35338</v>
      </c>
      <c r="B30" s="183" t="n">
        <f aca="false">IF(A30-$A$2&lt;0,0,INT((A30-$A$2)/365))</f>
        <v>0</v>
      </c>
      <c r="C30" s="221" t="n">
        <f aca="false">Forecasts!C30</f>
        <v>153.8</v>
      </c>
      <c r="D30" s="221" t="n">
        <f aca="false">Forecasts!E30</f>
        <v>102.9</v>
      </c>
      <c r="E30" s="222" t="n">
        <f aca="false">Forecasts!G30</f>
        <v>102.3</v>
      </c>
    </row>
    <row r="31" customFormat="false" ht="12.75" hidden="false" customHeight="false" outlineLevel="0" collapsed="false">
      <c r="A31" s="191" t="n">
        <v>35369</v>
      </c>
      <c r="B31" s="183" t="n">
        <f aca="false">IF(A31-$A$2&lt;0,0,INT((A31-$A$2)/365))</f>
        <v>0</v>
      </c>
      <c r="C31" s="221" t="n">
        <f aca="false">Forecasts!C31</f>
        <v>153.8</v>
      </c>
      <c r="D31" s="221" t="n">
        <f aca="false">Forecasts!E31</f>
        <v>103</v>
      </c>
      <c r="E31" s="222" t="n">
        <f aca="false">Forecasts!G31</f>
        <v>102.2</v>
      </c>
    </row>
    <row r="32" customFormat="false" ht="12.75" hidden="false" customHeight="false" outlineLevel="0" collapsed="false">
      <c r="A32" s="191" t="n">
        <v>35399</v>
      </c>
      <c r="B32" s="183" t="n">
        <f aca="false">IF(A32-$A$2&lt;0,0,INT((A32-$A$2)/365))</f>
        <v>0</v>
      </c>
      <c r="C32" s="221" t="n">
        <f aca="false">Forecasts!C32</f>
        <v>153.9</v>
      </c>
      <c r="D32" s="221" t="n">
        <f aca="false">Forecasts!E32</f>
        <v>103.1</v>
      </c>
      <c r="E32" s="222" t="n">
        <f aca="false">Forecasts!G32</f>
        <v>102.3</v>
      </c>
    </row>
    <row r="33" customFormat="false" ht="12.75" hidden="false" customHeight="false" outlineLevel="0" collapsed="false">
      <c r="A33" s="191" t="n">
        <v>35430</v>
      </c>
      <c r="B33" s="183" t="n">
        <f aca="false">IF(A33-$A$2&lt;0,0,INT((A33-$A$2)/365))</f>
        <v>0</v>
      </c>
      <c r="C33" s="221" t="n">
        <f aca="false">Forecasts!C33</f>
        <v>154.4</v>
      </c>
      <c r="D33" s="221" t="n">
        <f aca="false">Forecasts!E33</f>
        <v>103.4</v>
      </c>
      <c r="E33" s="222" t="n">
        <f aca="false">Forecasts!G33</f>
        <v>102.4</v>
      </c>
    </row>
    <row r="34" customFormat="false" ht="12.75" hidden="false" customHeight="false" outlineLevel="0" collapsed="false">
      <c r="A34" s="191" t="n">
        <v>35461</v>
      </c>
      <c r="B34" s="183" t="n">
        <f aca="false">IF(A34-$A$2&lt;0,0,INT((A34-$A$2)/365))</f>
        <v>0</v>
      </c>
      <c r="C34" s="221" t="n">
        <f aca="false">Forecasts!C34</f>
        <v>154.4</v>
      </c>
      <c r="D34" s="221" t="n">
        <f aca="false">Forecasts!E34</f>
        <v>103.6</v>
      </c>
      <c r="E34" s="222" t="n">
        <f aca="false">Forecasts!G34</f>
        <v>102.7</v>
      </c>
    </row>
    <row r="35" customFormat="false" ht="12.75" hidden="false" customHeight="false" outlineLevel="0" collapsed="false">
      <c r="A35" s="191" t="n">
        <v>35489</v>
      </c>
      <c r="B35" s="183" t="n">
        <f aca="false">IF(A35-$A$2&lt;0,0,INT((A35-$A$2)/365))</f>
        <v>0</v>
      </c>
      <c r="C35" s="221" t="n">
        <f aca="false">Forecasts!C35</f>
        <v>155</v>
      </c>
      <c r="D35" s="221" t="n">
        <f aca="false">Forecasts!E35</f>
        <v>103.4</v>
      </c>
      <c r="E35" s="222" t="n">
        <f aca="false">Forecasts!G35</f>
        <v>102.7</v>
      </c>
    </row>
    <row r="36" customFormat="false" ht="12.75" hidden="false" customHeight="false" outlineLevel="0" collapsed="false">
      <c r="A36" s="191" t="n">
        <v>35520</v>
      </c>
      <c r="B36" s="183" t="n">
        <f aca="false">IF(A36-$A$2&lt;0,0,INT((A36-$A$2)/365))</f>
        <v>0</v>
      </c>
      <c r="C36" s="221" t="n">
        <f aca="false">Forecasts!C36</f>
        <v>155.4</v>
      </c>
      <c r="D36" s="221" t="n">
        <f aca="false">Forecasts!E36</f>
        <v>103.3</v>
      </c>
      <c r="E36" s="222" t="n">
        <f aca="false">Forecasts!G36</f>
        <v>102.7</v>
      </c>
    </row>
    <row r="37" customFormat="false" ht="12.75" hidden="false" customHeight="false" outlineLevel="0" collapsed="false">
      <c r="A37" s="191" t="n">
        <v>35550</v>
      </c>
      <c r="B37" s="183" t="n">
        <f aca="false">IF(A37-$A$2&lt;0,0,INT((A37-$A$2)/365))</f>
        <v>0</v>
      </c>
      <c r="C37" s="221" t="n">
        <f aca="false">Forecasts!C37</f>
        <v>156.3</v>
      </c>
      <c r="D37" s="221" t="n">
        <f aca="false">Forecasts!E37</f>
        <v>103.4</v>
      </c>
      <c r="E37" s="222" t="n">
        <f aca="false">Forecasts!G37</f>
        <v>102.9</v>
      </c>
    </row>
    <row r="38" customFormat="false" ht="12.75" hidden="false" customHeight="false" outlineLevel="0" collapsed="false">
      <c r="A38" s="191" t="n">
        <v>35581</v>
      </c>
      <c r="B38" s="183" t="n">
        <f aca="false">IF(A38-$A$2&lt;0,0,INT((A38-$A$2)/365))</f>
        <v>0</v>
      </c>
      <c r="C38" s="221" t="n">
        <f aca="false">Forecasts!C38</f>
        <v>156.9</v>
      </c>
      <c r="D38" s="221" t="n">
        <f aca="false">Forecasts!E38</f>
        <v>103.5</v>
      </c>
      <c r="E38" s="222" t="n">
        <f aca="false">Forecasts!G38</f>
        <v>103</v>
      </c>
    </row>
    <row r="39" customFormat="false" ht="12.75" hidden="false" customHeight="false" outlineLevel="0" collapsed="false">
      <c r="A39" s="191" t="n">
        <v>35611</v>
      </c>
      <c r="B39" s="183" t="n">
        <f aca="false">IF(A39-$A$2&lt;0,0,INT((A39-$A$2)/365))</f>
        <v>0</v>
      </c>
      <c r="C39" s="221" t="n">
        <f aca="false">Forecasts!C39</f>
        <v>157.5</v>
      </c>
      <c r="D39" s="221" t="n">
        <f aca="false">Forecasts!E39</f>
        <v>103.3</v>
      </c>
      <c r="E39" s="222" t="n">
        <f aca="false">Forecasts!G39</f>
        <v>102.8</v>
      </c>
    </row>
    <row r="40" customFormat="false" ht="12.75" hidden="false" customHeight="false" outlineLevel="0" collapsed="false">
      <c r="A40" s="191" t="n">
        <v>35642</v>
      </c>
      <c r="B40" s="183" t="n">
        <f aca="false">IF(A40-$A$2&lt;0,0,INT((A40-$A$2)/365))</f>
        <v>0</v>
      </c>
      <c r="C40" s="221" t="n">
        <f aca="false">Forecasts!C40</f>
        <v>157.5</v>
      </c>
      <c r="D40" s="221" t="n">
        <f aca="false">Forecasts!E40</f>
        <v>103.6</v>
      </c>
      <c r="E40" s="222" t="n">
        <f aca="false">Forecasts!G40</f>
        <v>102.8</v>
      </c>
    </row>
    <row r="41" customFormat="false" ht="12.75" hidden="false" customHeight="false" outlineLevel="0" collapsed="false">
      <c r="A41" s="191" t="n">
        <v>35673</v>
      </c>
      <c r="B41" s="183" t="n">
        <f aca="false">IF(A41-$A$2&lt;0,0,INT((A41-$A$2)/365))</f>
        <v>0</v>
      </c>
      <c r="C41" s="221" t="n">
        <f aca="false">Forecasts!C41</f>
        <v>158.5</v>
      </c>
      <c r="D41" s="221" t="n">
        <f aca="false">Forecasts!E41</f>
        <v>103.8</v>
      </c>
      <c r="E41" s="222" t="n">
        <f aca="false">Forecasts!G41</f>
        <v>102.8</v>
      </c>
    </row>
    <row r="42" customFormat="false" ht="12.75" hidden="false" customHeight="false" outlineLevel="0" collapsed="false">
      <c r="A42" s="191" t="n">
        <v>35703</v>
      </c>
      <c r="B42" s="183" t="n">
        <f aca="false">IF(A42-$A$2&lt;0,0,INT((A42-$A$2)/365))</f>
        <v>0</v>
      </c>
      <c r="C42" s="221" t="n">
        <f aca="false">Forecasts!C42</f>
        <v>159.3</v>
      </c>
      <c r="D42" s="221" t="n">
        <f aca="false">Forecasts!E42</f>
        <v>103.9</v>
      </c>
      <c r="E42" s="222" t="n">
        <f aca="false">Forecasts!G42</f>
        <v>102.8</v>
      </c>
    </row>
    <row r="43" customFormat="false" ht="12.75" hidden="false" customHeight="false" outlineLevel="0" collapsed="false">
      <c r="A43" s="191" t="n">
        <v>35734</v>
      </c>
      <c r="B43" s="183" t="n">
        <f aca="false">IF(A43-$A$2&lt;0,0,INT((A43-$A$2)/365))</f>
        <v>0</v>
      </c>
      <c r="C43" s="221" t="n">
        <f aca="false">Forecasts!C43</f>
        <v>159.5</v>
      </c>
      <c r="D43" s="221" t="n">
        <f aca="false">Forecasts!E43</f>
        <v>103.9</v>
      </c>
      <c r="E43" s="222" t="n">
        <f aca="false">Forecasts!G43</f>
        <v>102.8</v>
      </c>
    </row>
    <row r="44" customFormat="false" ht="12.75" hidden="false" customHeight="false" outlineLevel="0" collapsed="false">
      <c r="A44" s="191" t="n">
        <v>35764</v>
      </c>
      <c r="B44" s="183" t="n">
        <f aca="false">IF(A44-$A$2&lt;0,0,INT((A44-$A$2)/365))</f>
        <v>0</v>
      </c>
      <c r="C44" s="221" t="n">
        <f aca="false">Forecasts!C44</f>
        <v>159.6</v>
      </c>
      <c r="D44" s="221" t="n">
        <f aca="false">Forecasts!E44</f>
        <v>103.7</v>
      </c>
      <c r="E44" s="222" t="n">
        <f aca="false">Forecasts!G44</f>
        <v>102.7</v>
      </c>
    </row>
    <row r="45" customFormat="false" ht="12.75" hidden="false" customHeight="false" outlineLevel="0" collapsed="false">
      <c r="A45" s="191" t="n">
        <v>35795</v>
      </c>
      <c r="B45" s="183" t="n">
        <f aca="false">IF(A45-$A$2&lt;0,0,INT((A45-$A$2)/365))</f>
        <v>0</v>
      </c>
      <c r="C45" s="221" t="n">
        <f aca="false">Forecasts!C45</f>
        <v>160</v>
      </c>
      <c r="D45" s="221" t="n">
        <f aca="false">Forecasts!E45</f>
        <v>104</v>
      </c>
      <c r="E45" s="222" t="n">
        <f aca="false">Forecasts!G45</f>
        <v>103</v>
      </c>
    </row>
    <row r="46" customFormat="false" ht="12.75" hidden="false" customHeight="false" outlineLevel="0" collapsed="false">
      <c r="A46" s="191" t="n">
        <v>35826</v>
      </c>
      <c r="B46" s="183" t="n">
        <f aca="false">IF(A46-$A$2&lt;0,0,INT((A46-$A$2)/365))</f>
        <v>0</v>
      </c>
      <c r="C46" s="221" t="n">
        <f aca="false">Forecasts!C46</f>
        <v>159.5</v>
      </c>
      <c r="D46" s="221" t="n">
        <f aca="false">Forecasts!E46</f>
        <v>104</v>
      </c>
      <c r="E46" s="222" t="n">
        <f aca="false">Forecasts!G46</f>
        <v>103.2</v>
      </c>
    </row>
    <row r="47" customFormat="false" ht="12.75" hidden="false" customHeight="false" outlineLevel="0" collapsed="false">
      <c r="A47" s="191" t="n">
        <v>35854</v>
      </c>
      <c r="B47" s="183" t="n">
        <f aca="false">IF(A47-$A$2&lt;0,0,INT((A47-$A$2)/365))</f>
        <v>0</v>
      </c>
      <c r="C47" s="221" t="n">
        <f aca="false">Forecasts!C47</f>
        <v>160.3</v>
      </c>
      <c r="D47" s="221" t="n">
        <f aca="false">Forecasts!E47</f>
        <v>103.9</v>
      </c>
      <c r="E47" s="222" t="n">
        <f aca="false">Forecasts!G47</f>
        <v>103.2</v>
      </c>
    </row>
    <row r="48" customFormat="false" ht="12.75" hidden="false" customHeight="false" outlineLevel="0" collapsed="false">
      <c r="A48" s="191" t="n">
        <v>35885</v>
      </c>
      <c r="B48" s="183" t="n">
        <f aca="false">IF(A48-$A$2&lt;0,0,INT((A48-$A$2)/365))</f>
        <v>0</v>
      </c>
      <c r="C48" s="221" t="n">
        <f aca="false">Forecasts!C48</f>
        <v>160.8</v>
      </c>
      <c r="D48" s="221" t="n">
        <f aca="false">Forecasts!E48</f>
        <v>104.2</v>
      </c>
      <c r="E48" s="222" t="n">
        <f aca="false">Forecasts!G48</f>
        <v>103.3</v>
      </c>
    </row>
    <row r="49" customFormat="false" ht="12.75" hidden="false" customHeight="false" outlineLevel="0" collapsed="false">
      <c r="A49" s="191" t="n">
        <v>35915</v>
      </c>
      <c r="B49" s="183" t="n">
        <f aca="false">IF(A49-$A$2&lt;0,0,INT((A49-$A$2)/365))</f>
        <v>0</v>
      </c>
      <c r="C49" s="221" t="n">
        <f aca="false">Forecasts!C49</f>
        <v>162.6</v>
      </c>
      <c r="D49" s="221" t="n">
        <f aca="false">Forecasts!E49</f>
        <v>104.4</v>
      </c>
      <c r="E49" s="222" t="n">
        <f aca="false">Forecasts!G49</f>
        <v>103.4</v>
      </c>
    </row>
    <row r="50" customFormat="false" ht="12.75" hidden="false" customHeight="false" outlineLevel="0" collapsed="false">
      <c r="A50" s="191" t="n">
        <v>35946</v>
      </c>
      <c r="B50" s="183" t="n">
        <f aca="false">IF(A50-$A$2&lt;0,0,INT((A50-$A$2)/365))</f>
        <v>0</v>
      </c>
      <c r="C50" s="221" t="n">
        <f aca="false">Forecasts!C50</f>
        <v>163.5</v>
      </c>
      <c r="D50" s="221" t="n">
        <f aca="false">Forecasts!E50</f>
        <v>104.5</v>
      </c>
      <c r="E50" s="222" t="n">
        <f aca="false">Forecasts!G50</f>
        <v>103.4</v>
      </c>
    </row>
    <row r="51" customFormat="false" ht="12.75" hidden="false" customHeight="false" outlineLevel="0" collapsed="false">
      <c r="A51" s="191" t="n">
        <v>35976</v>
      </c>
      <c r="B51" s="183" t="n">
        <f aca="false">IF(A51-$A$2&lt;0,0,INT((A51-$A$2)/365))</f>
        <v>0</v>
      </c>
      <c r="C51" s="221" t="n">
        <f aca="false">Forecasts!C51</f>
        <v>163.4</v>
      </c>
      <c r="D51" s="221" t="n">
        <f aca="false">Forecasts!E51</f>
        <v>104.4</v>
      </c>
      <c r="E51" s="222" t="n">
        <f aca="false">Forecasts!G51</f>
        <v>103.4</v>
      </c>
    </row>
    <row r="52" customFormat="false" ht="12.75" hidden="false" customHeight="false" outlineLevel="0" collapsed="false">
      <c r="A52" s="191" t="n">
        <v>36007</v>
      </c>
      <c r="B52" s="183" t="n">
        <f aca="false">IF(A52-$A$2&lt;0,0,INT((A52-$A$2)/365))</f>
        <v>0</v>
      </c>
      <c r="C52" s="221" t="n">
        <f aca="false">Forecasts!C52</f>
        <v>163</v>
      </c>
      <c r="D52" s="221" t="n">
        <f aca="false">Forecasts!E52</f>
        <v>104.4</v>
      </c>
      <c r="E52" s="222" t="n">
        <f aca="false">Forecasts!G52</f>
        <v>103.4</v>
      </c>
    </row>
    <row r="53" customFormat="false" ht="12.75" hidden="false" customHeight="false" outlineLevel="0" collapsed="false">
      <c r="A53" s="191" t="n">
        <v>36038</v>
      </c>
      <c r="B53" s="183" t="n">
        <f aca="false">IF(A53-$A$2&lt;0,0,INT((A53-$A$2)/365))</f>
        <v>0</v>
      </c>
      <c r="C53" s="221" t="n">
        <f aca="false">Forecasts!C53</f>
        <v>163.7</v>
      </c>
      <c r="D53" s="221" t="n">
        <f aca="false">Forecasts!E53</f>
        <v>104.3</v>
      </c>
      <c r="E53" s="222" t="n">
        <f aca="false">Forecasts!G53</f>
        <v>103.3</v>
      </c>
    </row>
    <row r="54" customFormat="false" ht="12.75" hidden="false" customHeight="false" outlineLevel="0" collapsed="false">
      <c r="A54" s="191" t="n">
        <v>36068</v>
      </c>
      <c r="B54" s="183" t="n">
        <f aca="false">IF(A54-$A$2&lt;0,0,INT((A54-$A$2)/365))</f>
        <v>0</v>
      </c>
      <c r="C54" s="221" t="n">
        <f aca="false">Forecasts!C54</f>
        <v>164.4</v>
      </c>
      <c r="D54" s="221" t="n">
        <f aca="false">Forecasts!E54</f>
        <v>104.2</v>
      </c>
      <c r="E54" s="222" t="n">
        <f aca="false">Forecasts!G54</f>
        <v>103.2</v>
      </c>
    </row>
    <row r="55" customFormat="false" ht="12.75" hidden="false" customHeight="false" outlineLevel="0" collapsed="false">
      <c r="A55" s="191" t="n">
        <v>36099</v>
      </c>
      <c r="B55" s="183" t="n">
        <f aca="false">IF(A55-$A$2&lt;0,0,INT((A55-$A$2)/365))</f>
        <v>0</v>
      </c>
      <c r="C55" s="221" t="n">
        <f aca="false">Forecasts!C55</f>
        <v>164.5</v>
      </c>
      <c r="D55" s="221" t="n">
        <f aca="false">Forecasts!E55</f>
        <v>104</v>
      </c>
      <c r="E55" s="222" t="n">
        <f aca="false">Forecasts!G55</f>
        <v>103</v>
      </c>
    </row>
    <row r="56" customFormat="false" ht="12.75" hidden="false" customHeight="false" outlineLevel="0" collapsed="false">
      <c r="A56" s="191" t="n">
        <v>36129</v>
      </c>
      <c r="B56" s="183" t="n">
        <f aca="false">IF(A56-$A$2&lt;0,0,INT((A56-$A$2)/365))</f>
        <v>0</v>
      </c>
      <c r="C56" s="221" t="n">
        <f aca="false">Forecasts!C56</f>
        <v>164.4</v>
      </c>
      <c r="D56" s="221" t="n">
        <f aca="false">Forecasts!E56</f>
        <v>103.8</v>
      </c>
      <c r="E56" s="222" t="n">
        <f aca="false">Forecasts!G56</f>
        <v>102.9</v>
      </c>
    </row>
    <row r="57" customFormat="false" ht="12.75" hidden="false" customHeight="false" outlineLevel="0" collapsed="false">
      <c r="A57" s="191" t="n">
        <v>36160</v>
      </c>
      <c r="B57" s="183" t="n">
        <f aca="false">IF(A57-$A$2&lt;0,0,INT((A57-$A$2)/365))</f>
        <v>0</v>
      </c>
      <c r="C57" s="221" t="n">
        <f aca="false">Forecasts!C57</f>
        <v>164.4</v>
      </c>
      <c r="D57" s="221" t="n">
        <f aca="false">Forecasts!E57</f>
        <v>103.9</v>
      </c>
      <c r="E57" s="222" t="n">
        <f aca="false">Forecasts!G57</f>
        <v>103.1</v>
      </c>
    </row>
    <row r="58" customFormat="false" ht="12.75" hidden="false" customHeight="false" outlineLevel="0" collapsed="false">
      <c r="A58" s="191" t="n">
        <v>36191</v>
      </c>
      <c r="B58" s="183" t="n">
        <f aca="false">IF(A58-$A$2&lt;0,0,INT((A58-$A$2)/365))</f>
        <v>0</v>
      </c>
      <c r="C58" s="221" t="n">
        <f aca="false">Forecasts!C58</f>
        <v>163.4</v>
      </c>
      <c r="D58" s="221" t="n">
        <f aca="false">Forecasts!E58</f>
        <v>103.9</v>
      </c>
      <c r="E58" s="222" t="n">
        <f aca="false">Forecasts!G58</f>
        <v>103.3</v>
      </c>
    </row>
    <row r="59" customFormat="false" ht="12.75" hidden="false" customHeight="false" outlineLevel="0" collapsed="false">
      <c r="A59" s="191" t="n">
        <v>36219</v>
      </c>
      <c r="B59" s="183" t="n">
        <f aca="false">IF(A59-$A$2&lt;0,0,INT((A59-$A$2)/365))</f>
        <v>0</v>
      </c>
      <c r="C59" s="221" t="n">
        <f aca="false">Forecasts!C59</f>
        <v>163.7</v>
      </c>
      <c r="D59" s="221" t="n">
        <f aca="false">Forecasts!E59</f>
        <v>104.1</v>
      </c>
      <c r="E59" s="222" t="n">
        <f aca="false">Forecasts!G59</f>
        <v>103.4</v>
      </c>
    </row>
    <row r="60" customFormat="false" ht="12.75" hidden="false" customHeight="false" outlineLevel="0" collapsed="false">
      <c r="A60" s="191" t="n">
        <v>36250</v>
      </c>
      <c r="B60" s="183" t="n">
        <f aca="false">IF(A60-$A$2&lt;0,0,INT((A60-$A$2)/365))</f>
        <v>0</v>
      </c>
      <c r="C60" s="221" t="n">
        <f aca="false">Forecasts!C60</f>
        <v>164.1</v>
      </c>
      <c r="D60" s="221" t="n">
        <f aca="false">Forecasts!E60</f>
        <v>104.7</v>
      </c>
      <c r="E60" s="222" t="n">
        <f aca="false">Forecasts!G60</f>
        <v>103.6</v>
      </c>
    </row>
    <row r="61" customFormat="false" ht="12.75" hidden="false" customHeight="false" outlineLevel="0" collapsed="false">
      <c r="A61" s="191" t="n">
        <v>36280</v>
      </c>
      <c r="B61" s="183" t="n">
        <f aca="false">IF(A61-$A$2&lt;0,0,INT((A61-$A$2)/365))</f>
        <v>0</v>
      </c>
      <c r="C61" s="221" t="n">
        <f aca="false">Forecasts!C61</f>
        <v>165.2</v>
      </c>
      <c r="D61" s="221" t="n">
        <f aca="false">Forecasts!E61</f>
        <v>105.4</v>
      </c>
      <c r="E61" s="222" t="n">
        <f aca="false">Forecasts!G61</f>
        <v>103.8</v>
      </c>
    </row>
    <row r="62" customFormat="false" ht="12.75" hidden="false" customHeight="false" outlineLevel="0" collapsed="false">
      <c r="A62" s="191" t="n">
        <v>36311</v>
      </c>
      <c r="B62" s="183" t="n">
        <f aca="false">IF(A62-$A$2&lt;0,0,INT((A62-$A$2)/365))</f>
        <v>0</v>
      </c>
      <c r="C62" s="221" t="n">
        <f aca="false">Forecasts!C62</f>
        <v>165.6</v>
      </c>
      <c r="D62" s="221" t="n">
        <f aca="false">Forecasts!E62</f>
        <v>105.5</v>
      </c>
      <c r="E62" s="222" t="n">
        <f aca="false">Forecasts!G62</f>
        <v>103.8</v>
      </c>
    </row>
    <row r="63" customFormat="false" ht="12.75" hidden="false" customHeight="false" outlineLevel="0" collapsed="false">
      <c r="A63" s="191" t="n">
        <v>36341</v>
      </c>
      <c r="B63" s="183" t="n">
        <f aca="false">IF(A63-$A$2&lt;0,0,INT((A63-$A$2)/365))</f>
        <v>0</v>
      </c>
      <c r="C63" s="221" t="n">
        <f aca="false">Forecasts!C63</f>
        <v>165.6</v>
      </c>
      <c r="D63" s="221" t="n">
        <f aca="false">Forecasts!E63</f>
        <v>105.4</v>
      </c>
      <c r="E63" s="222" t="n">
        <f aca="false">Forecasts!G63</f>
        <v>103.7</v>
      </c>
    </row>
    <row r="64" customFormat="false" ht="12.75" hidden="false" customHeight="false" outlineLevel="0" collapsed="false">
      <c r="A64" s="191" t="n">
        <v>36372</v>
      </c>
      <c r="B64" s="183" t="n">
        <f aca="false">IF(A64-$A$2&lt;0,0,INT((A64-$A$2)/365))</f>
        <v>0</v>
      </c>
      <c r="C64" s="221" t="n">
        <f aca="false">Forecasts!C64</f>
        <v>165.1</v>
      </c>
      <c r="D64" s="221" t="n">
        <f aca="false">Forecasts!E64</f>
        <v>105.6</v>
      </c>
      <c r="E64" s="222" t="n">
        <f aca="false">Forecasts!G64</f>
        <v>103.7</v>
      </c>
    </row>
    <row r="65" customFormat="false" ht="12.75" hidden="false" customHeight="false" outlineLevel="0" collapsed="false">
      <c r="A65" s="191" t="n">
        <v>36403</v>
      </c>
      <c r="B65" s="183" t="n">
        <f aca="false">IF(A65-$A$2&lt;0,0,INT((A65-$A$2)/365))</f>
        <v>0</v>
      </c>
      <c r="C65" s="221" t="n">
        <f aca="false">Forecasts!C65</f>
        <v>165.5</v>
      </c>
      <c r="D65" s="221" t="n">
        <f aca="false">Forecasts!E65</f>
        <v>105.7</v>
      </c>
      <c r="E65" s="222" t="n">
        <f aca="false">Forecasts!G65</f>
        <v>103.6</v>
      </c>
    </row>
    <row r="66" customFormat="false" ht="12.75" hidden="false" customHeight="false" outlineLevel="0" collapsed="false">
      <c r="A66" s="191" t="n">
        <v>36433</v>
      </c>
      <c r="B66" s="183" t="n">
        <f aca="false">IF(A66-$A$2&lt;0,0,INT((A66-$A$2)/365))</f>
        <v>0</v>
      </c>
      <c r="C66" s="221" t="n">
        <f aca="false">Forecasts!C66</f>
        <v>166.2</v>
      </c>
      <c r="D66" s="221" t="n">
        <f aca="false">Forecasts!E66</f>
        <v>106</v>
      </c>
      <c r="E66" s="222" t="n">
        <f aca="false">Forecasts!G66</f>
        <v>103.7</v>
      </c>
    </row>
    <row r="67" customFormat="false" ht="12.75" hidden="false" customHeight="false" outlineLevel="0" collapsed="false">
      <c r="A67" s="191" t="n">
        <v>36464</v>
      </c>
      <c r="B67" s="183" t="n">
        <f aca="false">IF(A67-$A$2&lt;0,0,INT((A67-$A$2)/365))</f>
        <v>0</v>
      </c>
      <c r="C67" s="221" t="n">
        <f aca="false">Forecasts!C67</f>
        <v>166.5</v>
      </c>
      <c r="D67" s="221" t="n">
        <f aca="false">Forecasts!E67</f>
        <v>106</v>
      </c>
      <c r="E67" s="222" t="n">
        <f aca="false">Forecasts!G67</f>
        <v>103.7</v>
      </c>
    </row>
    <row r="68" customFormat="false" ht="12.75" hidden="false" customHeight="false" outlineLevel="0" collapsed="false">
      <c r="A68" s="191" t="n">
        <v>36494</v>
      </c>
      <c r="B68" s="183" t="n">
        <f aca="false">IF(A68-$A$2&lt;0,0,INT((A68-$A$2)/365))</f>
        <v>0</v>
      </c>
      <c r="C68" s="221" t="n">
        <f aca="false">Forecasts!C68</f>
        <v>166.7</v>
      </c>
      <c r="D68" s="221" t="n">
        <f aca="false">Forecasts!E68</f>
        <v>106</v>
      </c>
      <c r="E68" s="222" t="n">
        <f aca="false">Forecasts!G68</f>
        <v>103.6</v>
      </c>
    </row>
    <row r="69" customFormat="false" ht="12.75" hidden="false" customHeight="false" outlineLevel="0" collapsed="false">
      <c r="A69" s="191" t="n">
        <v>36525</v>
      </c>
      <c r="B69" s="183" t="n">
        <f aca="false">IF(A69-$A$2&lt;0,0,INT((A69-$A$2)/365))</f>
        <v>0</v>
      </c>
      <c r="C69" s="221" t="n">
        <f aca="false">Forecasts!C69</f>
        <v>167.3</v>
      </c>
      <c r="D69" s="221" t="n">
        <f aca="false">Forecasts!E69</f>
        <v>106.3</v>
      </c>
      <c r="E69" s="222" t="n">
        <f aca="false">Forecasts!G69</f>
        <v>103.7</v>
      </c>
      <c r="I69" s="87"/>
    </row>
    <row r="70" customFormat="false" ht="12.75" hidden="false" customHeight="false" outlineLevel="0" collapsed="false">
      <c r="A70" s="191" t="n">
        <v>36556</v>
      </c>
      <c r="B70" s="183" t="n">
        <f aca="false">IF(A70-$A$2&lt;0,0,INT((A70-$A$2)/365))</f>
        <v>0</v>
      </c>
      <c r="C70" s="221" t="n">
        <f aca="false">Forecasts!C70</f>
        <v>166.6</v>
      </c>
      <c r="D70" s="221" t="n">
        <f aca="false">Forecasts!E70</f>
        <v>106.4</v>
      </c>
      <c r="E70" s="222" t="n">
        <f aca="false">Forecasts!G70</f>
        <v>103.9</v>
      </c>
      <c r="I70" s="87"/>
    </row>
    <row r="71" customFormat="false" ht="12.75" hidden="false" customHeight="false" outlineLevel="0" collapsed="false">
      <c r="A71" s="191" t="n">
        <v>36585</v>
      </c>
      <c r="B71" s="183" t="n">
        <f aca="false">IF(A71-$A$2&lt;0,0,INT((A71-$A$2)/365))</f>
        <v>0</v>
      </c>
      <c r="C71" s="209" t="n">
        <f aca="false">Forecasts!C71</f>
        <v>167.5</v>
      </c>
      <c r="D71" s="221" t="n">
        <f aca="false">Forecasts!E71</f>
        <v>106.5</v>
      </c>
      <c r="E71" s="210" t="n">
        <f aca="false">Forecasts!G71</f>
        <v>103.9</v>
      </c>
      <c r="I71" s="87"/>
    </row>
    <row r="72" customFormat="false" ht="12.75" hidden="false" customHeight="false" outlineLevel="0" collapsed="false">
      <c r="A72" s="191" t="n">
        <v>36616</v>
      </c>
      <c r="B72" s="183" t="n">
        <f aca="false">IF(A72-$A$2&lt;0,0,INT((A72-$A$2)/365))</f>
        <v>0</v>
      </c>
      <c r="C72" s="209" t="n">
        <f aca="false">Forecasts!C72</f>
        <v>167.816320202844</v>
      </c>
      <c r="D72" s="209" t="n">
        <f aca="false">Forecasts!E72</f>
        <v>106.760109759453</v>
      </c>
      <c r="E72" s="210" t="n">
        <f aca="false">Forecasts!G72</f>
        <v>104.105241725587</v>
      </c>
      <c r="I72" s="87"/>
    </row>
    <row r="73" customFormat="false" ht="12.75" hidden="false" customHeight="false" outlineLevel="0" collapsed="false">
      <c r="A73" s="191" t="n">
        <v>36646</v>
      </c>
      <c r="B73" s="183" t="n">
        <f aca="false">IF(A73-$A$2&lt;0,0,INT((A73-$A$2)/365))</f>
        <v>0</v>
      </c>
      <c r="C73" s="209" t="n">
        <f aca="false">Forecasts!C73</f>
        <v>168.128928194474</v>
      </c>
      <c r="D73" s="209" t="n">
        <f aca="false">Forecasts!E73</f>
        <v>107.015471059336</v>
      </c>
      <c r="E73" s="210" t="n">
        <f aca="false">Forecasts!G73</f>
        <v>104.306086133219</v>
      </c>
      <c r="I73" s="87"/>
    </row>
    <row r="74" customFormat="false" ht="12.75" hidden="false" customHeight="false" outlineLevel="0" collapsed="false">
      <c r="A74" s="191" t="n">
        <v>36677</v>
      </c>
      <c r="B74" s="183" t="n">
        <f aca="false">IF(A74-$A$2&lt;0,0,INT((A74-$A$2)/365))</f>
        <v>0</v>
      </c>
      <c r="C74" s="209" t="n">
        <f aca="false">Forecasts!C74</f>
        <v>168.437799690989</v>
      </c>
      <c r="D74" s="209" t="n">
        <f aca="false">Forecasts!E74</f>
        <v>107.263824540624</v>
      </c>
      <c r="E74" s="210" t="n">
        <f aca="false">Forecasts!G74</f>
        <v>104.500645041892</v>
      </c>
      <c r="I74" s="87"/>
    </row>
    <row r="75" customFormat="false" ht="12.75" hidden="false" customHeight="false" outlineLevel="0" collapsed="false">
      <c r="A75" s="191" t="n">
        <v>36707</v>
      </c>
      <c r="B75" s="183" t="n">
        <f aca="false">IF(A75-$A$2&lt;0,0,INT((A75-$A$2)/365))</f>
        <v>0</v>
      </c>
      <c r="C75" s="209" t="n">
        <f aca="false">Forecasts!C75</f>
        <v>168.742910643064</v>
      </c>
      <c r="D75" s="209" t="n">
        <f aca="false">Forecasts!E75</f>
        <v>107.51337890564</v>
      </c>
      <c r="E75" s="210" t="n">
        <f aca="false">Forecasts!G75</f>
        <v>104.695797142181</v>
      </c>
      <c r="I75" s="87"/>
    </row>
    <row r="76" customFormat="false" ht="12.75" hidden="false" customHeight="false" outlineLevel="0" collapsed="false">
      <c r="A76" s="191" t="n">
        <v>36738</v>
      </c>
      <c r="B76" s="183" t="n">
        <f aca="false">IF(A76-$A$2&lt;0,0,INT((A76-$A$2)/365))</f>
        <v>0</v>
      </c>
      <c r="C76" s="209" t="n">
        <f aca="false">Forecasts!C76</f>
        <v>169.044237239012</v>
      </c>
      <c r="D76" s="209" t="n">
        <f aca="false">Forecasts!E76</f>
        <v>107.763476697058</v>
      </c>
      <c r="E76" s="210" t="n">
        <f aca="false">Forecasts!G76</f>
        <v>104.890989485434</v>
      </c>
      <c r="I76" s="87"/>
    </row>
    <row r="77" customFormat="false" ht="12.75" hidden="false" customHeight="false" outlineLevel="0" collapsed="false">
      <c r="A77" s="191" t="n">
        <v>36769</v>
      </c>
      <c r="B77" s="183" t="n">
        <f aca="false">IF(A77-$A$2&lt;0,0,INT((A77-$A$2)/365))</f>
        <v>0</v>
      </c>
      <c r="C77" s="209" t="n">
        <f aca="false">Forecasts!C77</f>
        <v>169.341755907844</v>
      </c>
      <c r="D77" s="209" t="n">
        <f aca="false">Forecasts!E77</f>
        <v>108.01405481866</v>
      </c>
      <c r="E77" s="210" t="n">
        <f aca="false">Forecasts!G77</f>
        <v>105.086167236422</v>
      </c>
      <c r="I77" s="87"/>
    </row>
    <row r="78" customFormat="false" ht="12.75" hidden="false" customHeight="false" outlineLevel="0" collapsed="false">
      <c r="A78" s="191" t="n">
        <v>36799</v>
      </c>
      <c r="B78" s="183" t="n">
        <f aca="false">IF(A78-$A$2&lt;0,0,INT((A78-$A$2)/365))</f>
        <v>0</v>
      </c>
      <c r="C78" s="209" t="n">
        <f aca="false">Forecasts!C78</f>
        <v>169.635443322281</v>
      </c>
      <c r="D78" s="209" t="n">
        <f aca="false">Forecasts!E78</f>
        <v>108.265254179598</v>
      </c>
      <c r="E78" s="210" t="n">
        <f aca="false">Forecasts!G78</f>
        <v>105.281446219752</v>
      </c>
      <c r="I78" s="87"/>
    </row>
    <row r="79" customFormat="false" ht="12.75" hidden="false" customHeight="false" outlineLevel="0" collapsed="false">
      <c r="A79" s="191" t="n">
        <v>36830</v>
      </c>
      <c r="B79" s="183" t="n">
        <f aca="false">IF(A79-$A$2&lt;0,0,INT((A79-$A$2)/365))</f>
        <v>0</v>
      </c>
      <c r="C79" s="209" t="n">
        <f aca="false">Forecasts!C79</f>
        <v>169.925276401765</v>
      </c>
      <c r="D79" s="209" t="n">
        <f aca="false">Forecasts!E79</f>
        <v>108.517148463181</v>
      </c>
      <c r="E79" s="210" t="n">
        <f aca="false">Forecasts!G79</f>
        <v>105.476885865973</v>
      </c>
      <c r="I79" s="87"/>
    </row>
    <row r="80" customFormat="false" ht="12.75" hidden="false" customHeight="false" outlineLevel="0" collapsed="false">
      <c r="A80" s="191" t="n">
        <v>36860</v>
      </c>
      <c r="B80" s="183" t="n">
        <f aca="false">IF(A80-$A$2&lt;0,0,INT((A80-$A$2)/365))</f>
        <v>0</v>
      </c>
      <c r="C80" s="209" t="n">
        <f aca="false">Forecasts!C80</f>
        <v>170.211232315431</v>
      </c>
      <c r="D80" s="209" t="n">
        <f aca="false">Forecasts!E80</f>
        <v>108.769878862514</v>
      </c>
      <c r="E80" s="210" t="n">
        <f aca="false">Forecasts!G80</f>
        <v>105.672601888319</v>
      </c>
      <c r="I80" s="87"/>
    </row>
    <row r="81" customFormat="false" ht="12.75" hidden="false" customHeight="false" outlineLevel="0" collapsed="false">
      <c r="A81" s="191" t="n">
        <v>36891</v>
      </c>
      <c r="B81" s="183" t="n">
        <f aca="false">IF(A81-$A$2&lt;0,0,INT((A81-$A$2)/365))</f>
        <v>0</v>
      </c>
      <c r="C81" s="209" t="n">
        <f aca="false">Forecasts!C81</f>
        <v>170.493288485057</v>
      </c>
      <c r="D81" s="209" t="n">
        <f aca="false">Forecasts!E81</f>
        <v>109.023419681024</v>
      </c>
      <c r="E81" s="210" t="n">
        <f aca="false">Forecasts!G81</f>
        <v>105.868570429812</v>
      </c>
      <c r="I81" s="87"/>
    </row>
    <row r="82" customFormat="false" ht="12.75" hidden="false" customHeight="false" outlineLevel="0" collapsed="false">
      <c r="A82" s="191" t="n">
        <v>36922</v>
      </c>
      <c r="B82" s="183" t="n">
        <f aca="false">IF(A82-$A$2&lt;0,0,INT((A82-$A$2)/365))</f>
        <v>0</v>
      </c>
      <c r="C82" s="209" t="n">
        <f aca="false">Forecasts!C82</f>
        <v>170.771422587992</v>
      </c>
      <c r="D82" s="209" t="n">
        <f aca="false">Forecasts!E82</f>
        <v>109.277009162347</v>
      </c>
      <c r="E82" s="210" t="n">
        <f aca="false">Forecasts!G82</f>
        <v>106.064153323511</v>
      </c>
      <c r="I82" s="87"/>
    </row>
    <row r="83" customFormat="false" ht="12.75" hidden="false" customHeight="false" outlineLevel="0" collapsed="false">
      <c r="A83" s="191" t="n">
        <v>36950</v>
      </c>
      <c r="B83" s="183" t="n">
        <f aca="false">IF(A83-$A$2&lt;0,0,INT((A83-$A$2)/365))</f>
        <v>0</v>
      </c>
      <c r="C83" s="209" t="n">
        <f aca="false">Forecasts!C83</f>
        <v>171.045612560059</v>
      </c>
      <c r="D83" s="209" t="n">
        <f aca="false">Forecasts!E83</f>
        <v>109.531099643896</v>
      </c>
      <c r="E83" s="210" t="n">
        <f aca="false">Forecasts!G83</f>
        <v>106.259726428059</v>
      </c>
      <c r="I83" s="87"/>
    </row>
    <row r="84" customFormat="false" ht="12.75" hidden="false" customHeight="false" outlineLevel="0" collapsed="false">
      <c r="A84" s="191" t="n">
        <v>36981</v>
      </c>
      <c r="B84" s="183" t="n">
        <f aca="false">IF(A84-$A$2&lt;0,0,INT((A84-$A$2)/365))</f>
        <v>1</v>
      </c>
      <c r="C84" s="209" t="n">
        <f aca="false">Forecasts!C84</f>
        <v>171.326968628648</v>
      </c>
      <c r="D84" s="209" t="n">
        <f aca="false">Forecasts!E84</f>
        <v>109.788330272291</v>
      </c>
      <c r="E84" s="210" t="n">
        <f aca="false">Forecasts!G84</f>
        <v>106.458240210771</v>
      </c>
      <c r="I84" s="87"/>
    </row>
    <row r="85" customFormat="false" ht="12.75" hidden="false" customHeight="false" outlineLevel="0" collapsed="false">
      <c r="A85" s="191" t="n">
        <v>37011</v>
      </c>
      <c r="B85" s="183" t="n">
        <f aca="false">IF(A85-$A$2&lt;0,0,INT((A85-$A$2)/365))</f>
        <v>1</v>
      </c>
      <c r="C85" s="209" t="n">
        <f aca="false">Forecasts!C85</f>
        <v>171.615743696782</v>
      </c>
      <c r="D85" s="209" t="n">
        <f aca="false">Forecasts!E85</f>
        <v>110.048808315388</v>
      </c>
      <c r="E85" s="210" t="n">
        <f aca="false">Forecasts!G85</f>
        <v>106.65979793902</v>
      </c>
      <c r="I85" s="87"/>
    </row>
    <row r="86" customFormat="false" ht="12.75" hidden="false" customHeight="false" outlineLevel="0" collapsed="false">
      <c r="A86" s="191" t="n">
        <v>37042</v>
      </c>
      <c r="B86" s="183" t="n">
        <f aca="false">IF(A86-$A$2&lt;0,0,INT((A86-$A$2)/365))</f>
        <v>1</v>
      </c>
      <c r="C86" s="209" t="n">
        <f aca="false">Forecasts!C86</f>
        <v>171.913636801563</v>
      </c>
      <c r="D86" s="209" t="n">
        <f aca="false">Forecasts!E86</f>
        <v>110.313260527804</v>
      </c>
      <c r="E86" s="210" t="n">
        <f aca="false">Forecasts!G86</f>
        <v>106.865116531573</v>
      </c>
      <c r="I86" s="87"/>
    </row>
    <row r="87" customFormat="false" ht="12.75" hidden="false" customHeight="false" outlineLevel="0" collapsed="false">
      <c r="A87" s="191" t="n">
        <v>37072</v>
      </c>
      <c r="B87" s="183" t="n">
        <f aca="false">IF(A87-$A$2&lt;0,0,INT((A87-$A$2)/365))</f>
        <v>1</v>
      </c>
      <c r="C87" s="209" t="n">
        <f aca="false">Forecasts!C87</f>
        <v>172.221263023695</v>
      </c>
      <c r="D87" s="209" t="n">
        <f aca="false">Forecasts!E87</f>
        <v>110.581806504608</v>
      </c>
      <c r="E87" s="210" t="n">
        <f aca="false">Forecasts!G87</f>
        <v>107.074333030316</v>
      </c>
      <c r="I87" s="87"/>
    </row>
    <row r="88" customFormat="false" ht="12.75" hidden="false" customHeight="false" outlineLevel="0" collapsed="false">
      <c r="A88" s="191" t="n">
        <v>37103</v>
      </c>
      <c r="B88" s="183" t="n">
        <f aca="false">IF(A88-$A$2&lt;0,0,INT((A88-$A$2)/365))</f>
        <v>1</v>
      </c>
      <c r="C88" s="209" t="n">
        <f aca="false">Forecasts!C88</f>
        <v>172.539765207013</v>
      </c>
      <c r="D88" s="209" t="n">
        <f aca="false">Forecasts!E88</f>
        <v>110.855007135637</v>
      </c>
      <c r="E88" s="210" t="n">
        <f aca="false">Forecasts!G88</f>
        <v>107.287987278428</v>
      </c>
      <c r="I88" s="87"/>
    </row>
    <row r="89" customFormat="false" ht="12.75" hidden="false" customHeight="false" outlineLevel="0" collapsed="false">
      <c r="A89" s="191" t="n">
        <v>37134</v>
      </c>
      <c r="B89" s="183" t="n">
        <f aca="false">IF(A89-$A$2&lt;0,0,INT((A89-$A$2)/365))</f>
        <v>1</v>
      </c>
      <c r="C89" s="209" t="n">
        <f aca="false">Forecasts!C89</f>
        <v>172.869525975505</v>
      </c>
      <c r="D89" s="209" t="n">
        <f aca="false">Forecasts!E89</f>
        <v>111.132759727212</v>
      </c>
      <c r="E89" s="210" t="n">
        <f aca="false">Forecasts!G89</f>
        <v>107.506014864085</v>
      </c>
      <c r="I89" s="87"/>
    </row>
    <row r="90" customFormat="false" ht="12.75" hidden="false" customHeight="false" outlineLevel="0" collapsed="false">
      <c r="A90" s="191" t="n">
        <v>37164</v>
      </c>
      <c r="B90" s="183" t="n">
        <f aca="false">IF(A90-$A$2&lt;0,0,INT((A90-$A$2)/365))</f>
        <v>1</v>
      </c>
      <c r="C90" s="209" t="n">
        <f aca="false">Forecasts!C90</f>
        <v>173.211528582302</v>
      </c>
      <c r="D90" s="209" t="n">
        <f aca="false">Forecasts!E90</f>
        <v>111.415241147344</v>
      </c>
      <c r="E90" s="210" t="n">
        <f aca="false">Forecasts!G90</f>
        <v>107.728624644166</v>
      </c>
      <c r="I90" s="87"/>
    </row>
    <row r="91" customFormat="false" ht="12.75" hidden="false" customHeight="false" outlineLevel="0" collapsed="false">
      <c r="A91" s="191" t="n">
        <v>37195</v>
      </c>
      <c r="B91" s="183" t="n">
        <f aca="false">IF(A91-$A$2&lt;0,0,INT((A91-$A$2)/365))</f>
        <v>1</v>
      </c>
      <c r="C91" s="209" t="n">
        <f aca="false">Forecasts!C91</f>
        <v>173.56629415512</v>
      </c>
      <c r="D91" s="209" t="n">
        <f aca="false">Forecasts!E91</f>
        <v>111.702398394151</v>
      </c>
      <c r="E91" s="210" t="n">
        <f aca="false">Forecasts!G91</f>
        <v>107.955802919254</v>
      </c>
      <c r="I91" s="87"/>
    </row>
    <row r="92" customFormat="false" ht="12.75" hidden="false" customHeight="false" outlineLevel="0" collapsed="false">
      <c r="A92" s="191" t="n">
        <v>37225</v>
      </c>
      <c r="B92" s="183" t="n">
        <f aca="false">IF(A92-$A$2&lt;0,0,INT((A92-$A$2)/365))</f>
        <v>1</v>
      </c>
      <c r="C92" s="209" t="n">
        <f aca="false">Forecasts!C92</f>
        <v>173.933818193446</v>
      </c>
      <c r="D92" s="209" t="n">
        <f aca="false">Forecasts!E92</f>
        <v>111.994143755011</v>
      </c>
      <c r="E92" s="210" t="n">
        <f aca="false">Forecasts!G92</f>
        <v>108.187471625213</v>
      </c>
      <c r="I92" s="87"/>
    </row>
    <row r="93" customFormat="false" ht="12.75" hidden="false" customHeight="false" outlineLevel="0" collapsed="false">
      <c r="A93" s="191" t="n">
        <v>37256</v>
      </c>
      <c r="B93" s="183" t="n">
        <f aca="false">IF(A93-$A$2&lt;0,0,INT((A93-$A$2)/365))</f>
        <v>1</v>
      </c>
      <c r="C93" s="209" t="n">
        <f aca="false">Forecasts!C93</f>
        <v>174.314779980625</v>
      </c>
      <c r="D93" s="209" t="n">
        <f aca="false">Forecasts!E93</f>
        <v>112.290497393807</v>
      </c>
      <c r="E93" s="210" t="n">
        <f aca="false">Forecasts!G93</f>
        <v>108.423688706924</v>
      </c>
      <c r="I93" s="87"/>
    </row>
    <row r="94" customFormat="false" ht="12.75" hidden="false" customHeight="false" outlineLevel="0" collapsed="false">
      <c r="A94" s="191" t="n">
        <v>37287</v>
      </c>
      <c r="B94" s="183" t="n">
        <f aca="false">IF(A94-$A$2&lt;0,0,INT((A94-$A$2)/365))</f>
        <v>1</v>
      </c>
      <c r="C94" s="209" t="n">
        <f aca="false">Forecasts!C94</f>
        <v>174.708935200983</v>
      </c>
      <c r="D94" s="209" t="n">
        <f aca="false">Forecasts!E94</f>
        <v>112.591241284231</v>
      </c>
      <c r="E94" s="210" t="n">
        <f aca="false">Forecasts!G94</f>
        <v>108.664251796991</v>
      </c>
      <c r="I94" s="87"/>
    </row>
    <row r="95" customFormat="false" ht="12.75" hidden="false" customHeight="false" outlineLevel="0" collapsed="false">
      <c r="A95" s="191" t="n">
        <v>37315</v>
      </c>
      <c r="B95" s="183" t="n">
        <f aca="false">IF(A95-$A$2&lt;0,0,INT((A95-$A$2)/365))</f>
        <v>1</v>
      </c>
      <c r="C95" s="209" t="n">
        <f aca="false">Forecasts!C95</f>
        <v>175.116753137567</v>
      </c>
      <c r="D95" s="209" t="n">
        <f aca="false">Forecasts!E95</f>
        <v>112.896480078535</v>
      </c>
      <c r="E95" s="210" t="n">
        <f aca="false">Forecasts!G95</f>
        <v>108.909274828879</v>
      </c>
      <c r="I95" s="87"/>
    </row>
    <row r="96" customFormat="false" ht="12.75" hidden="false" customHeight="false" outlineLevel="0" collapsed="false">
      <c r="A96" s="191" t="n">
        <v>37346</v>
      </c>
      <c r="B96" s="183" t="n">
        <f aca="false">IF(A96-$A$2&lt;0,0,INT((A96-$A$2)/365))</f>
        <v>2</v>
      </c>
      <c r="C96" s="209" t="n">
        <f aca="false">Forecasts!C96</f>
        <v>175.538188832824</v>
      </c>
      <c r="D96" s="209" t="n">
        <f aca="false">Forecasts!E96</f>
        <v>113.206021815037</v>
      </c>
      <c r="E96" s="210" t="n">
        <f aca="false">Forecasts!G96</f>
        <v>109.158590767233</v>
      </c>
      <c r="I96" s="87"/>
    </row>
    <row r="97" customFormat="false" ht="12.75" hidden="false" customHeight="false" outlineLevel="0" collapsed="false">
      <c r="A97" s="191" t="n">
        <v>37376</v>
      </c>
      <c r="B97" s="183" t="n">
        <f aca="false">IF(A97-$A$2&lt;0,0,INT((A97-$A$2)/365))</f>
        <v>2</v>
      </c>
      <c r="C97" s="209" t="n">
        <f aca="false">Forecasts!C97</f>
        <v>175.971907231134</v>
      </c>
      <c r="D97" s="209" t="n">
        <f aca="false">Forecasts!E97</f>
        <v>113.519435402301</v>
      </c>
      <c r="E97" s="210" t="n">
        <f aca="false">Forecasts!G97</f>
        <v>109.411747104769</v>
      </c>
      <c r="I97" s="87"/>
    </row>
    <row r="98" customFormat="false" ht="12.75" hidden="false" customHeight="false" outlineLevel="0" collapsed="false">
      <c r="A98" s="191" t="n">
        <v>37407</v>
      </c>
      <c r="B98" s="183" t="n">
        <f aca="false">IF(A98-$A$2&lt;0,0,INT((A98-$A$2)/365))</f>
        <v>2</v>
      </c>
      <c r="C98" s="209" t="n">
        <f aca="false">Forecasts!C98</f>
        <v>176.418900318429</v>
      </c>
      <c r="D98" s="209" t="n">
        <f aca="false">Forecasts!E98</f>
        <v>113.836802517084</v>
      </c>
      <c r="E98" s="210" t="n">
        <f aca="false">Forecasts!G98</f>
        <v>109.668874558925</v>
      </c>
      <c r="I98" s="87"/>
    </row>
    <row r="99" customFormat="false" ht="12.75" hidden="false" customHeight="false" outlineLevel="0" collapsed="false">
      <c r="A99" s="191" t="n">
        <v>37437</v>
      </c>
      <c r="B99" s="183" t="n">
        <f aca="false">IF(A99-$A$2&lt;0,0,INT((A99-$A$2)/365))</f>
        <v>2</v>
      </c>
      <c r="C99" s="209" t="n">
        <f aca="false">Forecasts!C99</f>
        <v>176.878490912409</v>
      </c>
      <c r="D99" s="209" t="n">
        <f aca="false">Forecasts!E99</f>
        <v>114.157835725232</v>
      </c>
      <c r="E99" s="210" t="n">
        <f aca="false">Forecasts!G99</f>
        <v>109.929684800529</v>
      </c>
      <c r="I99" s="87"/>
    </row>
    <row r="100" customFormat="false" ht="12.75" hidden="false" customHeight="false" outlineLevel="0" collapsed="false">
      <c r="A100" s="191" t="n">
        <v>37468</v>
      </c>
      <c r="B100" s="183" t="n">
        <f aca="false">IF(A100-$A$2&lt;0,0,INT((A100-$A$2)/365))</f>
        <v>2</v>
      </c>
      <c r="C100" s="209" t="n">
        <f aca="false">Forecasts!C100</f>
        <v>177.350694709941</v>
      </c>
      <c r="D100" s="209" t="n">
        <f aca="false">Forecasts!E100</f>
        <v>114.482754064117</v>
      </c>
      <c r="E100" s="210" t="n">
        <f aca="false">Forecasts!G100</f>
        <v>110.194355949345</v>
      </c>
      <c r="I100" s="87"/>
    </row>
    <row r="101" customFormat="false" ht="12.75" hidden="false" customHeight="false" outlineLevel="0" collapsed="false">
      <c r="A101" s="191" t="n">
        <v>37499</v>
      </c>
      <c r="B101" s="183" t="n">
        <f aca="false">IF(A101-$A$2&lt;0,0,INT((A101-$A$2)/365))</f>
        <v>2</v>
      </c>
      <c r="C101" s="209" t="n">
        <f aca="false">Forecasts!C101</f>
        <v>177.834734852404</v>
      </c>
      <c r="D101" s="209" t="n">
        <f aca="false">Forecasts!E101</f>
        <v>114.811220661366</v>
      </c>
      <c r="E101" s="210" t="n">
        <f aca="false">Forecasts!G101</f>
        <v>110.462552190246</v>
      </c>
      <c r="I101" s="87"/>
    </row>
    <row r="102" customFormat="false" ht="12.75" hidden="false" customHeight="false" outlineLevel="0" collapsed="false">
      <c r="A102" s="191" t="n">
        <v>37529</v>
      </c>
      <c r="B102" s="183" t="n">
        <f aca="false">IF(A102-$A$2&lt;0,0,INT((A102-$A$2)/365))</f>
        <v>2</v>
      </c>
      <c r="C102" s="209" t="n">
        <f aca="false">Forecasts!C102</f>
        <v>178.330485564421</v>
      </c>
      <c r="D102" s="209" t="n">
        <f aca="false">Forecasts!E102</f>
        <v>115.143087123528</v>
      </c>
      <c r="E102" s="210" t="n">
        <f aca="false">Forecasts!G102</f>
        <v>110.734138196172</v>
      </c>
      <c r="I102" s="87"/>
    </row>
    <row r="103" customFormat="false" ht="12.75" hidden="false" customHeight="false" outlineLevel="0" collapsed="false">
      <c r="A103" s="191" t="n">
        <v>37560</v>
      </c>
      <c r="B103" s="183" t="n">
        <f aca="false">IF(A103-$A$2&lt;0,0,INT((A103-$A$2)/365))</f>
        <v>2</v>
      </c>
      <c r="C103" s="209" t="n">
        <f aca="false">Forecasts!C103</f>
        <v>178.837416654093</v>
      </c>
      <c r="D103" s="209" t="n">
        <f aca="false">Forecasts!E103</f>
        <v>115.478095361805</v>
      </c>
      <c r="E103" s="210" t="n">
        <f aca="false">Forecasts!G103</f>
        <v>111.008860713375</v>
      </c>
      <c r="I103" s="87"/>
    </row>
    <row r="104" customFormat="false" ht="12.75" hidden="false" customHeight="false" outlineLevel="0" collapsed="false">
      <c r="A104" s="191" t="n">
        <v>37590</v>
      </c>
      <c r="B104" s="183" t="n">
        <f aca="false">IF(A104-$A$2&lt;0,0,INT((A104-$A$2)/365))</f>
        <v>2</v>
      </c>
      <c r="C104" s="209" t="n">
        <f aca="false">Forecasts!C104</f>
        <v>179.354675610671</v>
      </c>
      <c r="D104" s="209" t="n">
        <f aca="false">Forecasts!E104</f>
        <v>115.815914604431</v>
      </c>
      <c r="E104" s="210" t="n">
        <f aca="false">Forecasts!G104</f>
        <v>111.286384920881</v>
      </c>
      <c r="I104" s="87"/>
    </row>
    <row r="105" customFormat="false" ht="12.75" hidden="false" customHeight="false" outlineLevel="0" collapsed="false">
      <c r="A105" s="191" t="n">
        <v>37621</v>
      </c>
      <c r="B105" s="183" t="n">
        <f aca="false">IF(A105-$A$2&lt;0,0,INT((A105-$A$2)/365))</f>
        <v>2</v>
      </c>
      <c r="C105" s="209" t="n">
        <f aca="false">Forecasts!C105</f>
        <v>179.881971986164</v>
      </c>
      <c r="D105" s="209" t="n">
        <f aca="false">Forecasts!E105</f>
        <v>116.156356909086</v>
      </c>
      <c r="E105" s="210" t="n">
        <f aca="false">Forecasts!G105</f>
        <v>111.566532556</v>
      </c>
      <c r="I105" s="87"/>
    </row>
    <row r="106" customFormat="false" ht="12.75" hidden="false" customHeight="false" outlineLevel="0" collapsed="false">
      <c r="A106" s="191" t="n">
        <v>37652</v>
      </c>
      <c r="B106" s="183" t="n">
        <f aca="false">IF(A106-$A$2&lt;0,0,INT((A106-$A$2)/365))</f>
        <v>2</v>
      </c>
      <c r="C106" s="209" t="n">
        <f aca="false">Forecasts!C106</f>
        <v>180.418444844539</v>
      </c>
      <c r="D106" s="209" t="n">
        <f aca="false">Forecasts!E106</f>
        <v>116.500134282461</v>
      </c>
      <c r="E106" s="210" t="n">
        <f aca="false">Forecasts!G106</f>
        <v>111.849829312688</v>
      </c>
      <c r="I106" s="87"/>
    </row>
    <row r="107" customFormat="false" ht="12.75" hidden="false" customHeight="false" outlineLevel="0" collapsed="false">
      <c r="A107" s="191" t="n">
        <v>37680</v>
      </c>
      <c r="B107" s="183" t="n">
        <f aca="false">IF(A107-$A$2&lt;0,0,INT((A107-$A$2)/365))</f>
        <v>2</v>
      </c>
      <c r="C107" s="209" t="n">
        <f aca="false">Forecasts!C107</f>
        <v>180.963724460095</v>
      </c>
      <c r="D107" s="209" t="n">
        <f aca="false">Forecasts!E107</f>
        <v>116.845260219116</v>
      </c>
      <c r="E107" s="210" t="n">
        <f aca="false">Forecasts!G107</f>
        <v>112.13460794439</v>
      </c>
      <c r="I107" s="87"/>
    </row>
    <row r="108" customFormat="false" ht="12.75" hidden="false" customHeight="false" outlineLevel="0" collapsed="false">
      <c r="A108" s="191" t="n">
        <v>37711</v>
      </c>
      <c r="B108" s="183" t="n">
        <f aca="false">IF(A108-$A$2&lt;0,0,INT((A108-$A$2)/365))</f>
        <v>3</v>
      </c>
      <c r="C108" s="209" t="n">
        <f aca="false">Forecasts!C108</f>
        <v>181.517166920781</v>
      </c>
      <c r="D108" s="209" t="n">
        <f aca="false">Forecasts!E108</f>
        <v>117.193262037977</v>
      </c>
      <c r="E108" s="210" t="n">
        <f aca="false">Forecasts!G108</f>
        <v>112.422081792083</v>
      </c>
      <c r="I108" s="87"/>
    </row>
    <row r="109" customFormat="false" ht="12.75" hidden="false" customHeight="false" outlineLevel="0" collapsed="false">
      <c r="A109" s="191" t="n">
        <v>37741</v>
      </c>
      <c r="B109" s="183" t="n">
        <f aca="false">IF(A109-$A$2&lt;0,0,INT((A109-$A$2)/365))</f>
        <v>3</v>
      </c>
      <c r="C109" s="209" t="n">
        <f aca="false">Forecasts!C109</f>
        <v>182.077591087046</v>
      </c>
      <c r="D109" s="209" t="n">
        <f aca="false">Forecasts!E109</f>
        <v>117.542037453657</v>
      </c>
      <c r="E109" s="210" t="n">
        <f aca="false">Forecasts!G109</f>
        <v>112.710435105373</v>
      </c>
      <c r="I109" s="87"/>
    </row>
    <row r="110" customFormat="false" ht="12.75" hidden="false" customHeight="false" outlineLevel="0" collapsed="false">
      <c r="A110" s="191" t="n">
        <v>37772</v>
      </c>
      <c r="B110" s="183" t="n">
        <f aca="false">IF(A110-$A$2&lt;0,0,INT((A110-$A$2)/365))</f>
        <v>3</v>
      </c>
      <c r="C110" s="209" t="n">
        <f aca="false">Forecasts!C110</f>
        <v>182.644945241739</v>
      </c>
      <c r="D110" s="209" t="n">
        <f aca="false">Forecasts!E110</f>
        <v>117.892989003762</v>
      </c>
      <c r="E110" s="210" t="n">
        <f aca="false">Forecasts!G110</f>
        <v>113.000818244418</v>
      </c>
      <c r="I110" s="87"/>
    </row>
    <row r="111" customFormat="false" ht="12.75" hidden="false" customHeight="false" outlineLevel="0" collapsed="false">
      <c r="A111" s="191" t="n">
        <v>37802</v>
      </c>
      <c r="B111" s="183" t="n">
        <f aca="false">IF(A111-$A$2&lt;0,0,INT((A111-$A$2)/365))</f>
        <v>3</v>
      </c>
      <c r="C111" s="209" t="n">
        <f aca="false">Forecasts!C111</f>
        <v>183.218449071533</v>
      </c>
      <c r="D111" s="209" t="n">
        <f aca="false">Forecasts!E111</f>
        <v>118.243327914274</v>
      </c>
      <c r="E111" s="210" t="n">
        <f aca="false">Forecasts!G111</f>
        <v>113.290879922694</v>
      </c>
      <c r="I111" s="87"/>
    </row>
    <row r="112" customFormat="false" ht="12.75" hidden="false" customHeight="false" outlineLevel="0" collapsed="false">
      <c r="A112" s="191" t="n">
        <v>37833</v>
      </c>
      <c r="B112" s="183" t="n">
        <f aca="false">IF(A112-$A$2&lt;0,0,INT((A112-$A$2)/365))</f>
        <v>3</v>
      </c>
      <c r="C112" s="209" t="n">
        <f aca="false">Forecasts!C112</f>
        <v>183.797620753911</v>
      </c>
      <c r="D112" s="209" t="n">
        <f aca="false">Forecasts!E112</f>
        <v>118.596093943209</v>
      </c>
      <c r="E112" s="210" t="n">
        <f aca="false">Forecasts!G112</f>
        <v>113.583088918516</v>
      </c>
      <c r="I112" s="87"/>
    </row>
    <row r="113" customFormat="false" ht="12.75" hidden="false" customHeight="false" outlineLevel="0" collapsed="false">
      <c r="A113" s="191" t="n">
        <v>37864</v>
      </c>
      <c r="B113" s="183" t="n">
        <f aca="false">IF(A113-$A$2&lt;0,0,INT((A113-$A$2)/365))</f>
        <v>3</v>
      </c>
      <c r="C113" s="209" t="n">
        <f aca="false">Forecasts!C113</f>
        <v>184.381739706174</v>
      </c>
      <c r="D113" s="209" t="n">
        <f aca="false">Forecasts!E113</f>
        <v>118.948333845843</v>
      </c>
      <c r="E113" s="210" t="n">
        <f aca="false">Forecasts!G113</f>
        <v>113.874964562083</v>
      </c>
      <c r="I113" s="87"/>
    </row>
    <row r="114" customFormat="false" ht="12.75" hidden="false" customHeight="false" outlineLevel="0" collapsed="false">
      <c r="A114" s="191" t="n">
        <v>37894</v>
      </c>
      <c r="B114" s="183" t="n">
        <f aca="false">IF(A114-$A$2&lt;0,0,INT((A114-$A$2)/365))</f>
        <v>3</v>
      </c>
      <c r="C114" s="209" t="n">
        <f aca="false">Forecasts!C114</f>
        <v>184.970305672473</v>
      </c>
      <c r="D114" s="209" t="n">
        <f aca="false">Forecasts!E114</f>
        <v>119.302318342075</v>
      </c>
      <c r="E114" s="210" t="n">
        <f aca="false">Forecasts!G114</f>
        <v>114.1683400038</v>
      </c>
      <c r="I114" s="87"/>
    </row>
    <row r="115" customFormat="false" ht="12.75" hidden="false" customHeight="false" outlineLevel="0" collapsed="false">
      <c r="A115" s="191" t="n">
        <v>37925</v>
      </c>
      <c r="B115" s="183" t="n">
        <f aca="false">IF(A115-$A$2&lt;0,0,INT((A115-$A$2)/365))</f>
        <v>3</v>
      </c>
      <c r="C115" s="209" t="n">
        <f aca="false">Forecasts!C115</f>
        <v>185.562720625622</v>
      </c>
      <c r="D115" s="209" t="n">
        <f aca="false">Forecasts!E115</f>
        <v>119.655618096626</v>
      </c>
      <c r="E115" s="210" t="n">
        <f aca="false">Forecasts!G115</f>
        <v>114.461176317639</v>
      </c>
      <c r="I115" s="87"/>
    </row>
    <row r="116" customFormat="false" ht="12.75" hidden="false" customHeight="false" outlineLevel="0" collapsed="false">
      <c r="A116" s="191" t="n">
        <v>37955</v>
      </c>
      <c r="B116" s="183" t="n">
        <f aca="false">IF(A116-$A$2&lt;0,0,INT((A116-$A$2)/365))</f>
        <v>3</v>
      </c>
      <c r="C116" s="209" t="n">
        <f aca="false">Forecasts!C116</f>
        <v>186.158369606481</v>
      </c>
      <c r="D116" s="209" t="n">
        <f aca="false">Forecasts!E116</f>
        <v>120.009906308361</v>
      </c>
      <c r="E116" s="210" t="n">
        <f aca="false">Forecasts!G116</f>
        <v>114.754806769216</v>
      </c>
      <c r="I116" s="87"/>
    </row>
    <row r="117" customFormat="false" ht="12.75" hidden="false" customHeight="false" outlineLevel="0" collapsed="false">
      <c r="A117" s="191" t="n">
        <v>37986</v>
      </c>
      <c r="B117" s="183" t="n">
        <f aca="false">IF(A117-$A$2&lt;0,0,INT((A117-$A$2)/365))</f>
        <v>3</v>
      </c>
      <c r="C117" s="209" t="n">
        <f aca="false">Forecasts!C117</f>
        <v>186.756745716852</v>
      </c>
      <c r="D117" s="209" t="n">
        <f aca="false">Forecasts!E117</f>
        <v>120.364007571887</v>
      </c>
      <c r="E117" s="210" t="n">
        <f aca="false">Forecasts!G117</f>
        <v>115.048230785381</v>
      </c>
      <c r="I117" s="87"/>
    </row>
    <row r="118" customFormat="false" ht="12.75" hidden="false" customHeight="false" outlineLevel="0" collapsed="false">
      <c r="A118" s="191" t="n">
        <v>38017</v>
      </c>
      <c r="B118" s="183" t="n">
        <f aca="false">IF(A118-$A$2&lt;0,0,INT((A118-$A$2)/365))</f>
        <v>3</v>
      </c>
      <c r="C118" s="209" t="n">
        <f aca="false">Forecasts!C118</f>
        <v>187.357309256541</v>
      </c>
      <c r="D118" s="209" t="n">
        <f aca="false">Forecasts!E118</f>
        <v>120.71816406211</v>
      </c>
      <c r="E118" s="210" t="n">
        <f aca="false">Forecasts!G118</f>
        <v>115.341610713986</v>
      </c>
      <c r="I118" s="87"/>
    </row>
    <row r="119" customFormat="false" ht="12.75" hidden="false" customHeight="false" outlineLevel="0" collapsed="false">
      <c r="A119" s="191" t="n">
        <v>38046</v>
      </c>
      <c r="B119" s="183" t="n">
        <f aca="false">IF(A119-$A$2&lt;0,0,INT((A119-$A$2)/365))</f>
        <v>3</v>
      </c>
      <c r="C119" s="209" t="n">
        <f aca="false">Forecasts!C119</f>
        <v>187.959559696613</v>
      </c>
      <c r="D119" s="209" t="n">
        <f aca="false">Forecasts!E119</f>
        <v>121.072090544912</v>
      </c>
      <c r="E119" s="210" t="n">
        <f aca="false">Forecasts!G119</f>
        <v>115.634678607139</v>
      </c>
      <c r="I119" s="87"/>
    </row>
    <row r="120" customFormat="false" ht="12.75" hidden="false" customHeight="false" outlineLevel="0" collapsed="false">
      <c r="A120" s="191" t="n">
        <v>38077</v>
      </c>
      <c r="B120" s="183" t="n">
        <f aca="false">IF(A120-$A$2&lt;0,0,INT((A120-$A$2)/365))</f>
        <v>4</v>
      </c>
      <c r="C120" s="209" t="n">
        <f aca="false">Forecasts!C120</f>
        <v>188.563002149168</v>
      </c>
      <c r="D120" s="209" t="n">
        <f aca="false">Forecasts!E120</f>
        <v>121.425887134449</v>
      </c>
      <c r="E120" s="210" t="n">
        <f aca="false">Forecasts!G120</f>
        <v>115.927483376566</v>
      </c>
      <c r="I120" s="87"/>
    </row>
    <row r="121" customFormat="false" ht="12.75" hidden="false" customHeight="false" outlineLevel="0" collapsed="false">
      <c r="A121" s="191" t="n">
        <v>38107</v>
      </c>
      <c r="B121" s="183" t="n">
        <f aca="false">IF(A121-$A$2&lt;0,0,INT((A121-$A$2)/365))</f>
        <v>4</v>
      </c>
      <c r="C121" s="209" t="n">
        <f aca="false">Forecasts!C121</f>
        <v>189.167257521329</v>
      </c>
      <c r="D121" s="209" t="n">
        <f aca="false">Forecasts!E121</f>
        <v>121.778986721122</v>
      </c>
      <c r="E121" s="210" t="n">
        <f aca="false">Forecasts!G121</f>
        <v>116.219534729971</v>
      </c>
      <c r="I121" s="87"/>
    </row>
    <row r="122" customFormat="false" ht="12.75" hidden="false" customHeight="false" outlineLevel="0" collapsed="false">
      <c r="A122" s="191" t="n">
        <v>38138</v>
      </c>
      <c r="B122" s="183" t="n">
        <f aca="false">IF(A122-$A$2&lt;0,0,INT((A122-$A$2)/365))</f>
        <v>4</v>
      </c>
      <c r="C122" s="209" t="n">
        <f aca="false">Forecasts!C122</f>
        <v>189.771814800435</v>
      </c>
      <c r="D122" s="209" t="n">
        <f aca="false">Forecasts!E122</f>
        <v>122.131606590159</v>
      </c>
      <c r="E122" s="210" t="n">
        <f aca="false">Forecasts!G122</f>
        <v>116.510977043542</v>
      </c>
      <c r="I122" s="87"/>
    </row>
    <row r="123" customFormat="false" ht="12.75" hidden="false" customHeight="false" outlineLevel="0" collapsed="false">
      <c r="A123" s="191" t="n">
        <v>38168</v>
      </c>
      <c r="B123" s="183" t="n">
        <f aca="false">IF(A123-$A$2&lt;0,0,INT((A123-$A$2)/365))</f>
        <v>4</v>
      </c>
      <c r="C123" s="209" t="n">
        <f aca="false">Forecasts!C123</f>
        <v>190.376321954775</v>
      </c>
      <c r="D123" s="209" t="n">
        <f aca="false">Forecasts!E123</f>
        <v>122.48213383722</v>
      </c>
      <c r="E123" s="210" t="n">
        <f aca="false">Forecasts!G123</f>
        <v>116.800466079872</v>
      </c>
      <c r="I123" s="87"/>
    </row>
    <row r="124" customFormat="false" ht="12.75" hidden="false" customHeight="false" outlineLevel="0" collapsed="false">
      <c r="A124" s="191" t="n">
        <v>38199</v>
      </c>
      <c r="B124" s="183" t="n">
        <f aca="false">IF(A124-$A$2&lt;0,0,INT((A124-$A$2)/365))</f>
        <v>4</v>
      </c>
      <c r="C124" s="209" t="n">
        <f aca="false">Forecasts!C124</f>
        <v>190.980318818743</v>
      </c>
      <c r="D124" s="209" t="n">
        <f aca="false">Forecasts!E124</f>
        <v>122.832860615754</v>
      </c>
      <c r="E124" s="210" t="n">
        <f aca="false">Forecasts!G124</f>
        <v>117.089849877788</v>
      </c>
      <c r="I124" s="87"/>
    </row>
    <row r="125" customFormat="false" ht="12.75" hidden="false" customHeight="false" outlineLevel="0" collapsed="false">
      <c r="A125" s="191" t="n">
        <v>38230</v>
      </c>
      <c r="B125" s="183" t="n">
        <f aca="false">IF(A125-$A$2&lt;0,0,INT((A125-$A$2)/365))</f>
        <v>4</v>
      </c>
      <c r="C125" s="209" t="n">
        <f aca="false">Forecasts!C125</f>
        <v>191.583524314601</v>
      </c>
      <c r="D125" s="209" t="n">
        <f aca="false">Forecasts!E125</f>
        <v>123.181613130803</v>
      </c>
      <c r="E125" s="210" t="n">
        <f aca="false">Forecasts!G125</f>
        <v>117.377330431489</v>
      </c>
      <c r="I125" s="87"/>
    </row>
    <row r="126" customFormat="false" ht="12.75" hidden="false" customHeight="false" outlineLevel="0" collapsed="false">
      <c r="A126" s="191" t="n">
        <v>38260</v>
      </c>
      <c r="B126" s="183" t="n">
        <f aca="false">IF(A126-$A$2&lt;0,0,INT((A126-$A$2)/365))</f>
        <v>4</v>
      </c>
      <c r="C126" s="209" t="n">
        <f aca="false">Forecasts!C126</f>
        <v>192.185500678806</v>
      </c>
      <c r="D126" s="209" t="n">
        <f aca="false">Forecasts!E126</f>
        <v>123.530282637384</v>
      </c>
      <c r="E126" s="210" t="n">
        <f aca="false">Forecasts!G126</f>
        <v>117.664427838838</v>
      </c>
      <c r="I126" s="87"/>
    </row>
    <row r="127" customFormat="false" ht="12.75" hidden="false" customHeight="false" outlineLevel="0" collapsed="false">
      <c r="A127" s="191" t="n">
        <v>38291</v>
      </c>
      <c r="B127" s="183" t="n">
        <f aca="false">IF(A127-$A$2&lt;0,0,INT((A127-$A$2)/365))</f>
        <v>4</v>
      </c>
      <c r="C127" s="209" t="n">
        <f aca="false">Forecasts!C127</f>
        <v>192.785917799719</v>
      </c>
      <c r="D127" s="209" t="n">
        <f aca="false">Forecasts!E127</f>
        <v>123.876863916881</v>
      </c>
      <c r="E127" s="210" t="n">
        <f aca="false">Forecasts!G127</f>
        <v>117.949480444684</v>
      </c>
      <c r="I127" s="87"/>
    </row>
    <row r="128" customFormat="false" ht="12.75" hidden="false" customHeight="false" outlineLevel="0" collapsed="false">
      <c r="A128" s="191" t="n">
        <v>38321</v>
      </c>
      <c r="B128" s="183" t="n">
        <f aca="false">IF(A128-$A$2&lt;0,0,INT((A128-$A$2)/365))</f>
        <v>4</v>
      </c>
      <c r="C128" s="209" t="n">
        <f aca="false">Forecasts!C128</f>
        <v>193.384593520039</v>
      </c>
      <c r="D128" s="209" t="n">
        <f aca="false">Forecasts!E128</f>
        <v>124.222876946325</v>
      </c>
      <c r="E128" s="210" t="n">
        <f aca="false">Forecasts!G128</f>
        <v>118.233721041476</v>
      </c>
      <c r="I128" s="87"/>
    </row>
    <row r="129" customFormat="false" ht="12.75" hidden="false" customHeight="false" outlineLevel="0" collapsed="false">
      <c r="A129" s="191" t="n">
        <v>38352</v>
      </c>
      <c r="B129" s="183" t="n">
        <f aca="false">IF(A129-$A$2&lt;0,0,INT((A129-$A$2)/365))</f>
        <v>4</v>
      </c>
      <c r="C129" s="209" t="n">
        <f aca="false">Forecasts!C129</f>
        <v>193.981127251981</v>
      </c>
      <c r="D129" s="209" t="n">
        <f aca="false">Forecasts!E129</f>
        <v>124.567588811364</v>
      </c>
      <c r="E129" s="210" t="n">
        <f aca="false">Forecasts!G129</f>
        <v>118.51652479966</v>
      </c>
      <c r="I129" s="87"/>
    </row>
    <row r="130" customFormat="false" ht="12.75" hidden="false" customHeight="false" outlineLevel="0" collapsed="false">
      <c r="A130" s="191" t="n">
        <v>38383</v>
      </c>
      <c r="B130" s="183" t="n">
        <f aca="false">IF(A130-$A$2&lt;0,0,INT((A130-$A$2)/365))</f>
        <v>4</v>
      </c>
      <c r="C130" s="209" t="n">
        <f aca="false">Forecasts!C130</f>
        <v>194.575396192625</v>
      </c>
      <c r="D130" s="209" t="n">
        <f aca="false">Forecasts!E130</f>
        <v>124.91092423493</v>
      </c>
      <c r="E130" s="210" t="n">
        <f aca="false">Forecasts!G130</f>
        <v>118.797823739509</v>
      </c>
      <c r="I130" s="87"/>
    </row>
    <row r="131" customFormat="false" ht="12.75" hidden="false" customHeight="false" outlineLevel="0" collapsed="false">
      <c r="A131" s="191" t="n">
        <v>38411</v>
      </c>
      <c r="B131" s="183" t="n">
        <f aca="false">IF(A131-$A$2&lt;0,0,INT((A131-$A$2)/365))</f>
        <v>4</v>
      </c>
      <c r="C131" s="209" t="n">
        <f aca="false">Forecasts!C131</f>
        <v>195.167025480434</v>
      </c>
      <c r="D131" s="209" t="n">
        <f aca="false">Forecasts!E131</f>
        <v>125.252861370399</v>
      </c>
      <c r="E131" s="210" t="n">
        <f aca="false">Forecasts!G131</f>
        <v>119.077576722604</v>
      </c>
      <c r="I131" s="87"/>
    </row>
    <row r="132" customFormat="false" ht="12.75" hidden="false" customHeight="false" outlineLevel="0" collapsed="false">
      <c r="A132" s="191" t="n">
        <v>38442</v>
      </c>
      <c r="B132" s="183" t="n">
        <f aca="false">IF(A132-$A$2&lt;0,0,INT((A132-$A$2)/365))</f>
        <v>5</v>
      </c>
      <c r="C132" s="209" t="n">
        <f aca="false">Forecasts!C132</f>
        <v>195.755793322786</v>
      </c>
      <c r="D132" s="209" t="n">
        <f aca="false">Forecasts!E132</f>
        <v>125.593272288811</v>
      </c>
      <c r="E132" s="210" t="n">
        <f aca="false">Forecasts!G132</f>
        <v>119.355666369135</v>
      </c>
      <c r="I132" s="87"/>
    </row>
    <row r="133" customFormat="false" ht="12.75" hidden="false" customHeight="false" outlineLevel="0" collapsed="false">
      <c r="A133" s="191" t="n">
        <v>38472</v>
      </c>
      <c r="B133" s="183" t="n">
        <f aca="false">IF(A133-$A$2&lt;0,0,INT((A133-$A$2)/365))</f>
        <v>5</v>
      </c>
      <c r="C133" s="209" t="n">
        <f aca="false">Forecasts!C133</f>
        <v>196.341972813957</v>
      </c>
      <c r="D133" s="209" t="n">
        <f aca="false">Forecasts!E133</f>
        <v>125.932233191377</v>
      </c>
      <c r="E133" s="210" t="n">
        <f aca="false">Forecasts!G133</f>
        <v>119.632175190647</v>
      </c>
      <c r="I133" s="87"/>
    </row>
    <row r="134" customFormat="false" ht="12.75" hidden="false" customHeight="false" outlineLevel="0" collapsed="false">
      <c r="A134" s="191" t="n">
        <v>38503</v>
      </c>
      <c r="B134" s="183" t="n">
        <f aca="false">IF(A134-$A$2&lt;0,0,INT((A134-$A$2)/365))</f>
        <v>5</v>
      </c>
      <c r="C134" s="209" t="n">
        <f aca="false">Forecasts!C134</f>
        <v>196.924922215702</v>
      </c>
      <c r="D134" s="209" t="n">
        <f aca="false">Forecasts!E134</f>
        <v>126.269581021133</v>
      </c>
      <c r="E134" s="210" t="n">
        <f aca="false">Forecasts!G134</f>
        <v>119.906929188383</v>
      </c>
      <c r="I134" s="87"/>
    </row>
    <row r="135" customFormat="false" ht="12.75" hidden="false" customHeight="false" outlineLevel="0" collapsed="false">
      <c r="A135" s="191" t="n">
        <v>38533</v>
      </c>
      <c r="B135" s="183" t="n">
        <f aca="false">IF(A135-$A$2&lt;0,0,INT((A135-$A$2)/365))</f>
        <v>5</v>
      </c>
      <c r="C135" s="209" t="n">
        <f aca="false">Forecasts!C135</f>
        <v>197.504642568074</v>
      </c>
      <c r="D135" s="209" t="n">
        <f aca="false">Forecasts!E135</f>
        <v>126.604032269366</v>
      </c>
      <c r="E135" s="210" t="n">
        <f aca="false">Forecasts!G135</f>
        <v>120.178884129254</v>
      </c>
      <c r="I135" s="87"/>
    </row>
    <row r="136" customFormat="false" ht="12.75" hidden="false" customHeight="false" outlineLevel="0" collapsed="false">
      <c r="A136" s="191" t="n">
        <v>38564</v>
      </c>
      <c r="B136" s="183" t="n">
        <f aca="false">IF(A136-$A$2&lt;0,0,INT((A136-$A$2)/365))</f>
        <v>5</v>
      </c>
      <c r="C136" s="209" t="n">
        <f aca="false">Forecasts!C136</f>
        <v>198.080822401358</v>
      </c>
      <c r="D136" s="209" t="n">
        <f aca="false">Forecasts!E136</f>
        <v>126.937889029682</v>
      </c>
      <c r="E136" s="210" t="n">
        <f aca="false">Forecasts!G136</f>
        <v>120.44989879351</v>
      </c>
      <c r="I136" s="87"/>
    </row>
    <row r="137" customFormat="false" ht="12.75" hidden="false" customHeight="false" outlineLevel="0" collapsed="false">
      <c r="A137" s="191" t="n">
        <v>38595</v>
      </c>
      <c r="B137" s="183" t="n">
        <f aca="false">IF(A137-$A$2&lt;0,0,INT((A137-$A$2)/365))</f>
        <v>5</v>
      </c>
      <c r="C137" s="209" t="n">
        <f aca="false">Forecasts!C137</f>
        <v>198.653503469113</v>
      </c>
      <c r="D137" s="209" t="n">
        <f aca="false">Forecasts!E137</f>
        <v>127.269171938267</v>
      </c>
      <c r="E137" s="210" t="n">
        <f aca="false">Forecasts!G137</f>
        <v>120.718364628253</v>
      </c>
      <c r="I137" s="87"/>
    </row>
    <row r="138" customFormat="false" ht="12.75" hidden="false" customHeight="false" outlineLevel="0" collapsed="false">
      <c r="A138" s="191" t="n">
        <v>38625</v>
      </c>
      <c r="B138" s="183" t="n">
        <f aca="false">IF(A138-$A$2&lt;0,0,INT((A138-$A$2)/365))</f>
        <v>5</v>
      </c>
      <c r="C138" s="209" t="n">
        <f aca="false">Forecasts!C138</f>
        <v>199.222398840711</v>
      </c>
      <c r="D138" s="209" t="n">
        <f aca="false">Forecasts!E138</f>
        <v>127.599773466101</v>
      </c>
      <c r="E138" s="210" t="n">
        <f aca="false">Forecasts!G138</f>
        <v>120.985806785613</v>
      </c>
      <c r="I138" s="87"/>
    </row>
    <row r="139" customFormat="false" ht="12.75" hidden="false" customHeight="false" outlineLevel="0" collapsed="false">
      <c r="A139" s="191" t="n">
        <v>38656</v>
      </c>
      <c r="B139" s="183" t="n">
        <f aca="false">IF(A139-$A$2&lt;0,0,INT((A139-$A$2)/365))</f>
        <v>5</v>
      </c>
      <c r="C139" s="209" t="n">
        <f aca="false">Forecasts!C139</f>
        <v>199.787407135199</v>
      </c>
      <c r="D139" s="209" t="n">
        <f aca="false">Forecasts!E139</f>
        <v>127.9277508919</v>
      </c>
      <c r="E139" s="210" t="n">
        <f aca="false">Forecasts!G139</f>
        <v>121.250638316216</v>
      </c>
      <c r="I139" s="87"/>
    </row>
    <row r="140" customFormat="false" ht="12.75" hidden="false" customHeight="false" outlineLevel="0" collapsed="false">
      <c r="A140" s="191" t="n">
        <v>38686</v>
      </c>
      <c r="B140" s="183" t="n">
        <f aca="false">IF(A140-$A$2&lt;0,0,INT((A140-$A$2)/365))</f>
        <v>5</v>
      </c>
      <c r="C140" s="209" t="n">
        <f aca="false">Forecasts!C140</f>
        <v>200.348621874577</v>
      </c>
      <c r="D140" s="209" t="n">
        <f aca="false">Forecasts!E140</f>
        <v>128.254717109393</v>
      </c>
      <c r="E140" s="210" t="n">
        <f aca="false">Forecasts!G140</f>
        <v>121.514181147068</v>
      </c>
      <c r="I140" s="87"/>
    </row>
    <row r="141" customFormat="false" ht="12.75" hidden="false" customHeight="false" outlineLevel="0" collapsed="false">
      <c r="A141" s="191" t="n">
        <v>38717</v>
      </c>
      <c r="B141" s="183" t="n">
        <f aca="false">IF(A141-$A$2&lt;0,0,INT((A141-$A$2)/365))</f>
        <v>5</v>
      </c>
      <c r="C141" s="209" t="n">
        <f aca="false">Forecasts!C141</f>
        <v>200.905791183652</v>
      </c>
      <c r="D141" s="209" t="n">
        <f aca="false">Forecasts!E141</f>
        <v>128.580064447468</v>
      </c>
      <c r="E141" s="210" t="n">
        <f aca="false">Forecasts!G141</f>
        <v>121.775925832262</v>
      </c>
      <c r="I141" s="87"/>
    </row>
    <row r="142" customFormat="false" ht="12.75" hidden="false" customHeight="false" outlineLevel="0" collapsed="false">
      <c r="A142" s="191" t="n">
        <v>38748</v>
      </c>
      <c r="B142" s="183" t="n">
        <f aca="false">IF(A142-$A$2&lt;0,0,INT((A142-$A$2)/365))</f>
        <v>5</v>
      </c>
      <c r="C142" s="209" t="n">
        <f aca="false">Forecasts!C142</f>
        <v>201.459036920001</v>
      </c>
      <c r="D142" s="209" t="n">
        <f aca="false">Forecasts!E142</f>
        <v>128.903662570523</v>
      </c>
      <c r="E142" s="210" t="n">
        <f aca="false">Forecasts!G142</f>
        <v>122.035776724281</v>
      </c>
      <c r="I142" s="87"/>
    </row>
    <row r="143" customFormat="false" ht="12.75" hidden="false" customHeight="false" outlineLevel="0" collapsed="false">
      <c r="A143" s="191" t="n">
        <v>38776</v>
      </c>
      <c r="B143" s="183" t="n">
        <f aca="false">IF(A143-$A$2&lt;0,0,INT((A143-$A$2)/365))</f>
        <v>5</v>
      </c>
      <c r="C143" s="209" t="n">
        <f aca="false">Forecasts!C143</f>
        <v>202.008128928842</v>
      </c>
      <c r="D143" s="209" t="n">
        <f aca="false">Forecasts!E143</f>
        <v>129.225622145557</v>
      </c>
      <c r="E143" s="210" t="n">
        <f aca="false">Forecasts!G143</f>
        <v>122.293810806826</v>
      </c>
      <c r="I143" s="87"/>
    </row>
    <row r="144" customFormat="false" ht="12.75" hidden="false" customHeight="false" outlineLevel="0" collapsed="false">
      <c r="A144" s="191" t="n">
        <v>38807</v>
      </c>
      <c r="B144" s="183" t="n">
        <f aca="false">IF(A144-$A$2&lt;0,0,INT((A144-$A$2)/365))</f>
        <v>6</v>
      </c>
      <c r="C144" s="209" t="n">
        <f aca="false">Forecasts!C144</f>
        <v>202.553029701599</v>
      </c>
      <c r="D144" s="209" t="n">
        <f aca="false">Forecasts!E144</f>
        <v>129.54581358629</v>
      </c>
      <c r="E144" s="210" t="n">
        <f aca="false">Forecasts!G144</f>
        <v>122.549922538405</v>
      </c>
      <c r="I144" s="87"/>
    </row>
    <row r="145" customFormat="false" ht="12.75" hidden="false" customHeight="false" outlineLevel="0" collapsed="false">
      <c r="A145" s="191" t="n">
        <v>38837</v>
      </c>
      <c r="B145" s="183" t="n">
        <f aca="false">IF(A145-$A$2&lt;0,0,INT((A145-$A$2)/365))</f>
        <v>6</v>
      </c>
      <c r="C145" s="209" t="n">
        <f aca="false">Forecasts!C145</f>
        <v>203.094261950434</v>
      </c>
      <c r="D145" s="209" t="n">
        <f aca="false">Forecasts!E145</f>
        <v>129.864440577827</v>
      </c>
      <c r="E145" s="210" t="n">
        <f aca="false">Forecasts!G145</f>
        <v>122.804314419265</v>
      </c>
      <c r="I145" s="87"/>
    </row>
    <row r="146" customFormat="false" ht="12.75" hidden="false" customHeight="false" outlineLevel="0" collapsed="false">
      <c r="A146" s="191" t="n">
        <v>38868</v>
      </c>
      <c r="B146" s="183" t="n">
        <f aca="false">IF(A146-$A$2&lt;0,0,INT((A146-$A$2)/365))</f>
        <v>6</v>
      </c>
      <c r="C146" s="209" t="n">
        <f aca="false">Forecasts!C146</f>
        <v>203.631259527769</v>
      </c>
      <c r="D146" s="209" t="n">
        <f aca="false">Forecasts!E146</f>
        <v>130.181327264932</v>
      </c>
      <c r="E146" s="210" t="n">
        <f aca="false">Forecasts!G146</f>
        <v>123.056808206166</v>
      </c>
      <c r="I146" s="87"/>
    </row>
    <row r="147" customFormat="false" ht="12.75" hidden="false" customHeight="false" outlineLevel="0" collapsed="false">
      <c r="A147" s="191" t="n">
        <v>38898</v>
      </c>
      <c r="B147" s="183" t="n">
        <f aca="false">IF(A147-$A$2&lt;0,0,INT((A147-$A$2)/365))</f>
        <v>6</v>
      </c>
      <c r="C147" s="209" t="n">
        <f aca="false">Forecasts!C147</f>
        <v>204.164196217071</v>
      </c>
      <c r="D147" s="209" t="n">
        <f aca="false">Forecasts!E147</f>
        <v>130.495154725889</v>
      </c>
      <c r="E147" s="210" t="n">
        <f aca="false">Forecasts!G147</f>
        <v>123.306347282134</v>
      </c>
      <c r="I147" s="87"/>
    </row>
    <row r="148" customFormat="false" ht="12.75" hidden="false" customHeight="false" outlineLevel="0" collapsed="false">
      <c r="A148" s="191" t="n">
        <v>38929</v>
      </c>
      <c r="B148" s="183" t="n">
        <f aca="false">IF(A148-$A$2&lt;0,0,INT((A148-$A$2)/365))</f>
        <v>6</v>
      </c>
      <c r="C148" s="209" t="n">
        <f aca="false">Forecasts!C148</f>
        <v>204.692889915585</v>
      </c>
      <c r="D148" s="209" t="n">
        <f aca="false">Forecasts!E148</f>
        <v>130.808496558201</v>
      </c>
      <c r="E148" s="210" t="n">
        <f aca="false">Forecasts!G148</f>
        <v>123.555011081955</v>
      </c>
      <c r="I148" s="87"/>
    </row>
    <row r="149" customFormat="false" ht="12.75" hidden="false" customHeight="false" outlineLevel="0" collapsed="false">
      <c r="A149" s="191" t="n">
        <v>38960</v>
      </c>
      <c r="B149" s="183" t="n">
        <f aca="false">IF(A149-$A$2&lt;0,0,INT((A149-$A$2)/365))</f>
        <v>6</v>
      </c>
      <c r="C149" s="209" t="n">
        <f aca="false">Forecasts!C149</f>
        <v>205.217528906503</v>
      </c>
      <c r="D149" s="209" t="n">
        <f aca="false">Forecasts!E149</f>
        <v>131.119249383419</v>
      </c>
      <c r="E149" s="210" t="n">
        <f aca="false">Forecasts!G149</f>
        <v>123.801107368827</v>
      </c>
      <c r="I149" s="87"/>
    </row>
    <row r="150" customFormat="false" ht="12.75" hidden="false" customHeight="false" outlineLevel="0" collapsed="false">
      <c r="A150" s="191" t="n">
        <v>38990</v>
      </c>
      <c r="B150" s="183" t="n">
        <f aca="false">IF(A150-$A$2&lt;0,0,INT((A150-$A$2)/365))</f>
        <v>6</v>
      </c>
      <c r="C150" s="209" t="n">
        <f aca="false">Forecasts!C150</f>
        <v>205.73794817114</v>
      </c>
      <c r="D150" s="209" t="n">
        <f aca="false">Forecasts!E150</f>
        <v>131.429456494445</v>
      </c>
      <c r="E150" s="210" t="n">
        <f aca="false">Forecasts!G150</f>
        <v>124.046284774656</v>
      </c>
      <c r="I150" s="87"/>
    </row>
    <row r="151" customFormat="false" ht="12.75" hidden="false" customHeight="false" outlineLevel="0" collapsed="false">
      <c r="A151" s="191" t="n">
        <v>39021</v>
      </c>
      <c r="B151" s="183" t="n">
        <f aca="false">IF(A151-$A$2&lt;0,0,INT((A151-$A$2)/365))</f>
        <v>6</v>
      </c>
      <c r="C151" s="209" t="n">
        <f aca="false">Forecasts!C151</f>
        <v>206.254170346825</v>
      </c>
      <c r="D151" s="209" t="n">
        <f aca="false">Forecasts!E151</f>
        <v>131.737102163042</v>
      </c>
      <c r="E151" s="210" t="n">
        <f aca="false">Forecasts!G151</f>
        <v>124.288912448833</v>
      </c>
      <c r="I151" s="87"/>
    </row>
    <row r="152" customFormat="false" ht="12.75" hidden="false" customHeight="false" outlineLevel="0" collapsed="false">
      <c r="A152" s="191" t="n">
        <v>39051</v>
      </c>
      <c r="B152" s="183" t="n">
        <f aca="false">IF(A152-$A$2&lt;0,0,INT((A152-$A$2)/365))</f>
        <v>6</v>
      </c>
      <c r="C152" s="209" t="n">
        <f aca="false">Forecasts!C152</f>
        <v>206.766399625061</v>
      </c>
      <c r="D152" s="209" t="n">
        <f aca="false">Forecasts!E152</f>
        <v>132.04396003865</v>
      </c>
      <c r="E152" s="210" t="n">
        <f aca="false">Forecasts!G152</f>
        <v>124.530443719018</v>
      </c>
      <c r="I152" s="87"/>
    </row>
    <row r="153" customFormat="false" ht="12.75" hidden="false" customHeight="false" outlineLevel="0" collapsed="false">
      <c r="A153" s="191" t="n">
        <v>39082</v>
      </c>
      <c r="B153" s="183" t="n">
        <f aca="false">IF(A153-$A$2&lt;0,0,INT((A153-$A$2)/365))</f>
        <v>6</v>
      </c>
      <c r="C153" s="209" t="n">
        <f aca="false">Forecasts!C153</f>
        <v>207.274494280588</v>
      </c>
      <c r="D153" s="209" t="n">
        <f aca="false">Forecasts!E153</f>
        <v>132.349324650617</v>
      </c>
      <c r="E153" s="210" t="n">
        <f aca="false">Forecasts!G153</f>
        <v>124.770299311944</v>
      </c>
      <c r="I153" s="87"/>
    </row>
    <row r="154" customFormat="false" ht="12.75" hidden="false" customHeight="false" outlineLevel="0" collapsed="false">
      <c r="A154" s="191" t="n">
        <v>39113</v>
      </c>
      <c r="B154" s="183" t="n">
        <f aca="false">IF(A154-$A$2&lt;0,0,INT((A154-$A$2)/365))</f>
        <v>6</v>
      </c>
      <c r="C154" s="209" t="n">
        <f aca="false">Forecasts!C154</f>
        <v>207.778665600894</v>
      </c>
      <c r="D154" s="209" t="n">
        <f aca="false">Forecasts!E154</f>
        <v>132.65334151671</v>
      </c>
      <c r="E154" s="210" t="n">
        <f aca="false">Forecasts!G154</f>
        <v>125.00861298189</v>
      </c>
      <c r="I154" s="87"/>
    </row>
    <row r="155" customFormat="false" ht="12.75" hidden="false" customHeight="false" outlineLevel="0" collapsed="false">
      <c r="A155" s="191" t="n">
        <v>39141</v>
      </c>
      <c r="B155" s="183" t="n">
        <f aca="false">IF(A155-$A$2&lt;0,0,INT((A155-$A$2)/365))</f>
        <v>6</v>
      </c>
      <c r="C155" s="209" t="n">
        <f aca="false">Forecasts!C155</f>
        <v>208.278785726253</v>
      </c>
      <c r="D155" s="209" t="n">
        <f aca="false">Forecasts!E155</f>
        <v>132.956273505782</v>
      </c>
      <c r="E155" s="210" t="n">
        <f aca="false">Forecasts!G155</f>
        <v>125.245590851505</v>
      </c>
      <c r="I155" s="87"/>
    </row>
    <row r="156" customFormat="false" ht="12.75" hidden="false" customHeight="false" outlineLevel="0" collapsed="false">
      <c r="A156" s="191" t="n">
        <v>39172</v>
      </c>
      <c r="B156" s="183" t="n">
        <f aca="false">IF(A156-$A$2&lt;0,0,INT((A156-$A$2)/365))</f>
        <v>7</v>
      </c>
      <c r="C156" s="209" t="n">
        <f aca="false">Forecasts!C156</f>
        <v>208.774904085606</v>
      </c>
      <c r="D156" s="209" t="n">
        <f aca="false">Forecasts!E156</f>
        <v>133.258032452192</v>
      </c>
      <c r="E156" s="210" t="n">
        <f aca="false">Forecasts!G156</f>
        <v>125.481166478727</v>
      </c>
      <c r="I156" s="87"/>
    </row>
    <row r="157" customFormat="false" ht="12.75" hidden="false" customHeight="false" outlineLevel="0" collapsed="false">
      <c r="A157" s="191" t="n">
        <v>39202</v>
      </c>
      <c r="B157" s="183" t="n">
        <f aca="false">IF(A157-$A$2&lt;0,0,INT((A157-$A$2)/365))</f>
        <v>7</v>
      </c>
      <c r="C157" s="209" t="n">
        <f aca="false">Forecasts!C157</f>
        <v>209.26756669274</v>
      </c>
      <c r="D157" s="209" t="n">
        <f aca="false">Forecasts!E157</f>
        <v>133.558753104821</v>
      </c>
      <c r="E157" s="210" t="n">
        <f aca="false">Forecasts!G157</f>
        <v>125.715486460275</v>
      </c>
      <c r="I157" s="87"/>
    </row>
    <row r="158" customFormat="false" ht="12.75" hidden="false" customHeight="false" outlineLevel="0" collapsed="false">
      <c r="A158" s="191" t="n">
        <v>39233</v>
      </c>
      <c r="B158" s="183" t="n">
        <f aca="false">IF(A158-$A$2&lt;0,0,INT((A158-$A$2)/365))</f>
        <v>7</v>
      </c>
      <c r="C158" s="209" t="n">
        <f aca="false">Forecasts!C158</f>
        <v>209.756331551812</v>
      </c>
      <c r="D158" s="209" t="n">
        <f aca="false">Forecasts!E158</f>
        <v>133.858358711445</v>
      </c>
      <c r="E158" s="210" t="n">
        <f aca="false">Forecasts!G158</f>
        <v>125.948461152505</v>
      </c>
      <c r="I158" s="87"/>
    </row>
    <row r="159" customFormat="false" ht="12.75" hidden="false" customHeight="false" outlineLevel="0" collapsed="false">
      <c r="A159" s="191" t="n">
        <v>39263</v>
      </c>
      <c r="B159" s="183" t="n">
        <f aca="false">IF(A159-$A$2&lt;0,0,INT((A159-$A$2)/365))</f>
        <v>7</v>
      </c>
      <c r="C159" s="209" t="n">
        <f aca="false">Forecasts!C159</f>
        <v>210.241417889097</v>
      </c>
      <c r="D159" s="209" t="n">
        <f aca="false">Forecasts!E159</f>
        <v>134.155460495113</v>
      </c>
      <c r="E159" s="210" t="n">
        <f aca="false">Forecasts!G159</f>
        <v>126.178984545982</v>
      </c>
      <c r="I159" s="87"/>
    </row>
    <row r="160" customFormat="false" ht="12.75" hidden="false" customHeight="false" outlineLevel="0" collapsed="false">
      <c r="A160" s="191" t="n">
        <v>39294</v>
      </c>
      <c r="B160" s="183" t="n">
        <f aca="false">IF(A160-$A$2&lt;0,0,INT((A160-$A$2)/365))</f>
        <v>7</v>
      </c>
      <c r="C160" s="209" t="n">
        <f aca="false">Forecasts!C160</f>
        <v>210.722727193586</v>
      </c>
      <c r="D160" s="209" t="n">
        <f aca="false">Forecasts!E160</f>
        <v>134.452731431865</v>
      </c>
      <c r="E160" s="210" t="n">
        <f aca="false">Forecasts!G160</f>
        <v>126.409211773199</v>
      </c>
      <c r="I160" s="87"/>
    </row>
    <row r="161" customFormat="false" ht="12.75" hidden="false" customHeight="false" outlineLevel="0" collapsed="false">
      <c r="A161" s="191" t="n">
        <v>39325</v>
      </c>
      <c r="B161" s="183" t="n">
        <f aca="false">IF(A161-$A$2&lt;0,0,INT((A161-$A$2)/365))</f>
        <v>7</v>
      </c>
      <c r="C161" s="209" t="n">
        <f aca="false">Forecasts!C161</f>
        <v>211.200478712843</v>
      </c>
      <c r="D161" s="209" t="n">
        <f aca="false">Forecasts!E161</f>
        <v>134.747981923518</v>
      </c>
      <c r="E161" s="210" t="n">
        <f aca="false">Forecasts!G161</f>
        <v>126.637389930245</v>
      </c>
      <c r="I161" s="87"/>
    </row>
    <row r="162" customFormat="false" ht="12.75" hidden="false" customHeight="false" outlineLevel="0" collapsed="false">
      <c r="A162" s="191" t="n">
        <v>39355</v>
      </c>
      <c r="B162" s="183" t="n">
        <f aca="false">IF(A162-$A$2&lt;0,0,INT((A162-$A$2)/365))</f>
        <v>7</v>
      </c>
      <c r="C162" s="209" t="n">
        <f aca="false">Forecasts!C162</f>
        <v>211.674583971824</v>
      </c>
      <c r="D162" s="209" t="n">
        <f aca="false">Forecasts!E162</f>
        <v>135.043402622142</v>
      </c>
      <c r="E162" s="210" t="n">
        <f aca="false">Forecasts!G162</f>
        <v>126.865283456624</v>
      </c>
      <c r="I162" s="87"/>
    </row>
    <row r="163" customFormat="false" ht="12.75" hidden="false" customHeight="false" outlineLevel="0" collapsed="false">
      <c r="A163" s="191" t="n">
        <v>39386</v>
      </c>
      <c r="B163" s="183" t="n">
        <f aca="false">IF(A163-$A$2&lt;0,0,INT((A163-$A$2)/365))</f>
        <v>7</v>
      </c>
      <c r="C163" s="209" t="n">
        <f aca="false">Forecasts!C163</f>
        <v>212.145112634151</v>
      </c>
      <c r="D163" s="209" t="n">
        <f aca="false">Forecasts!E163</f>
        <v>135.336955134625</v>
      </c>
      <c r="E163" s="210" t="n">
        <f aca="false">Forecasts!G163</f>
        <v>127.091252906659</v>
      </c>
      <c r="I163" s="87"/>
    </row>
    <row r="164" customFormat="false" ht="12.75" hidden="false" customHeight="false" outlineLevel="0" collapsed="false">
      <c r="A164" s="191" t="n">
        <v>39416</v>
      </c>
      <c r="B164" s="183" t="n">
        <f aca="false">IF(A164-$A$2&lt;0,0,INT((A164-$A$2)/365))</f>
        <v>7</v>
      </c>
      <c r="C164" s="209" t="n">
        <f aca="false">Forecasts!C164</f>
        <v>212.612281291966</v>
      </c>
      <c r="D164" s="209" t="n">
        <f aca="false">Forecasts!E164</f>
        <v>135.630404595526</v>
      </c>
      <c r="E164" s="210" t="n">
        <f aca="false">Forecasts!G164</f>
        <v>127.316738104131</v>
      </c>
      <c r="I164" s="87"/>
    </row>
    <row r="165" customFormat="false" ht="12.75" hidden="false" customHeight="false" outlineLevel="0" collapsed="false">
      <c r="A165" s="191" t="n">
        <v>39447</v>
      </c>
      <c r="B165" s="183" t="n">
        <f aca="false">IF(A165-$A$2&lt;0,0,INT((A165-$A$2)/365))</f>
        <v>7</v>
      </c>
      <c r="C165" s="209" t="n">
        <f aca="false">Forecasts!C165</f>
        <v>213.076014846666</v>
      </c>
      <c r="D165" s="209" t="n">
        <f aca="false">Forecasts!E165</f>
        <v>135.92304198689</v>
      </c>
      <c r="E165" s="210" t="n">
        <f aca="false">Forecasts!G165</f>
        <v>127.541163156902</v>
      </c>
      <c r="I165" s="87"/>
    </row>
    <row r="166" customFormat="false" ht="12.75" hidden="false" customHeight="false" outlineLevel="0" collapsed="false">
      <c r="A166" s="191" t="n">
        <v>39478</v>
      </c>
      <c r="B166" s="183" t="n">
        <f aca="false">IF(A166-$A$2&lt;0,0,INT((A166-$A$2)/365))</f>
        <v>7</v>
      </c>
      <c r="C166" s="209" t="n">
        <f aca="false">Forecasts!C166</f>
        <v>213.536526674195</v>
      </c>
      <c r="D166" s="209" t="n">
        <f aca="false">Forecasts!E166</f>
        <v>136.214881706676</v>
      </c>
      <c r="E166" s="210" t="n">
        <f aca="false">Forecasts!G166</f>
        <v>127.764554869045</v>
      </c>
      <c r="I166" s="87"/>
    </row>
    <row r="167" customFormat="false" ht="12.75" hidden="false" customHeight="false" outlineLevel="0" collapsed="false">
      <c r="A167" s="191" t="n">
        <v>39507</v>
      </c>
      <c r="B167" s="183" t="n">
        <f aca="false">IF(A167-$A$2&lt;0,0,INT((A167-$A$2)/365))</f>
        <v>7</v>
      </c>
      <c r="C167" s="209" t="n">
        <f aca="false">Forecasts!C167</f>
        <v>213.993749478374</v>
      </c>
      <c r="D167" s="209" t="n">
        <f aca="false">Forecasts!E167</f>
        <v>136.505930227325</v>
      </c>
      <c r="E167" s="210" t="n">
        <f aca="false">Forecasts!G167</f>
        <v>127.986915224022</v>
      </c>
      <c r="I167" s="87"/>
    </row>
    <row r="168" customFormat="false" ht="12.75" hidden="false" customHeight="false" outlineLevel="0" collapsed="false">
      <c r="A168" s="191" t="n">
        <v>39538</v>
      </c>
      <c r="B168" s="183" t="n">
        <f aca="false">IF(A168-$A$2&lt;0,0,INT((A168-$A$2)/365))</f>
        <v>8</v>
      </c>
      <c r="C168" s="209" t="n">
        <f aca="false">Forecasts!C168</f>
        <v>214.447758809569</v>
      </c>
      <c r="D168" s="209" t="n">
        <f aca="false">Forecasts!E168</f>
        <v>136.79645549882</v>
      </c>
      <c r="E168" s="210" t="n">
        <f aca="false">Forecasts!G168</f>
        <v>128.208466079332</v>
      </c>
      <c r="I168" s="87"/>
    </row>
    <row r="169" customFormat="false" ht="12.75" hidden="false" customHeight="false" outlineLevel="0" collapsed="false">
      <c r="A169" s="191" t="n">
        <v>39568</v>
      </c>
      <c r="B169" s="183" t="n">
        <f aca="false">IF(A169-$A$2&lt;0,0,INT((A169-$A$2)/365))</f>
        <v>8</v>
      </c>
      <c r="C169" s="209" t="n">
        <f aca="false">Forecasts!C169</f>
        <v>214.898892277609</v>
      </c>
      <c r="D169" s="209" t="n">
        <f aca="false">Forecasts!E169</f>
        <v>137.086107742921</v>
      </c>
      <c r="E169" s="210" t="n">
        <f aca="false">Forecasts!G169</f>
        <v>128.428948922554</v>
      </c>
      <c r="I169" s="87"/>
    </row>
    <row r="170" customFormat="false" ht="12.75" hidden="false" customHeight="false" outlineLevel="0" collapsed="false">
      <c r="A170" s="191" t="n">
        <v>39599</v>
      </c>
      <c r="B170" s="183" t="n">
        <f aca="false">IF(A170-$A$2&lt;0,0,INT((A170-$A$2)/365))</f>
        <v>8</v>
      </c>
      <c r="C170" s="209" t="n">
        <f aca="false">Forecasts!C170</f>
        <v>215.346959429624</v>
      </c>
      <c r="D170" s="209" t="n">
        <f aca="false">Forecasts!E170</f>
        <v>137.375243448357</v>
      </c>
      <c r="E170" s="210" t="n">
        <f aca="false">Forecasts!G170</f>
        <v>128.648639299886</v>
      </c>
      <c r="I170" s="87"/>
    </row>
    <row r="171" customFormat="false" ht="12.75" hidden="false" customHeight="false" outlineLevel="0" collapsed="false">
      <c r="A171" s="191" t="n">
        <v>39629</v>
      </c>
      <c r="B171" s="183" t="n">
        <f aca="false">IF(A171-$A$2&lt;0,0,INT((A171-$A$2)/365))</f>
        <v>8</v>
      </c>
      <c r="C171" s="209" t="n">
        <f aca="false">Forecasts!C171</f>
        <v>215.792161904473</v>
      </c>
      <c r="D171" s="209" t="n">
        <f aca="false">Forecasts!E171</f>
        <v>137.662199480621</v>
      </c>
      <c r="E171" s="210" t="n">
        <f aca="false">Forecasts!G171</f>
        <v>128.866213781642</v>
      </c>
      <c r="I171" s="87"/>
    </row>
    <row r="172" customFormat="false" ht="12.75" hidden="false" customHeight="false" outlineLevel="0" collapsed="false">
      <c r="A172" s="191" t="n">
        <v>39660</v>
      </c>
      <c r="B172" s="183" t="n">
        <f aca="false">IF(A172-$A$2&lt;0,0,INT((A172-$A$2)/365))</f>
        <v>8</v>
      </c>
      <c r="C172" s="209" t="n">
        <f aca="false">Forecasts!C172</f>
        <v>216.234448642808</v>
      </c>
      <c r="D172" s="209" t="n">
        <f aca="false">Forecasts!E172</f>
        <v>137.94979203004</v>
      </c>
      <c r="E172" s="210" t="n">
        <f aca="false">Forecasts!G172</f>
        <v>129.083935349251</v>
      </c>
      <c r="I172" s="87"/>
    </row>
    <row r="173" customFormat="false" ht="12.75" hidden="false" customHeight="false" outlineLevel="0" collapsed="false">
      <c r="A173" s="191" t="n">
        <v>39691</v>
      </c>
      <c r="B173" s="183" t="n">
        <f aca="false">IF(A173-$A$2&lt;0,0,INT((A173-$A$2)/365))</f>
        <v>8</v>
      </c>
      <c r="C173" s="209" t="n">
        <f aca="false">Forecasts!C173</f>
        <v>216.674015480667</v>
      </c>
      <c r="D173" s="209" t="n">
        <f aca="false">Forecasts!E173</f>
        <v>138.235679234312</v>
      </c>
      <c r="E173" s="210" t="n">
        <f aca="false">Forecasts!G173</f>
        <v>129.299934709268</v>
      </c>
      <c r="I173" s="87"/>
    </row>
    <row r="174" customFormat="false" ht="12.75" hidden="false" customHeight="false" outlineLevel="0" collapsed="false">
      <c r="A174" s="191" t="n">
        <v>39721</v>
      </c>
      <c r="B174" s="183" t="n">
        <f aca="false">IF(A174-$A$2&lt;0,0,INT((A174-$A$2)/365))</f>
        <v>8</v>
      </c>
      <c r="C174" s="209" t="n">
        <f aca="false">Forecasts!C174</f>
        <v>217.110816754206</v>
      </c>
      <c r="D174" s="209" t="n">
        <f aca="false">Forecasts!E174</f>
        <v>138.522275315329</v>
      </c>
      <c r="E174" s="210" t="n">
        <f aca="false">Forecasts!G174</f>
        <v>129.516150077353</v>
      </c>
      <c r="I174" s="87"/>
    </row>
    <row r="175" customFormat="false" ht="12.75" hidden="false" customHeight="false" outlineLevel="0" collapsed="false">
      <c r="A175" s="191" t="n">
        <v>39752</v>
      </c>
      <c r="B175" s="183" t="n">
        <f aca="false">IF(A175-$A$2&lt;0,0,INT((A175-$A$2)/365))</f>
        <v>8</v>
      </c>
      <c r="C175" s="209" t="n">
        <f aca="false">Forecasts!C175</f>
        <v>217.544928391663</v>
      </c>
      <c r="D175" s="209" t="n">
        <f aca="false">Forecasts!E175</f>
        <v>138.807265259093</v>
      </c>
      <c r="E175" s="210" t="n">
        <f aca="false">Forecasts!G175</f>
        <v>129.730727258594</v>
      </c>
      <c r="I175" s="87"/>
    </row>
    <row r="176" customFormat="false" ht="12.75" hidden="false" customHeight="false" outlineLevel="0" collapsed="false">
      <c r="A176" s="191" t="n">
        <v>39782</v>
      </c>
      <c r="B176" s="183" t="n">
        <f aca="false">IF(A176-$A$2&lt;0,0,INT((A176-$A$2)/365))</f>
        <v>8</v>
      </c>
      <c r="C176" s="209" t="n">
        <f aca="false">Forecasts!C176</f>
        <v>217.976536699572</v>
      </c>
      <c r="D176" s="209" t="n">
        <f aca="false">Forecasts!E176</f>
        <v>139.0927090261</v>
      </c>
      <c r="E176" s="210" t="n">
        <f aca="false">Forecasts!G176</f>
        <v>129.945333642135</v>
      </c>
      <c r="I176" s="87"/>
    </row>
    <row r="177" customFormat="false" ht="12.75" hidden="false" customHeight="false" outlineLevel="0" collapsed="false">
      <c r="A177" s="191" t="n">
        <v>39813</v>
      </c>
      <c r="B177" s="183" t="n">
        <f aca="false">IF(A177-$A$2&lt;0,0,INT((A177-$A$2)/365))</f>
        <v>8</v>
      </c>
      <c r="C177" s="209" t="n">
        <f aca="false">Forecasts!C177</f>
        <v>218.405603118473</v>
      </c>
      <c r="D177" s="209" t="n">
        <f aca="false">Forecasts!E177</f>
        <v>139.377777586765</v>
      </c>
      <c r="E177" s="210" t="n">
        <f aca="false">Forecasts!G177</f>
        <v>130.159301454958</v>
      </c>
      <c r="I177" s="87"/>
    </row>
    <row r="178" customFormat="false" ht="12.75" hidden="false" customHeight="false" outlineLevel="0" collapsed="false">
      <c r="A178" s="191" t="n">
        <v>39844</v>
      </c>
      <c r="B178" s="183" t="n">
        <f aca="false">IF(A178-$A$2&lt;0,0,INT((A178-$A$2)/365))</f>
        <v>8</v>
      </c>
      <c r="C178" s="209" t="n">
        <f aca="false">Forecasts!C178</f>
        <v>218.83230728502</v>
      </c>
      <c r="D178" s="209" t="n">
        <f aca="false">Forecasts!E178</f>
        <v>139.662389916116</v>
      </c>
      <c r="E178" s="210" t="n">
        <f aca="false">Forecasts!G178</f>
        <v>130.372578092097</v>
      </c>
      <c r="I178" s="87"/>
    </row>
    <row r="179" customFormat="false" ht="12.75" hidden="false" customHeight="false" outlineLevel="0" collapsed="false">
      <c r="A179" s="191" t="n">
        <v>39872</v>
      </c>
      <c r="B179" s="183" t="n">
        <f aca="false">IF(A179-$A$2&lt;0,0,INT((A179-$A$2)/365))</f>
        <v>8</v>
      </c>
      <c r="C179" s="209" t="n">
        <f aca="false">Forecasts!C179</f>
        <v>219.256614738983</v>
      </c>
      <c r="D179" s="209" t="n">
        <f aca="false">Forecasts!E179</f>
        <v>139.946673008152</v>
      </c>
      <c r="E179" s="210" t="n">
        <f aca="false">Forecasts!G179</f>
        <v>130.585263844485</v>
      </c>
      <c r="I179" s="87"/>
    </row>
    <row r="180" customFormat="false" ht="12.75" hidden="false" customHeight="false" outlineLevel="0" collapsed="false">
      <c r="A180" s="191" t="n">
        <v>39903</v>
      </c>
      <c r="B180" s="183" t="n">
        <f aca="false">IF(A180-$A$2&lt;0,0,INT((A180-$A$2)/365))</f>
        <v>9</v>
      </c>
      <c r="C180" s="209" t="n">
        <f aca="false">Forecasts!C180</f>
        <v>219.678598147149</v>
      </c>
      <c r="D180" s="209" t="n">
        <f aca="false">Forecasts!E180</f>
        <v>140.230833396317</v>
      </c>
      <c r="E180" s="210" t="n">
        <f aca="false">Forecasts!G180</f>
        <v>130.797529558361</v>
      </c>
      <c r="I180" s="87"/>
    </row>
    <row r="181" customFormat="false" ht="12.75" hidden="false" customHeight="false" outlineLevel="0" collapsed="false">
      <c r="A181" s="191" t="n">
        <v>39933</v>
      </c>
      <c r="B181" s="183" t="n">
        <f aca="false">IF(A181-$A$2&lt;0,0,INT((A181-$A$2)/365))</f>
        <v>9</v>
      </c>
      <c r="C181" s="209" t="n">
        <f aca="false">Forecasts!C181</f>
        <v>220.098622021702</v>
      </c>
      <c r="D181" s="209" t="n">
        <f aca="false">Forecasts!E181</f>
        <v>140.514493626832</v>
      </c>
      <c r="E181" s="210" t="n">
        <f aca="false">Forecasts!G181</f>
        <v>131.009097008037</v>
      </c>
      <c r="I181" s="87"/>
    </row>
    <row r="182" customFormat="false" ht="12.75" hidden="false" customHeight="false" outlineLevel="0" collapsed="false">
      <c r="A182" s="191" t="n">
        <v>39964</v>
      </c>
      <c r="B182" s="183" t="n">
        <f aca="false">IF(A182-$A$2&lt;0,0,INT((A182-$A$2)/365))</f>
        <v>9</v>
      </c>
      <c r="C182" s="209" t="n">
        <f aca="false">Forecasts!C182</f>
        <v>220.516457220506</v>
      </c>
      <c r="D182" s="209" t="n">
        <f aca="false">Forecasts!E182</f>
        <v>140.798090785385</v>
      </c>
      <c r="E182" s="210" t="n">
        <f aca="false">Forecasts!G182</f>
        <v>131.220301997888</v>
      </c>
      <c r="I182" s="87"/>
    </row>
    <row r="183" customFormat="false" ht="12.75" hidden="false" customHeight="false" outlineLevel="0" collapsed="false">
      <c r="A183" s="191" t="n">
        <v>39994</v>
      </c>
      <c r="B183" s="183" t="n">
        <f aca="false">IF(A183-$A$2&lt;0,0,INT((A183-$A$2)/365))</f>
        <v>9</v>
      </c>
      <c r="C183" s="209" t="n">
        <f aca="false">Forecasts!C183</f>
        <v>220.932266280539</v>
      </c>
      <c r="D183" s="209" t="n">
        <f aca="false">Forecasts!E183</f>
        <v>141.07984569359</v>
      </c>
      <c r="E183" s="210" t="n">
        <f aca="false">Forecasts!G183</f>
        <v>131.42973137568</v>
      </c>
      <c r="I183" s="87"/>
    </row>
    <row r="184" customFormat="false" ht="12.75" hidden="false" customHeight="false" outlineLevel="0" collapsed="false">
      <c r="A184" s="191" t="n">
        <v>40025</v>
      </c>
      <c r="B184" s="183" t="n">
        <f aca="false">IF(A184-$A$2&lt;0,0,INT((A184-$A$2)/365))</f>
        <v>9</v>
      </c>
      <c r="C184" s="209" t="n">
        <f aca="false">Forecasts!C184</f>
        <v>221.346023119934</v>
      </c>
      <c r="D184" s="209" t="n">
        <f aca="false">Forecasts!E184</f>
        <v>141.362725387799</v>
      </c>
      <c r="E184" s="210" t="n">
        <f aca="false">Forecasts!G184</f>
        <v>131.639759332614</v>
      </c>
      <c r="I184" s="87"/>
    </row>
    <row r="185" customFormat="false" ht="12.75" hidden="false" customHeight="false" outlineLevel="0" collapsed="false">
      <c r="A185" s="191" t="n">
        <v>40056</v>
      </c>
      <c r="B185" s="183" t="n">
        <f aca="false">IF(A185-$A$2&lt;0,0,INT((A185-$A$2)/365))</f>
        <v>9</v>
      </c>
      <c r="C185" s="209" t="n">
        <f aca="false">Forecasts!C185</f>
        <v>221.757883294869</v>
      </c>
      <c r="D185" s="209" t="n">
        <f aca="false">Forecasts!E185</f>
        <v>141.644197755651</v>
      </c>
      <c r="E185" s="210" t="n">
        <f aca="false">Forecasts!G185</f>
        <v>131.848370069308</v>
      </c>
      <c r="I185" s="87"/>
    </row>
    <row r="186" customFormat="false" ht="12.75" hidden="false" customHeight="false" outlineLevel="0" collapsed="false">
      <c r="A186" s="191" t="n">
        <v>40086</v>
      </c>
      <c r="B186" s="183" t="n">
        <f aca="false">IF(A186-$A$2&lt;0,0,INT((A186-$A$2)/365))</f>
        <v>9</v>
      </c>
      <c r="C186" s="209" t="n">
        <f aca="false">Forecasts!C186</f>
        <v>222.167823500003</v>
      </c>
      <c r="D186" s="209" t="n">
        <f aca="false">Forecasts!E186</f>
        <v>141.926771873671</v>
      </c>
      <c r="E186" s="210" t="n">
        <f aca="false">Forecasts!G186</f>
        <v>132.057569521948</v>
      </c>
      <c r="I186" s="87"/>
    </row>
    <row r="187" customFormat="false" ht="12.75" hidden="false" customHeight="false" outlineLevel="0" collapsed="false">
      <c r="A187" s="191" t="n">
        <v>40117</v>
      </c>
      <c r="B187" s="183" t="n">
        <f aca="false">IF(A187-$A$2&lt;0,0,INT((A187-$A$2)/365))</f>
        <v>9</v>
      </c>
      <c r="C187" s="209" t="n">
        <f aca="false">Forecasts!C187</f>
        <v>222.575909305264</v>
      </c>
      <c r="D187" s="209" t="n">
        <f aca="false">Forecasts!E187</f>
        <v>142.208113471093</v>
      </c>
      <c r="E187" s="210" t="n">
        <f aca="false">Forecasts!G187</f>
        <v>132.26549576022</v>
      </c>
      <c r="I187" s="87"/>
    </row>
    <row r="188" customFormat="false" ht="12.75" hidden="false" customHeight="false" outlineLevel="0" collapsed="false">
      <c r="A188" s="191" t="n">
        <v>40147</v>
      </c>
      <c r="B188" s="183" t="n">
        <f aca="false">IF(A188-$A$2&lt;0,0,INT((A188-$A$2)/365))</f>
        <v>9</v>
      </c>
      <c r="C188" s="209" t="n">
        <f aca="false">Forecasts!C188</f>
        <v>222.982285830715</v>
      </c>
      <c r="D188" s="209" t="n">
        <f aca="false">Forecasts!E188</f>
        <v>142.490296397285</v>
      </c>
      <c r="E188" s="210" t="n">
        <f aca="false">Forecasts!G188</f>
        <v>132.473816221903</v>
      </c>
      <c r="I188" s="87"/>
    </row>
    <row r="189" customFormat="false" ht="12.75" hidden="false" customHeight="false" outlineLevel="0" collapsed="false">
      <c r="A189" s="191" t="n">
        <v>40178</v>
      </c>
      <c r="B189" s="183" t="n">
        <f aca="false">IF(A189-$A$2&lt;0,0,INT((A189-$A$2)/365))</f>
        <v>9</v>
      </c>
      <c r="C189" s="209" t="n">
        <f aca="false">Forecasts!C189</f>
        <v>223.386933405985</v>
      </c>
      <c r="D189" s="209" t="n">
        <f aca="false">Forecasts!E189</f>
        <v>142.772442852842</v>
      </c>
      <c r="E189" s="210" t="n">
        <f aca="false">Forecasts!G189</f>
        <v>132.681828130363</v>
      </c>
      <c r="I189" s="87"/>
    </row>
    <row r="190" customFormat="false" ht="12.75" hidden="false" customHeight="false" outlineLevel="0" collapsed="false">
      <c r="A190" s="191" t="n">
        <v>40209</v>
      </c>
      <c r="B190" s="183" t="n">
        <f aca="false">IF(A190-$A$2&lt;0,0,INT((A190-$A$2)/365))</f>
        <v>9</v>
      </c>
      <c r="C190" s="209" t="n">
        <f aca="false">Forecasts!C190</f>
        <v>223.789990358842</v>
      </c>
      <c r="D190" s="209" t="n">
        <f aca="false">Forecasts!E190</f>
        <v>143.054474442427</v>
      </c>
      <c r="E190" s="210" t="n">
        <f aca="false">Forecasts!G190</f>
        <v>132.889478144908</v>
      </c>
      <c r="I190" s="87"/>
    </row>
    <row r="191" customFormat="false" ht="12.75" hidden="false" customHeight="false" outlineLevel="0" collapsed="false">
      <c r="A191" s="191" t="n">
        <v>40237</v>
      </c>
      <c r="B191" s="183" t="n">
        <f aca="false">IF(A191-$A$2&lt;0,0,INT((A191-$A$2)/365))</f>
        <v>9</v>
      </c>
      <c r="C191" s="209" t="n">
        <f aca="false">Forecasts!C191</f>
        <v>224.191439106283</v>
      </c>
      <c r="D191" s="209" t="n">
        <f aca="false">Forecasts!E191</f>
        <v>143.336569550642</v>
      </c>
      <c r="E191" s="210" t="n">
        <f aca="false">Forecasts!G191</f>
        <v>133.096907765436</v>
      </c>
      <c r="I191" s="87"/>
    </row>
    <row r="192" customFormat="false" ht="12.75" hidden="false" customHeight="false" outlineLevel="0" collapsed="false">
      <c r="A192" s="191" t="n">
        <v>40268</v>
      </c>
      <c r="B192" s="183" t="n">
        <f aca="false">IF(A192-$A$2&lt;0,0,INT((A192-$A$2)/365))</f>
        <v>10</v>
      </c>
      <c r="C192" s="209" t="n">
        <f aca="false">Forecasts!C192</f>
        <v>224.59133922261</v>
      </c>
      <c r="D192" s="209" t="n">
        <f aca="false">Forecasts!E192</f>
        <v>143.618834347978</v>
      </c>
      <c r="E192" s="210" t="n">
        <f aca="false">Forecasts!G192</f>
        <v>133.304205674007</v>
      </c>
      <c r="I192" s="87"/>
    </row>
    <row r="193" customFormat="false" ht="12.75" hidden="false" customHeight="false" outlineLevel="0" collapsed="false">
      <c r="A193" s="191" t="n">
        <v>40298</v>
      </c>
      <c r="B193" s="183" t="n">
        <f aca="false">IF(A193-$A$2&lt;0,0,INT((A193-$A$2)/365))</f>
        <v>10</v>
      </c>
      <c r="C193" s="209" t="n">
        <f aca="false">Forecasts!C193</f>
        <v>224.989959312358</v>
      </c>
      <c r="D193" s="209" t="n">
        <f aca="false">Forecasts!E193</f>
        <v>143.900957381002</v>
      </c>
      <c r="E193" s="210" t="n">
        <f aca="false">Forecasts!G193</f>
        <v>133.511141037411</v>
      </c>
      <c r="I193" s="87"/>
    </row>
    <row r="194" customFormat="false" ht="12.75" hidden="false" customHeight="false" outlineLevel="0" collapsed="false">
      <c r="A194" s="191" t="n">
        <v>40329</v>
      </c>
      <c r="B194" s="183" t="n">
        <f aca="false">IF(A194-$A$2&lt;0,0,INT((A194-$A$2)/365))</f>
        <v>10</v>
      </c>
      <c r="C194" s="209" t="n">
        <f aca="false">Forecasts!C194</f>
        <v>225.387140454319</v>
      </c>
      <c r="D194" s="209" t="n">
        <f aca="false">Forecasts!E194</f>
        <v>144.18330929626</v>
      </c>
      <c r="E194" s="210" t="n">
        <f aca="false">Forecasts!G194</f>
        <v>133.717999232969</v>
      </c>
      <c r="I194" s="87"/>
    </row>
    <row r="195" customFormat="false" ht="12.75" hidden="false" customHeight="false" outlineLevel="0" collapsed="false">
      <c r="A195" s="191" t="n">
        <v>40359</v>
      </c>
      <c r="B195" s="183" t="n">
        <f aca="false">IF(A195-$A$2&lt;0,0,INT((A195-$A$2)/365))</f>
        <v>10</v>
      </c>
      <c r="C195" s="209" t="n">
        <f aca="false">Forecasts!C195</f>
        <v>225.783004817712</v>
      </c>
      <c r="D195" s="209" t="n">
        <f aca="false">Forecasts!E195</f>
        <v>144.464136958785</v>
      </c>
      <c r="E195" s="210" t="n">
        <f aca="false">Forecasts!G195</f>
        <v>133.923391703526</v>
      </c>
      <c r="I195" s="87"/>
    </row>
    <row r="196" customFormat="false" ht="12.75" hidden="false" customHeight="false" outlineLevel="0" collapsed="false">
      <c r="A196" s="191" t="n">
        <v>40390</v>
      </c>
      <c r="B196" s="183" t="n">
        <f aca="false">IF(A196-$A$2&lt;0,0,INT((A196-$A$2)/365))</f>
        <v>10</v>
      </c>
      <c r="C196" s="209" t="n">
        <f aca="false">Forecasts!C196</f>
        <v>226.177539066551</v>
      </c>
      <c r="D196" s="209" t="n">
        <f aca="false">Forecasts!E196</f>
        <v>144.746411704388</v>
      </c>
      <c r="E196" s="210" t="n">
        <f aca="false">Forecasts!G196</f>
        <v>134.129685084776</v>
      </c>
      <c r="I196" s="87"/>
    </row>
    <row r="197" customFormat="false" ht="12.75" hidden="false" customHeight="false" outlineLevel="0" collapsed="false">
      <c r="A197" s="191" t="n">
        <v>40421</v>
      </c>
      <c r="B197" s="183" t="n">
        <f aca="false">IF(A197-$A$2&lt;0,0,INT((A197-$A$2)/365))</f>
        <v>10</v>
      </c>
      <c r="C197" s="209" t="n">
        <f aca="false">Forecasts!C197</f>
        <v>226.570859154807</v>
      </c>
      <c r="D197" s="209" t="n">
        <f aca="false">Forecasts!E197</f>
        <v>145.027607914689</v>
      </c>
      <c r="E197" s="210" t="n">
        <f aca="false">Forecasts!G197</f>
        <v>134.334875538267</v>
      </c>
      <c r="I197" s="87"/>
    </row>
    <row r="198" customFormat="false" ht="12.75" hidden="false" customHeight="false" outlineLevel="0" collapsed="false">
      <c r="A198" s="191" t="n">
        <v>40451</v>
      </c>
      <c r="B198" s="183" t="n">
        <f aca="false">IF(A198-$A$2&lt;0,0,INT((A198-$A$2)/365))</f>
        <v>10</v>
      </c>
      <c r="C198" s="209" t="n">
        <f aca="false">Forecasts!C198</f>
        <v>226.962953149489</v>
      </c>
      <c r="D198" s="209" t="n">
        <f aca="false">Forecasts!E198</f>
        <v>145.310215519786</v>
      </c>
      <c r="E198" s="210" t="n">
        <f aca="false">Forecasts!G198</f>
        <v>134.540944435639</v>
      </c>
      <c r="I198" s="87"/>
    </row>
    <row r="199" customFormat="false" ht="12.75" hidden="false" customHeight="false" outlineLevel="0" collapsed="false">
      <c r="A199" s="191" t="n">
        <v>40482</v>
      </c>
      <c r="B199" s="183" t="n">
        <f aca="false">IF(A199-$A$2&lt;0,0,INT((A199-$A$2)/365))</f>
        <v>10</v>
      </c>
      <c r="C199" s="209" t="n">
        <f aca="false">Forecasts!C199</f>
        <v>227.353872119026</v>
      </c>
      <c r="D199" s="209" t="n">
        <f aca="false">Forecasts!E199</f>
        <v>145.591865380135</v>
      </c>
      <c r="E199" s="210" t="n">
        <f aca="false">Forecasts!G199</f>
        <v>134.746009831441</v>
      </c>
      <c r="I199" s="87"/>
    </row>
    <row r="200" customFormat="false" ht="12.75" hidden="false" customHeight="false" outlineLevel="0" collapsed="false">
      <c r="A200" s="191" t="n">
        <v>40512</v>
      </c>
      <c r="B200" s="183" t="n">
        <f aca="false">IF(A200-$A$2&lt;0,0,INT((A200-$A$2)/365))</f>
        <v>10</v>
      </c>
      <c r="C200" s="209" t="n">
        <f aca="false">Forecasts!C200</f>
        <v>227.743723032609</v>
      </c>
      <c r="D200" s="209" t="n">
        <f aca="false">Forecasts!E200</f>
        <v>145.874643617206</v>
      </c>
      <c r="E200" s="210" t="n">
        <f aca="false">Forecasts!G200</f>
        <v>134.95173806379</v>
      </c>
      <c r="I200" s="87"/>
    </row>
    <row r="201" customFormat="false" ht="12.75" hidden="false" customHeight="false" outlineLevel="0" collapsed="false">
      <c r="A201" s="191" t="n">
        <v>40543</v>
      </c>
      <c r="B201" s="183" t="n">
        <f aca="false">IF(A201-$A$2&lt;0,0,INT((A201-$A$2)/365))</f>
        <v>10</v>
      </c>
      <c r="C201" s="209" t="n">
        <f aca="false">Forecasts!C201</f>
        <v>228.132495792357</v>
      </c>
      <c r="D201" s="209" t="n">
        <f aca="false">Forecasts!E201</f>
        <v>146.157695090168</v>
      </c>
      <c r="E201" s="210" t="n">
        <f aca="false">Forecasts!G201</f>
        <v>135.157448050136</v>
      </c>
      <c r="I201" s="87"/>
    </row>
    <row r="202" customFormat="false" ht="12.75" hidden="false" customHeight="false" outlineLevel="0" collapsed="false">
      <c r="A202" s="191" t="n">
        <v>40574</v>
      </c>
      <c r="B202" s="183" t="n">
        <f aca="false">IF(A202-$A$2&lt;0,0,INT((A202-$A$2)/365))</f>
        <v>10</v>
      </c>
      <c r="C202" s="209" t="n">
        <f aca="false">Forecasts!C202</f>
        <v>228.520291685673</v>
      </c>
      <c r="D202" s="209" t="n">
        <f aca="false">Forecasts!E202</f>
        <v>146.440883926333</v>
      </c>
      <c r="E202" s="210" t="n">
        <f aca="false">Forecasts!G202</f>
        <v>135.363038322567</v>
      </c>
      <c r="I202" s="87"/>
    </row>
    <row r="203" customFormat="false" ht="12.75" hidden="false" customHeight="false" outlineLevel="0" collapsed="false">
      <c r="A203" s="191" t="n">
        <v>40602</v>
      </c>
      <c r="B203" s="183" t="n">
        <f aca="false">IF(A203-$A$2&lt;0,0,INT((A203-$A$2)/365))</f>
        <v>10</v>
      </c>
      <c r="C203" s="209" t="n">
        <f aca="false">Forecasts!C203</f>
        <v>228.907101668454</v>
      </c>
      <c r="D203" s="209" t="n">
        <f aca="false">Forecasts!E203</f>
        <v>146.724409914601</v>
      </c>
      <c r="E203" s="210" t="n">
        <f aca="false">Forecasts!G203</f>
        <v>135.568666944902</v>
      </c>
      <c r="I203" s="87"/>
    </row>
    <row r="204" customFormat="false" ht="12.75" hidden="false" customHeight="false" outlineLevel="0" collapsed="false">
      <c r="A204" s="191" t="n">
        <v>40633</v>
      </c>
      <c r="B204" s="183" t="n">
        <f aca="false">IF(A204-$A$2&lt;0,0,INT((A204-$A$2)/365))</f>
        <v>11</v>
      </c>
      <c r="C204" s="209" t="n">
        <f aca="false">Forecasts!C204</f>
        <v>229.29297090598</v>
      </c>
      <c r="D204" s="209" t="n">
        <f aca="false">Forecasts!E204</f>
        <v>147.008397195132</v>
      </c>
      <c r="E204" s="210" t="n">
        <f aca="false">Forecasts!G204</f>
        <v>135.774435188707</v>
      </c>
      <c r="I204" s="87"/>
    </row>
    <row r="205" customFormat="false" ht="12.75" hidden="false" customHeight="false" outlineLevel="0" collapsed="false">
      <c r="A205" s="191" t="n">
        <v>40663</v>
      </c>
      <c r="B205" s="183" t="n">
        <f aca="false">IF(A205-$A$2&lt;0,0,INT((A205-$A$2)/365))</f>
        <v>11</v>
      </c>
      <c r="C205" s="209" t="n">
        <f aca="false">Forecasts!C205</f>
        <v>229.678090952064</v>
      </c>
      <c r="D205" s="209" t="n">
        <f aca="false">Forecasts!E205</f>
        <v>147.292485274198</v>
      </c>
      <c r="E205" s="210" t="n">
        <f aca="false">Forecasts!G205</f>
        <v>135.980069166046</v>
      </c>
      <c r="I205" s="87"/>
    </row>
    <row r="206" customFormat="false" ht="12.75" hidden="false" customHeight="false" outlineLevel="0" collapsed="false">
      <c r="A206" s="191" t="n">
        <v>40694</v>
      </c>
      <c r="B206" s="183" t="n">
        <f aca="false">IF(A206-$A$2&lt;0,0,INT((A206-$A$2)/365))</f>
        <v>11</v>
      </c>
      <c r="C206" s="209" t="n">
        <f aca="false">Forecasts!C206</f>
        <v>230.062352901744</v>
      </c>
      <c r="D206" s="209" t="n">
        <f aca="false">Forecasts!E206</f>
        <v>147.57706092798</v>
      </c>
      <c r="E206" s="210" t="n">
        <f aca="false">Forecasts!G206</f>
        <v>136.18586858983</v>
      </c>
      <c r="I206" s="87"/>
    </row>
    <row r="207" customFormat="false" ht="12.75" hidden="false" customHeight="false" outlineLevel="0" collapsed="false">
      <c r="A207" s="191" t="n">
        <v>40724</v>
      </c>
      <c r="B207" s="183" t="n">
        <f aca="false">IF(A207-$A$2&lt;0,0,INT((A207-$A$2)/365))</f>
        <v>11</v>
      </c>
      <c r="C207" s="209" t="n">
        <f aca="false">Forecasts!C207</f>
        <v>230.445844955885</v>
      </c>
      <c r="D207" s="209" t="n">
        <f aca="false">Forecasts!E207</f>
        <v>147.860224257416</v>
      </c>
      <c r="E207" s="210" t="n">
        <f aca="false">Forecasts!G207</f>
        <v>136.390332905021</v>
      </c>
      <c r="I207" s="87"/>
    </row>
    <row r="208" customFormat="false" ht="12.75" hidden="false" customHeight="false" outlineLevel="0" collapsed="false">
      <c r="A208" s="191" t="n">
        <v>40755</v>
      </c>
      <c r="B208" s="183" t="n">
        <f aca="false">IF(A208-$A$2&lt;0,0,INT((A208-$A$2)/365))</f>
        <v>11</v>
      </c>
      <c r="C208" s="209" t="n">
        <f aca="false">Forecasts!C208</f>
        <v>230.828560217861</v>
      </c>
      <c r="D208" s="209" t="n">
        <f aca="false">Forecasts!E208</f>
        <v>148.145192764191</v>
      </c>
      <c r="E208" s="210" t="n">
        <f aca="false">Forecasts!G208</f>
        <v>136.596012462501</v>
      </c>
      <c r="I208" s="87"/>
    </row>
    <row r="209" customFormat="false" ht="12.75" hidden="false" customHeight="false" outlineLevel="0" collapsed="false">
      <c r="A209" s="191" t="n">
        <v>40786</v>
      </c>
      <c r="B209" s="183" t="n">
        <f aca="false">IF(A209-$A$2&lt;0,0,INT((A209-$A$2)/365))</f>
        <v>11</v>
      </c>
      <c r="C209" s="209" t="n">
        <f aca="false">Forecasts!C209</f>
        <v>231.210581993771</v>
      </c>
      <c r="D209" s="209" t="n">
        <f aca="false">Forecasts!E209</f>
        <v>148.429302177723</v>
      </c>
      <c r="E209" s="210" t="n">
        <f aca="false">Forecasts!G209</f>
        <v>136.800800962546</v>
      </c>
      <c r="I209" s="87"/>
    </row>
    <row r="210" customFormat="false" ht="12.75" hidden="false" customHeight="false" outlineLevel="0" collapsed="false">
      <c r="A210" s="191" t="n">
        <v>40816</v>
      </c>
      <c r="B210" s="183" t="n">
        <f aca="false">IF(A210-$A$2&lt;0,0,INT((A210-$A$2)/365))</f>
        <v>11</v>
      </c>
      <c r="C210" s="209" t="n">
        <f aca="false">Forecasts!C210</f>
        <v>231.591904098683</v>
      </c>
      <c r="D210" s="209" t="n">
        <f aca="false">Forecasts!E210</f>
        <v>148.715138545278</v>
      </c>
      <c r="E210" s="210" t="n">
        <f aca="false">Forecasts!G210</f>
        <v>137.006746257988</v>
      </c>
      <c r="I210" s="87"/>
    </row>
    <row r="211" customFormat="false" ht="12.75" hidden="false" customHeight="false" outlineLevel="0" collapsed="false">
      <c r="A211" s="191" t="n">
        <v>40847</v>
      </c>
      <c r="B211" s="183" t="n">
        <f aca="false">IF(A211-$A$2&lt;0,0,INT((A211-$A$2)/365))</f>
        <v>11</v>
      </c>
      <c r="C211" s="209" t="n">
        <f aca="false">Forecasts!C211</f>
        <v>231.972564188031</v>
      </c>
      <c r="D211" s="209" t="n">
        <f aca="false">Forecasts!E211</f>
        <v>149.000168840135</v>
      </c>
      <c r="E211" s="210" t="n">
        <f aca="false">Forecasts!G211</f>
        <v>137.21184476727</v>
      </c>
      <c r="I211" s="87"/>
    </row>
    <row r="212" customFormat="false" ht="12.75" hidden="false" customHeight="false" outlineLevel="0" collapsed="false">
      <c r="A212" s="191" t="n">
        <v>40877</v>
      </c>
      <c r="B212" s="183" t="n">
        <f aca="false">IF(A212-$A$2&lt;0,0,INT((A212-$A$2)/365))</f>
        <v>11</v>
      </c>
      <c r="C212" s="209" t="n">
        <f aca="false">Forecasts!C212</f>
        <v>232.352638608804</v>
      </c>
      <c r="D212" s="209" t="n">
        <f aca="false">Forecasts!E212</f>
        <v>149.286564841219</v>
      </c>
      <c r="E212" s="210" t="n">
        <f aca="false">Forecasts!G212</f>
        <v>137.417820239425</v>
      </c>
      <c r="I212" s="87"/>
    </row>
    <row r="213" customFormat="false" ht="12.75" hidden="false" customHeight="false" outlineLevel="0" collapsed="false">
      <c r="A213" s="191" t="n">
        <v>40908</v>
      </c>
      <c r="B213" s="183" t="n">
        <f aca="false">IF(A213-$A$2&lt;0,0,INT((A213-$A$2)/365))</f>
        <v>11</v>
      </c>
      <c r="C213" s="209" t="n">
        <f aca="false">Forecasts!C213</f>
        <v>232.73212211016</v>
      </c>
      <c r="D213" s="209" t="n">
        <f aca="false">Forecasts!E213</f>
        <v>149.573462705569</v>
      </c>
      <c r="E213" s="210" t="n">
        <f aca="false">Forecasts!G213</f>
        <v>137.623988112141</v>
      </c>
      <c r="I213" s="87"/>
    </row>
    <row r="214" customFormat="false" ht="12.75" hidden="false" customHeight="false" outlineLevel="0" collapsed="false">
      <c r="A214" s="191" t="n">
        <v>40939</v>
      </c>
      <c r="B214" s="183" t="n">
        <f aca="false">IF(A214-$A$2&lt;0,0,INT((A214-$A$2)/365))</f>
        <v>11</v>
      </c>
      <c r="C214" s="209" t="n">
        <f aca="false">Forecasts!C214</f>
        <v>233.111086702936</v>
      </c>
      <c r="D214" s="209" t="n">
        <f aca="false">Forecasts!E214</f>
        <v>149.86073044006</v>
      </c>
      <c r="E214" s="210" t="n">
        <f aca="false">Forecasts!G214</f>
        <v>137.830248358726</v>
      </c>
      <c r="I214" s="87"/>
    </row>
    <row r="215" customFormat="false" ht="12.75" hidden="false" customHeight="false" outlineLevel="0" collapsed="false">
      <c r="A215" s="191" t="n">
        <v>40968</v>
      </c>
      <c r="B215" s="183" t="n">
        <f aca="false">IF(A215-$A$2&lt;0,0,INT((A215-$A$2)/365))</f>
        <v>11</v>
      </c>
      <c r="C215" s="209" t="n">
        <f aca="false">Forecasts!C215</f>
        <v>233.489527675017</v>
      </c>
      <c r="D215" s="209" t="n">
        <f aca="false">Forecasts!E215</f>
        <v>150.148500762636</v>
      </c>
      <c r="E215" s="210" t="n">
        <f aca="false">Forecasts!G215</f>
        <v>138.036705298208</v>
      </c>
      <c r="I215" s="87"/>
    </row>
    <row r="216" customFormat="false" ht="12.75" hidden="false" customHeight="false" outlineLevel="0" collapsed="false">
      <c r="A216" s="191" t="n">
        <v>40999</v>
      </c>
      <c r="B216" s="183" t="n">
        <f aca="false">IF(A216-$A$2&lt;0,0,INT((A216-$A$2)/365))</f>
        <v>12</v>
      </c>
      <c r="C216" s="209" t="n">
        <f aca="false">Forecasts!C216</f>
        <v>233.867477836061</v>
      </c>
      <c r="D216" s="209" t="n">
        <f aca="false">Forecasts!E216</f>
        <v>150.436950139046</v>
      </c>
      <c r="E216" s="210" t="n">
        <f aca="false">Forecasts!G216</f>
        <v>138.24350004266</v>
      </c>
      <c r="I216" s="87"/>
    </row>
    <row r="217" customFormat="false" ht="12.75" hidden="false" customHeight="false" outlineLevel="0" collapsed="false">
      <c r="A217" s="191" t="n">
        <v>41029</v>
      </c>
      <c r="B217" s="183" t="n">
        <f aca="false">IF(A217-$A$2&lt;0,0,INT((A217-$A$2)/365))</f>
        <v>12</v>
      </c>
      <c r="C217" s="209" t="n">
        <f aca="false">Forecasts!C217</f>
        <v>234.245037081238</v>
      </c>
      <c r="D217" s="209" t="n">
        <f aca="false">Forecasts!E217</f>
        <v>150.72571630588</v>
      </c>
      <c r="E217" s="210" t="n">
        <f aca="false">Forecasts!G217</f>
        <v>138.450352545724</v>
      </c>
      <c r="I217" s="87"/>
    </row>
    <row r="218" customFormat="false" ht="12.75" hidden="false" customHeight="false" outlineLevel="0" collapsed="false">
      <c r="A218" s="191" t="n">
        <v>41060</v>
      </c>
      <c r="B218" s="183" t="n">
        <f aca="false">IF(A218-$A$2&lt;0,0,INT((A218-$A$2)/365))</f>
        <v>12</v>
      </c>
      <c r="C218" s="209" t="n">
        <f aca="false">Forecasts!C218</f>
        <v>234.622166376906</v>
      </c>
      <c r="D218" s="209" t="n">
        <f aca="false">Forecasts!E218</f>
        <v>151.015121923335</v>
      </c>
      <c r="E218" s="210" t="n">
        <f aca="false">Forecasts!G218</f>
        <v>138.657514699809</v>
      </c>
      <c r="I218" s="87"/>
    </row>
    <row r="219" customFormat="false" ht="12.75" hidden="false" customHeight="false" outlineLevel="0" collapsed="false">
      <c r="A219" s="191" t="n">
        <v>41090</v>
      </c>
      <c r="B219" s="183" t="n">
        <f aca="false">IF(A219-$A$2&lt;0,0,INT((A219-$A$2)/365))</f>
        <v>12</v>
      </c>
      <c r="C219" s="209" t="n">
        <f aca="false">Forecasts!C219</f>
        <v>234.998927852811</v>
      </c>
      <c r="D219" s="209" t="n">
        <f aca="false">Forecasts!E219</f>
        <v>151.303271273627</v>
      </c>
      <c r="E219" s="210" t="n">
        <f aca="false">Forecasts!G219</f>
        <v>138.863494872875</v>
      </c>
      <c r="I219" s="87"/>
    </row>
    <row r="220" customFormat="false" ht="12.75" hidden="false" customHeight="false" outlineLevel="0" collapsed="false">
      <c r="A220" s="191" t="n">
        <v>41121</v>
      </c>
      <c r="B220" s="183" t="n">
        <f aca="false">IF(A220-$A$2&lt;0,0,INT((A220-$A$2)/365))</f>
        <v>12</v>
      </c>
      <c r="C220" s="209" t="n">
        <f aca="false">Forecasts!C220</f>
        <v>235.375317909399</v>
      </c>
      <c r="D220" s="209" t="n">
        <f aca="false">Forecasts!E220</f>
        <v>151.593448954808</v>
      </c>
      <c r="E220" s="210" t="n">
        <f aca="false">Forecasts!G220</f>
        <v>139.0708836727</v>
      </c>
      <c r="I220" s="87"/>
    </row>
    <row r="221" customFormat="false" ht="12.75" hidden="false" customHeight="false" outlineLevel="0" collapsed="false">
      <c r="A221" s="191" t="n">
        <v>41152</v>
      </c>
      <c r="B221" s="183" t="n">
        <f aca="false">IF(A221-$A$2&lt;0,0,INT((A221-$A$2)/365))</f>
        <v>12</v>
      </c>
      <c r="C221" s="209" t="n">
        <f aca="false">Forecasts!C221</f>
        <v>235.751395064089</v>
      </c>
      <c r="D221" s="209" t="n">
        <f aca="false">Forecasts!E221</f>
        <v>151.88288253092</v>
      </c>
      <c r="E221" s="210" t="n">
        <f aca="false">Forecasts!G221</f>
        <v>139.277498220583</v>
      </c>
      <c r="I221" s="87"/>
    </row>
    <row r="222" customFormat="false" ht="12.75" hidden="false" customHeight="false" outlineLevel="0" collapsed="false">
      <c r="A222" s="191" t="n">
        <v>41182</v>
      </c>
      <c r="B222" s="183" t="n">
        <f aca="false">IF(A222-$A$2&lt;0,0,INT((A222-$A$2)/365))</f>
        <v>12</v>
      </c>
      <c r="C222" s="209" t="n">
        <f aca="false">Forecasts!C222</f>
        <v>236.127156086608</v>
      </c>
      <c r="D222" s="209" t="n">
        <f aca="false">Forecasts!E222</f>
        <v>152.174259560414</v>
      </c>
      <c r="E222" s="210" t="n">
        <f aca="false">Forecasts!G222</f>
        <v>139.485456183381</v>
      </c>
      <c r="I222" s="87"/>
    </row>
    <row r="223" customFormat="false" ht="12.75" hidden="false" customHeight="false" outlineLevel="0" collapsed="false">
      <c r="A223" s="191" t="n">
        <v>41213</v>
      </c>
      <c r="B223" s="183" t="n">
        <f aca="false">IF(A223-$A$2&lt;0,0,INT((A223-$A$2)/365))</f>
        <v>12</v>
      </c>
      <c r="C223" s="209" t="n">
        <f aca="false">Forecasts!C223</f>
        <v>236.50262788834</v>
      </c>
      <c r="D223" s="209" t="n">
        <f aca="false">Forecasts!E223</f>
        <v>152.465074997865</v>
      </c>
      <c r="E223" s="210" t="n">
        <f aca="false">Forecasts!G223</f>
        <v>139.69278508762</v>
      </c>
      <c r="I223" s="87"/>
    </row>
    <row r="224" customFormat="false" ht="12.75" hidden="false" customHeight="false" outlineLevel="0" collapsed="false">
      <c r="A224" s="191" t="n">
        <v>41243</v>
      </c>
      <c r="B224" s="183" t="n">
        <f aca="false">IF(A224-$A$2&lt;0,0,INT((A224-$A$2)/365))</f>
        <v>12</v>
      </c>
      <c r="C224" s="209" t="n">
        <f aca="false">Forecasts!C224</f>
        <v>236.877863898862</v>
      </c>
      <c r="D224" s="209" t="n">
        <f aca="false">Forecasts!E224</f>
        <v>152.757408540586</v>
      </c>
      <c r="E224" s="210" t="n">
        <f aca="false">Forecasts!G224</f>
        <v>139.901125883797</v>
      </c>
      <c r="I224" s="87"/>
    </row>
    <row r="225" customFormat="false" ht="12.75" hidden="false" customHeight="false" outlineLevel="0" collapsed="false">
      <c r="A225" s="191" t="n">
        <v>41274</v>
      </c>
      <c r="B225" s="183" t="n">
        <f aca="false">IF(A225-$A$2&lt;0,0,INT((A225-$A$2)/365))</f>
        <v>12</v>
      </c>
      <c r="C225" s="209" t="n">
        <f aca="false">Forecasts!C225</f>
        <v>237.252861376281</v>
      </c>
      <c r="D225" s="209" t="n">
        <f aca="false">Forecasts!E225</f>
        <v>153.050355025687</v>
      </c>
      <c r="E225" s="210" t="n">
        <f aca="false">Forecasts!G225</f>
        <v>140.109764912447</v>
      </c>
      <c r="I225" s="87"/>
    </row>
    <row r="226" customFormat="false" ht="12.75" hidden="false" customHeight="false" outlineLevel="0" collapsed="false">
      <c r="A226" s="191" t="n">
        <v>41305</v>
      </c>
      <c r="B226" s="183" t="n">
        <f aca="false">IF(A226-$A$2&lt;0,0,INT((A226-$A$2)/365))</f>
        <v>12</v>
      </c>
      <c r="C226" s="209" t="n">
        <f aca="false">Forecasts!C226</f>
        <v>237.627670606776</v>
      </c>
      <c r="D226" s="209" t="n">
        <f aca="false">Forecasts!E226</f>
        <v>153.343895788548</v>
      </c>
      <c r="E226" s="210" t="n">
        <f aca="false">Forecasts!G226</f>
        <v>140.318690257977</v>
      </c>
      <c r="I226" s="87"/>
    </row>
    <row r="227" customFormat="false" ht="12.75" hidden="false" customHeight="false" outlineLevel="0" collapsed="false">
      <c r="A227" s="191" t="n">
        <v>41333</v>
      </c>
      <c r="B227" s="183" t="n">
        <f aca="false">IF(A227-$A$2&lt;0,0,INT((A227-$A$2)/365))</f>
        <v>12</v>
      </c>
      <c r="C227" s="209" t="n">
        <f aca="false">Forecasts!C227</f>
        <v>238.002289132544</v>
      </c>
      <c r="D227" s="209" t="n">
        <f aca="false">Forecasts!E227</f>
        <v>153.638029450868</v>
      </c>
      <c r="E227" s="210" t="n">
        <f aca="false">Forecasts!G227</f>
        <v>140.527900217965</v>
      </c>
      <c r="I227" s="87"/>
    </row>
    <row r="228" customFormat="false" ht="12.75" hidden="false" customHeight="false" outlineLevel="0" collapsed="false">
      <c r="A228" s="191" t="n">
        <v>41364</v>
      </c>
      <c r="B228" s="183" t="n">
        <f aca="false">IF(A228-$A$2&lt;0,0,INT((A228-$A$2)/365))</f>
        <v>13</v>
      </c>
      <c r="C228" s="209" t="n">
        <f aca="false">Forecasts!C228</f>
        <v>238.376740215411</v>
      </c>
      <c r="D228" s="209" t="n">
        <f aca="false">Forecasts!E228</f>
        <v>153.933076572981</v>
      </c>
      <c r="E228" s="210" t="n">
        <f aca="false">Forecasts!G228</f>
        <v>140.737647703311</v>
      </c>
      <c r="I228" s="87"/>
    </row>
    <row r="229" customFormat="false" ht="12.75" hidden="false" customHeight="false" outlineLevel="0" collapsed="false">
      <c r="A229" s="191" t="n">
        <v>41394</v>
      </c>
      <c r="B229" s="183" t="n">
        <f aca="false">IF(A229-$A$2&lt;0,0,INT((A229-$A$2)/365))</f>
        <v>13</v>
      </c>
      <c r="C229" s="209" t="n">
        <f aca="false">Forecasts!C229</f>
        <v>238.751116385937</v>
      </c>
      <c r="D229" s="209" t="n">
        <f aca="false">Forecasts!E229</f>
        <v>154.228502956178</v>
      </c>
      <c r="E229" s="210" t="n">
        <f aca="false">Forecasts!G229</f>
        <v>140.947518338491</v>
      </c>
      <c r="I229" s="87"/>
    </row>
    <row r="230" customFormat="false" ht="12.75" hidden="false" customHeight="false" outlineLevel="0" collapsed="false">
      <c r="A230" s="191" t="n">
        <v>41425</v>
      </c>
      <c r="B230" s="183" t="n">
        <f aca="false">IF(A230-$A$2&lt;0,0,INT((A230-$A$2)/365))</f>
        <v>13</v>
      </c>
      <c r="C230" s="209" t="n">
        <f aca="false">Forecasts!C230</f>
        <v>239.125367495509</v>
      </c>
      <c r="D230" s="209" t="n">
        <f aca="false">Forecasts!E230</f>
        <v>154.524817843952</v>
      </c>
      <c r="E230" s="210" t="n">
        <f aca="false">Forecasts!G230</f>
        <v>141.157908432019</v>
      </c>
      <c r="I230" s="87"/>
    </row>
    <row r="231" customFormat="false" ht="12.75" hidden="false" customHeight="false" outlineLevel="0" collapsed="false">
      <c r="A231" s="191" t="n">
        <v>41455</v>
      </c>
      <c r="B231" s="183" t="n">
        <f aca="false">IF(A231-$A$2&lt;0,0,INT((A231-$A$2)/365))</f>
        <v>13</v>
      </c>
      <c r="C231" s="209" t="n">
        <f aca="false">Forecasts!C231</f>
        <v>239.499536784547</v>
      </c>
      <c r="D231" s="209" t="n">
        <f aca="false">Forecasts!E231</f>
        <v>154.819971002097</v>
      </c>
      <c r="E231" s="210" t="n">
        <f aca="false">Forecasts!G231</f>
        <v>141.367211149787</v>
      </c>
      <c r="I231" s="87"/>
    </row>
    <row r="232" customFormat="false" ht="12.75" hidden="false" customHeight="false" outlineLevel="0" collapsed="false">
      <c r="A232" s="191" t="n">
        <v>41486</v>
      </c>
      <c r="B232" s="183" t="n">
        <f aca="false">IF(A232-$A$2&lt;0,0,INT((A232-$A$2)/365))</f>
        <v>13</v>
      </c>
      <c r="C232" s="209" t="n">
        <f aca="false">Forecasts!C232</f>
        <v>239.873622386022</v>
      </c>
      <c r="D232" s="209" t="n">
        <f aca="false">Forecasts!E232</f>
        <v>155.117261288721</v>
      </c>
      <c r="E232" s="210" t="n">
        <f aca="false">Forecasts!G232</f>
        <v>141.578015249114</v>
      </c>
      <c r="I232" s="87"/>
    </row>
    <row r="233" customFormat="false" ht="12.75" hidden="false" customHeight="false" outlineLevel="0" collapsed="false">
      <c r="A233" s="191" t="n">
        <v>41517</v>
      </c>
      <c r="B233" s="183" t="n">
        <f aca="false">IF(A233-$A$2&lt;0,0,INT((A233-$A$2)/365))</f>
        <v>13</v>
      </c>
      <c r="C233" s="209" t="n">
        <f aca="false">Forecasts!C233</f>
        <v>240.247664968779</v>
      </c>
      <c r="D233" s="209" t="n">
        <f aca="false">Forecasts!E233</f>
        <v>155.413904799027</v>
      </c>
      <c r="E233" s="210" t="n">
        <f aca="false">Forecasts!G233</f>
        <v>141.788138607398</v>
      </c>
      <c r="I233" s="87"/>
    </row>
    <row r="234" customFormat="false" ht="12.75" hidden="false" customHeight="false" outlineLevel="0" collapsed="false">
      <c r="A234" s="191" t="n">
        <v>41547</v>
      </c>
      <c r="B234" s="183" t="n">
        <f aca="false">IF(A234-$A$2&lt;0,0,INT((A234-$A$2)/365))</f>
        <v>13</v>
      </c>
      <c r="C234" s="209" t="n">
        <f aca="false">Forecasts!C234</f>
        <v>240.621662866349</v>
      </c>
      <c r="D234" s="209" t="n">
        <f aca="false">Forecasts!E234</f>
        <v>155.712685458124</v>
      </c>
      <c r="E234" s="210" t="n">
        <f aca="false">Forecasts!G234</f>
        <v>141.999763724575</v>
      </c>
      <c r="I234" s="87"/>
    </row>
    <row r="235" customFormat="false" ht="12.75" hidden="false" customHeight="false" outlineLevel="0" collapsed="false">
      <c r="A235" s="191" t="n">
        <v>41578</v>
      </c>
      <c r="B235" s="183" t="n">
        <f aca="false">IF(A235-$A$2&lt;0,0,INT((A235-$A$2)/365))</f>
        <v>13</v>
      </c>
      <c r="C235" s="209" t="n">
        <f aca="false">Forecasts!C235</f>
        <v>240.995635033312</v>
      </c>
      <c r="D235" s="209" t="n">
        <f aca="false">Forecasts!E235</f>
        <v>156.010990403476</v>
      </c>
      <c r="E235" s="210" t="n">
        <f aca="false">Forecasts!G235</f>
        <v>142.210842917335</v>
      </c>
      <c r="I235" s="87"/>
    </row>
    <row r="236" customFormat="false" ht="12.75" hidden="false" customHeight="false" outlineLevel="0" collapsed="false">
      <c r="A236" s="191" t="n">
        <v>41608</v>
      </c>
      <c r="B236" s="183" t="n">
        <f aca="false">IF(A236-$A$2&lt;0,0,INT((A236-$A$2)/365))</f>
        <v>13</v>
      </c>
      <c r="C236" s="209" t="n">
        <f aca="false">Forecasts!C236</f>
        <v>241.369618536606</v>
      </c>
      <c r="D236" s="209" t="n">
        <f aca="false">Forecasts!E236</f>
        <v>156.310960167783</v>
      </c>
      <c r="E236" s="210" t="n">
        <f aca="false">Forecasts!G236</f>
        <v>142.423055344831</v>
      </c>
      <c r="I236" s="87"/>
    </row>
    <row r="237" customFormat="false" ht="12.75" hidden="false" customHeight="false" outlineLevel="0" collapsed="false">
      <c r="A237" s="191" t="n">
        <v>41639</v>
      </c>
      <c r="B237" s="183" t="n">
        <f aca="false">IF(A237-$A$2&lt;0,0,INT((A237-$A$2)/365))</f>
        <v>13</v>
      </c>
      <c r="C237" s="209" t="n">
        <f aca="false">Forecasts!C237</f>
        <v>241.743611978001</v>
      </c>
      <c r="D237" s="209" t="n">
        <f aca="false">Forecasts!E237</f>
        <v>156.611766369506</v>
      </c>
      <c r="E237" s="210" t="n">
        <f aca="false">Forecasts!G237</f>
        <v>142.635750985098</v>
      </c>
      <c r="I237" s="87"/>
    </row>
    <row r="238" customFormat="false" ht="12.75" hidden="false" customHeight="false" outlineLevel="0" collapsed="false">
      <c r="A238" s="191" t="n">
        <v>41670</v>
      </c>
      <c r="B238" s="183" t="n">
        <f aca="false">IF(A238-$A$2&lt;0,0,INT((A238-$A$2)/365))</f>
        <v>13</v>
      </c>
      <c r="C238" s="209" t="n">
        <f aca="false">Forecasts!C238</f>
        <v>242.117650210324</v>
      </c>
      <c r="D238" s="209" t="n">
        <f aca="false">Forecasts!E238</f>
        <v>156.913172201182</v>
      </c>
      <c r="E238" s="210" t="n">
        <f aca="false">Forecasts!G238</f>
        <v>142.848746096935</v>
      </c>
      <c r="I238" s="87"/>
    </row>
    <row r="239" customFormat="false" ht="12.75" hidden="false" customHeight="false" outlineLevel="0" collapsed="false">
      <c r="A239" s="191" t="n">
        <v>41698</v>
      </c>
      <c r="B239" s="183" t="n">
        <f aca="false">IF(A239-$A$2&lt;0,0,INT((A239-$A$2)/365))</f>
        <v>13</v>
      </c>
      <c r="C239" s="209" t="n">
        <f aca="false">Forecasts!C239</f>
        <v>242.491731993268</v>
      </c>
      <c r="D239" s="209" t="n">
        <f aca="false">Forecasts!E239</f>
        <v>157.215378108944</v>
      </c>
      <c r="E239" s="210" t="n">
        <f aca="false">Forecasts!G239</f>
        <v>143.06219689284</v>
      </c>
      <c r="I239" s="87"/>
    </row>
    <row r="240" customFormat="false" ht="12.75" hidden="false" customHeight="false" outlineLevel="0" collapsed="false">
      <c r="A240" s="191" t="n">
        <v>41729</v>
      </c>
      <c r="B240" s="183" t="n">
        <f aca="false">IF(A240-$A$2&lt;0,0,INT((A240-$A$2)/365))</f>
        <v>14</v>
      </c>
      <c r="C240" s="209" t="n">
        <f aca="false">Forecasts!C240</f>
        <v>242.865873656535</v>
      </c>
      <c r="D240" s="209" t="n">
        <f aca="false">Forecasts!E240</f>
        <v>157.518577565782</v>
      </c>
      <c r="E240" s="210" t="n">
        <f aca="false">Forecasts!G240</f>
        <v>143.276254996954</v>
      </c>
      <c r="I240" s="87"/>
    </row>
    <row r="241" customFormat="false" ht="12.75" hidden="false" customHeight="false" outlineLevel="0" collapsed="false">
      <c r="A241" s="191" t="n">
        <v>41759</v>
      </c>
      <c r="B241" s="183" t="n">
        <f aca="false">IF(A241-$A$2&lt;0,0,INT((A241-$A$2)/365))</f>
        <v>14</v>
      </c>
      <c r="C241" s="209" t="n">
        <f aca="false">Forecasts!C241</f>
        <v>243.24013883701</v>
      </c>
      <c r="D241" s="209" t="n">
        <f aca="false">Forecasts!E241</f>
        <v>157.822299957459</v>
      </c>
      <c r="E241" s="210" t="n">
        <f aca="false">Forecasts!G241</f>
        <v>143.490555901958</v>
      </c>
      <c r="I241" s="87"/>
    </row>
    <row r="242" customFormat="false" ht="12.75" hidden="false" customHeight="false" outlineLevel="0" collapsed="false">
      <c r="A242" s="191" t="n">
        <v>41790</v>
      </c>
      <c r="B242" s="183" t="n">
        <f aca="false">IF(A242-$A$2&lt;0,0,INT((A242-$A$2)/365))</f>
        <v>14</v>
      </c>
      <c r="C242" s="209" t="n">
        <f aca="false">Forecasts!C242</f>
        <v>243.614493656762</v>
      </c>
      <c r="D242" s="209" t="n">
        <f aca="false">Forecasts!E242</f>
        <v>158.126995104065</v>
      </c>
      <c r="E242" s="210" t="n">
        <f aca="false">Forecasts!G242</f>
        <v>143.70544837355</v>
      </c>
      <c r="I242" s="87"/>
    </row>
    <row r="243" customFormat="false" ht="12.75" hidden="false" customHeight="false" outlineLevel="0" collapsed="false">
      <c r="A243" s="191" t="n">
        <v>41820</v>
      </c>
      <c r="B243" s="183" t="n">
        <f aca="false">IF(A243-$A$2&lt;0,0,INT((A243-$A$2)/365))</f>
        <v>14</v>
      </c>
      <c r="C243" s="209" t="n">
        <f aca="false">Forecasts!C243</f>
        <v>243.98896803543</v>
      </c>
      <c r="D243" s="209" t="n">
        <f aca="false">Forecasts!E243</f>
        <v>158.430658862368</v>
      </c>
      <c r="E243" s="210" t="n">
        <f aca="false">Forecasts!G243</f>
        <v>143.919368812337</v>
      </c>
      <c r="I243" s="87"/>
    </row>
    <row r="244" customFormat="false" ht="12.75" hidden="false" customHeight="false" outlineLevel="0" collapsed="false">
      <c r="A244" s="191" t="n">
        <v>41851</v>
      </c>
      <c r="B244" s="183" t="n">
        <f aca="false">IF(A244-$A$2&lt;0,0,INT((A244-$A$2)/365))</f>
        <v>14</v>
      </c>
      <c r="C244" s="209" t="n">
        <f aca="false">Forecasts!C244</f>
        <v>244.363561066805</v>
      </c>
      <c r="D244" s="209" t="n">
        <f aca="false">Forecasts!E244</f>
        <v>158.736574641588</v>
      </c>
      <c r="E244" s="210" t="n">
        <f aca="false">Forecasts!G244</f>
        <v>144.134880662339</v>
      </c>
      <c r="I244" s="87"/>
    </row>
    <row r="245" customFormat="false" ht="12.75" hidden="false" customHeight="false" outlineLevel="0" collapsed="false">
      <c r="A245" s="191" t="n">
        <v>41882</v>
      </c>
      <c r="B245" s="183" t="n">
        <f aca="false">IF(A245-$A$2&lt;0,0,INT((A245-$A$2)/365))</f>
        <v>14</v>
      </c>
      <c r="C245" s="209" t="n">
        <f aca="false">Forecasts!C245</f>
        <v>244.73830087982</v>
      </c>
      <c r="D245" s="209" t="n">
        <f aca="false">Forecasts!E245</f>
        <v>159.041928726494</v>
      </c>
      <c r="E245" s="210" t="n">
        <f aca="false">Forecasts!G245</f>
        <v>144.349788755342</v>
      </c>
      <c r="I245" s="87"/>
    </row>
    <row r="246" customFormat="false" ht="12.75" hidden="false" customHeight="false" outlineLevel="0" collapsed="false">
      <c r="A246" s="191" t="n">
        <v>41912</v>
      </c>
      <c r="B246" s="183" t="n">
        <f aca="false">IF(A246-$A$2&lt;0,0,INT((A246-$A$2)/365))</f>
        <v>14</v>
      </c>
      <c r="C246" s="209" t="n">
        <f aca="false">Forecasts!C246</f>
        <v>245.113186683828</v>
      </c>
      <c r="D246" s="209" t="n">
        <f aca="false">Forecasts!E246</f>
        <v>159.349548329357</v>
      </c>
      <c r="E246" s="210" t="n">
        <f aca="false">Forecasts!G246</f>
        <v>144.566298172938</v>
      </c>
      <c r="I246" s="87"/>
    </row>
    <row r="247" customFormat="false" ht="12.75" hidden="false" customHeight="false" outlineLevel="0" collapsed="false">
      <c r="A247" s="191" t="n">
        <v>41943</v>
      </c>
      <c r="B247" s="183" t="n">
        <f aca="false">IF(A247-$A$2&lt;0,0,INT((A247-$A$2)/365))</f>
        <v>14</v>
      </c>
      <c r="C247" s="209" t="n">
        <f aca="false">Forecasts!C247</f>
        <v>245.488231757722</v>
      </c>
      <c r="D247" s="209" t="n">
        <f aca="false">Forecasts!E247</f>
        <v>159.656693016496</v>
      </c>
      <c r="E247" s="210" t="n">
        <f aca="false">Forecasts!G247</f>
        <v>144.782271769032</v>
      </c>
      <c r="I247" s="87"/>
    </row>
    <row r="248" customFormat="false" ht="12.75" hidden="false" customHeight="false" outlineLevel="0" collapsed="false">
      <c r="A248" s="191" t="n">
        <v>41973</v>
      </c>
      <c r="B248" s="183" t="n">
        <f aca="false">IF(A248-$A$2&lt;0,0,INT((A248-$A$2)/365))</f>
        <v>14</v>
      </c>
      <c r="C248" s="209" t="n">
        <f aca="false">Forecasts!C248</f>
        <v>245.863461730658</v>
      </c>
      <c r="D248" s="209" t="n">
        <f aca="false">Forecasts!E248</f>
        <v>159.965712669871</v>
      </c>
      <c r="E248" s="210" t="n">
        <f aca="false">Forecasts!G248</f>
        <v>144.99954248432</v>
      </c>
      <c r="I248" s="87"/>
    </row>
    <row r="249" customFormat="false" ht="12.75" hidden="false" customHeight="false" outlineLevel="0" collapsed="false">
      <c r="A249" s="191" t="n">
        <v>42004</v>
      </c>
      <c r="B249" s="183" t="n">
        <f aca="false">IF(A249-$A$2&lt;0,0,INT((A249-$A$2)/365))</f>
        <v>14</v>
      </c>
      <c r="C249" s="209" t="n">
        <f aca="false">Forecasts!C249</f>
        <v>246.238875968651</v>
      </c>
      <c r="D249" s="209" t="n">
        <f aca="false">Forecasts!E249</f>
        <v>160.275633818584</v>
      </c>
      <c r="E249" s="210" t="n">
        <f aca="false">Forecasts!G249</f>
        <v>145.217350468087</v>
      </c>
      <c r="I249" s="87"/>
    </row>
    <row r="250" customFormat="false" ht="12.75" hidden="false" customHeight="false" outlineLevel="0" collapsed="false">
      <c r="A250" s="191" t="n">
        <v>42035</v>
      </c>
      <c r="B250" s="183" t="n">
        <f aca="false">IF(A250-$A$2&lt;0,0,INT((A250-$A$2)/365))</f>
        <v>14</v>
      </c>
      <c r="C250" s="209" t="n">
        <f aca="false">Forecasts!C250</f>
        <v>246.614498568915</v>
      </c>
      <c r="D250" s="209" t="n">
        <f aca="false">Forecasts!E250</f>
        <v>160.586265756754</v>
      </c>
      <c r="E250" s="210" t="n">
        <f aca="false">Forecasts!G250</f>
        <v>145.435548054949</v>
      </c>
      <c r="I250" s="87"/>
    </row>
    <row r="251" customFormat="false" ht="12.75" hidden="false" customHeight="false" outlineLevel="0" collapsed="false">
      <c r="A251" s="191" t="n">
        <v>42063</v>
      </c>
      <c r="B251" s="183" t="n">
        <f aca="false">IF(A251-$A$2&lt;0,0,INT((A251-$A$2)/365))</f>
        <v>14</v>
      </c>
      <c r="C251" s="209" t="n">
        <f aca="false">Forecasts!C251</f>
        <v>246.990328991003</v>
      </c>
      <c r="D251" s="209" t="n">
        <f aca="false">Forecasts!E251</f>
        <v>160.897793233248</v>
      </c>
      <c r="E251" s="210" t="n">
        <f aca="false">Forecasts!G251</f>
        <v>145.654278374328</v>
      </c>
      <c r="I251" s="87"/>
    </row>
    <row r="252" customFormat="false" ht="12.75" hidden="false" customHeight="false" outlineLevel="0" collapsed="false">
      <c r="A252" s="191" t="n">
        <v>42094</v>
      </c>
      <c r="B252" s="183" t="n">
        <f aca="false">IF(A252-$A$2&lt;0,0,INT((A252-$A$2)/365))</f>
        <v>15</v>
      </c>
      <c r="C252" s="209" t="n">
        <f aca="false">Forecasts!C252</f>
        <v>247.366378677384</v>
      </c>
      <c r="D252" s="209" t="n">
        <f aca="false">Forecasts!E252</f>
        <v>0</v>
      </c>
      <c r="E252" s="210" t="n">
        <f aca="false">Forecasts!G252</f>
        <v>0</v>
      </c>
      <c r="I252" s="87"/>
    </row>
    <row r="253" customFormat="false" ht="12.75" hidden="false" customHeight="false" outlineLevel="0" collapsed="false">
      <c r="A253" s="191" t="n">
        <v>42124</v>
      </c>
      <c r="B253" s="183" t="n">
        <f aca="false">IF(A253-$A$2&lt;0,0,INT((A253-$A$2)/365))</f>
        <v>15</v>
      </c>
      <c r="C253" s="209" t="n">
        <f aca="false">Forecasts!C253</f>
        <v>247.742691339018</v>
      </c>
      <c r="D253" s="209" t="n">
        <f aca="false">Forecasts!E253</f>
        <v>0</v>
      </c>
      <c r="E253" s="210" t="n">
        <f aca="false">Forecasts!G253</f>
        <v>0</v>
      </c>
      <c r="I253" s="87"/>
    </row>
    <row r="254" customFormat="false" ht="12.75" hidden="false" customHeight="false" outlineLevel="0" collapsed="false">
      <c r="A254" s="191" t="n">
        <v>42155</v>
      </c>
      <c r="B254" s="183" t="n">
        <f aca="false">IF(A254-$A$2&lt;0,0,INT((A254-$A$2)/365))</f>
        <v>15</v>
      </c>
      <c r="C254" s="209" t="n">
        <f aca="false">Forecasts!C254</f>
        <v>248.119244150195</v>
      </c>
      <c r="D254" s="209" t="n">
        <f aca="false">Forecasts!E254</f>
        <v>0</v>
      </c>
      <c r="E254" s="210" t="n">
        <f aca="false">Forecasts!G254</f>
        <v>0</v>
      </c>
      <c r="I254" s="87"/>
    </row>
    <row r="255" customFormat="false" ht="12.75" hidden="false" customHeight="false" outlineLevel="0" collapsed="false">
      <c r="A255" s="191" t="n">
        <v>42185</v>
      </c>
      <c r="B255" s="183" t="n">
        <f aca="false">IF(A255-$A$2&lt;0,0,INT((A255-$A$2)/365))</f>
        <v>15</v>
      </c>
      <c r="C255" s="209" t="n">
        <f aca="false">Forecasts!C255</f>
        <v>248.496057807143</v>
      </c>
      <c r="D255" s="209" t="n">
        <f aca="false">Forecasts!E255</f>
        <v>0</v>
      </c>
      <c r="E255" s="210" t="n">
        <f aca="false">Forecasts!G255</f>
        <v>0</v>
      </c>
      <c r="I255" s="87"/>
    </row>
    <row r="256" customFormat="false" ht="12.75" hidden="false" customHeight="false" outlineLevel="0" collapsed="false">
      <c r="A256" s="191" t="n">
        <v>42216</v>
      </c>
      <c r="B256" s="183" t="n">
        <f aca="false">IF(A256-$A$2&lt;0,0,INT((A256-$A$2)/365))</f>
        <v>15</v>
      </c>
      <c r="C256" s="209" t="n">
        <f aca="false">Forecasts!C256</f>
        <v>248.873131971144</v>
      </c>
      <c r="D256" s="209" t="n">
        <f aca="false">Forecasts!E256</f>
        <v>0</v>
      </c>
      <c r="E256" s="210" t="n">
        <f aca="false">Forecasts!G256</f>
        <v>0</v>
      </c>
      <c r="I256" s="87"/>
    </row>
    <row r="257" customFormat="false" ht="12.75" hidden="false" customHeight="false" outlineLevel="0" collapsed="false">
      <c r="A257" s="191" t="n">
        <v>42247</v>
      </c>
      <c r="B257" s="183" t="n">
        <f aca="false">IF(A257-$A$2&lt;0,0,INT((A257-$A$2)/365))</f>
        <v>15</v>
      </c>
      <c r="C257" s="209" t="n">
        <f aca="false">Forecasts!C257</f>
        <v>249.250486107925</v>
      </c>
      <c r="D257" s="209" t="n">
        <f aca="false">Forecasts!E257</f>
        <v>0</v>
      </c>
      <c r="E257" s="210" t="n">
        <f aca="false">Forecasts!G257</f>
        <v>0</v>
      </c>
      <c r="I257" s="87"/>
    </row>
    <row r="258" customFormat="false" ht="12.75" hidden="false" customHeight="false" outlineLevel="0" collapsed="false">
      <c r="A258" s="191" t="n">
        <v>42277</v>
      </c>
      <c r="B258" s="183" t="n">
        <f aca="false">IF(A258-$A$2&lt;0,0,INT((A258-$A$2)/365))</f>
        <v>15</v>
      </c>
      <c r="C258" s="209" t="n">
        <f aca="false">Forecasts!C258</f>
        <v>249.628119949948</v>
      </c>
      <c r="D258" s="209" t="n">
        <f aca="false">Forecasts!E258</f>
        <v>0</v>
      </c>
      <c r="E258" s="210" t="n">
        <f aca="false">Forecasts!G258</f>
        <v>0</v>
      </c>
      <c r="I258" s="87"/>
    </row>
    <row r="259" customFormat="false" ht="12.75" hidden="false" customHeight="false" outlineLevel="0" collapsed="false">
      <c r="A259" s="191" t="n">
        <v>42308</v>
      </c>
      <c r="B259" s="183" t="n">
        <f aca="false">IF(A259-$A$2&lt;0,0,INT((A259-$A$2)/365))</f>
        <v>15</v>
      </c>
      <c r="C259" s="209" t="n">
        <f aca="false">Forecasts!C259</f>
        <v>250.006042825016</v>
      </c>
      <c r="D259" s="209" t="n">
        <f aca="false">Forecasts!E259</f>
        <v>0</v>
      </c>
      <c r="E259" s="210" t="n">
        <f aca="false">Forecasts!G259</f>
        <v>0</v>
      </c>
      <c r="I259" s="87"/>
    </row>
    <row r="260" customFormat="false" ht="12.75" hidden="false" customHeight="false" outlineLevel="0" collapsed="false">
      <c r="A260" s="191" t="n">
        <v>42338</v>
      </c>
      <c r="B260" s="183" t="n">
        <f aca="false">IF(A260-$A$2&lt;0,0,INT((A260-$A$2)/365))</f>
        <v>15</v>
      </c>
      <c r="C260" s="209" t="n">
        <f aca="false">Forecasts!C260</f>
        <v>250.384272484521</v>
      </c>
      <c r="D260" s="209" t="n">
        <f aca="false">Forecasts!E260</f>
        <v>0</v>
      </c>
      <c r="E260" s="210" t="n">
        <f aca="false">Forecasts!G260</f>
        <v>0</v>
      </c>
      <c r="I260" s="87"/>
    </row>
    <row r="261" customFormat="false" ht="12.75" hidden="false" customHeight="false" outlineLevel="0" collapsed="false">
      <c r="A261" s="191" t="n">
        <v>42369</v>
      </c>
      <c r="B261" s="183" t="n">
        <f aca="false">IF(A261-$A$2&lt;0,0,INT((A261-$A$2)/365))</f>
        <v>15</v>
      </c>
      <c r="C261" s="209" t="n">
        <f aca="false">Forecasts!C261</f>
        <v>250.762808758765</v>
      </c>
      <c r="D261" s="209" t="n">
        <f aca="false">Forecasts!E261</f>
        <v>0</v>
      </c>
      <c r="E261" s="210" t="n">
        <f aca="false">Forecasts!G261</f>
        <v>0</v>
      </c>
      <c r="I261" s="87"/>
    </row>
    <row r="262" customFormat="false" ht="12.75" hidden="false" customHeight="false" outlineLevel="0" collapsed="false">
      <c r="A262" s="191" t="n">
        <v>42400</v>
      </c>
      <c r="B262" s="183" t="n">
        <f aca="false">IF(A262-$A$2&lt;0,0,INT((A262-$A$2)/365))</f>
        <v>15</v>
      </c>
      <c r="C262" s="209" t="n">
        <f aca="false">Forecasts!C262</f>
        <v>251.141668350436</v>
      </c>
      <c r="D262" s="209" t="n">
        <f aca="false">Forecasts!E262</f>
        <v>0</v>
      </c>
      <c r="E262" s="210" t="n">
        <f aca="false">Forecasts!G262</f>
        <v>0</v>
      </c>
      <c r="I262" s="87"/>
    </row>
    <row r="263" customFormat="false" ht="12.75" hidden="false" customHeight="false" outlineLevel="0" collapsed="false">
      <c r="A263" s="191" t="n">
        <v>42429</v>
      </c>
      <c r="B263" s="183" t="n">
        <f aca="false">IF(A263-$A$2&lt;0,0,INT((A263-$A$2)/365))</f>
        <v>15</v>
      </c>
      <c r="C263" s="209" t="n">
        <f aca="false">Forecasts!C263</f>
        <v>251.52085114908</v>
      </c>
      <c r="D263" s="209" t="n">
        <f aca="false">Forecasts!E263</f>
        <v>0</v>
      </c>
      <c r="E263" s="210" t="n">
        <f aca="false">Forecasts!G263</f>
        <v>0</v>
      </c>
      <c r="I263" s="87"/>
    </row>
    <row r="264" customFormat="false" ht="12.75" hidden="false" customHeight="false" outlineLevel="0" collapsed="false">
      <c r="A264" s="191" t="n">
        <v>42460</v>
      </c>
      <c r="B264" s="183" t="n">
        <f aca="false">IF(A264-$A$2&lt;0,0,INT((A264-$A$2)/365))</f>
        <v>16</v>
      </c>
      <c r="C264" s="209" t="n">
        <f aca="false">Forecasts!C264</f>
        <v>251.900365219128</v>
      </c>
      <c r="D264" s="209" t="n">
        <f aca="false">Forecasts!E264</f>
        <v>0</v>
      </c>
      <c r="E264" s="210" t="n">
        <f aca="false">Forecasts!G264</f>
        <v>0</v>
      </c>
      <c r="I264" s="87"/>
    </row>
    <row r="265" customFormat="false" ht="12.75" hidden="false" customHeight="false" outlineLevel="0" collapsed="false">
      <c r="A265" s="191" t="n">
        <v>42490</v>
      </c>
      <c r="B265" s="183" t="n">
        <f aca="false">IF(A265-$A$2&lt;0,0,INT((A265-$A$2)/365))</f>
        <v>16</v>
      </c>
      <c r="C265" s="209" t="n">
        <f aca="false">Forecasts!C265</f>
        <v>252.280233221572</v>
      </c>
      <c r="D265" s="209" t="n">
        <f aca="false">Forecasts!E265</f>
        <v>0</v>
      </c>
      <c r="E265" s="210" t="n">
        <f aca="false">Forecasts!G265</f>
        <v>0</v>
      </c>
      <c r="I265" s="87"/>
    </row>
    <row r="266" customFormat="false" ht="12.75" hidden="false" customHeight="false" outlineLevel="0" collapsed="false">
      <c r="A266" s="191" t="n">
        <v>42521</v>
      </c>
      <c r="B266" s="183" t="n">
        <f aca="false">IF(A266-$A$2&lt;0,0,INT((A266-$A$2)/365))</f>
        <v>16</v>
      </c>
      <c r="C266" s="209" t="n">
        <f aca="false">Forecasts!C266</f>
        <v>252.660447483931</v>
      </c>
      <c r="D266" s="209" t="n">
        <f aca="false">Forecasts!E266</f>
        <v>0</v>
      </c>
      <c r="E266" s="210" t="n">
        <f aca="false">Forecasts!G266</f>
        <v>0</v>
      </c>
      <c r="I266" s="87"/>
    </row>
    <row r="267" customFormat="false" ht="12.75" hidden="false" customHeight="false" outlineLevel="0" collapsed="false">
      <c r="A267" s="191" t="n">
        <v>42551</v>
      </c>
      <c r="B267" s="183" t="n">
        <f aca="false">IF(A267-$A$2&lt;0,0,INT((A267-$A$2)/365))</f>
        <v>16</v>
      </c>
      <c r="C267" s="209" t="n">
        <f aca="false">Forecasts!C267</f>
        <v>253.041022370694</v>
      </c>
      <c r="D267" s="209" t="n">
        <f aca="false">Forecasts!E267</f>
        <v>0</v>
      </c>
      <c r="E267" s="210" t="n">
        <f aca="false">Forecasts!G267</f>
        <v>0</v>
      </c>
      <c r="I267" s="87"/>
    </row>
    <row r="268" customFormat="false" ht="12.75" hidden="false" customHeight="false" outlineLevel="0" collapsed="false">
      <c r="A268" s="191" t="n">
        <v>42582</v>
      </c>
      <c r="B268" s="183" t="n">
        <f aca="false">IF(A268-$A$2&lt;0,0,INT((A268-$A$2)/365))</f>
        <v>16</v>
      </c>
      <c r="C268" s="209" t="n">
        <f aca="false">Forecasts!C268</f>
        <v>253.42195790235</v>
      </c>
      <c r="D268" s="209" t="n">
        <f aca="false">Forecasts!E268</f>
        <v>0</v>
      </c>
      <c r="E268" s="210" t="n">
        <f aca="false">Forecasts!G268</f>
        <v>0</v>
      </c>
      <c r="I268" s="87"/>
    </row>
    <row r="269" customFormat="false" ht="12.75" hidden="false" customHeight="false" outlineLevel="0" collapsed="false">
      <c r="A269" s="191" t="n">
        <v>42613</v>
      </c>
      <c r="B269" s="183" t="n">
        <f aca="false">IF(A269-$A$2&lt;0,0,INT((A269-$A$2)/365))</f>
        <v>16</v>
      </c>
      <c r="C269" s="209" t="n">
        <f aca="false">Forecasts!C269</f>
        <v>253.803267605301</v>
      </c>
      <c r="D269" s="209" t="n">
        <f aca="false">Forecasts!E269</f>
        <v>0</v>
      </c>
      <c r="E269" s="210" t="n">
        <f aca="false">Forecasts!G269</f>
        <v>0</v>
      </c>
      <c r="I269" s="87"/>
    </row>
    <row r="270" customFormat="false" ht="12.75" hidden="false" customHeight="false" outlineLevel="0" collapsed="false">
      <c r="A270" s="191" t="n">
        <v>42643</v>
      </c>
      <c r="B270" s="183" t="n">
        <f aca="false">IF(A270-$A$2&lt;0,0,INT((A270-$A$2)/365))</f>
        <v>16</v>
      </c>
      <c r="C270" s="209" t="n">
        <f aca="false">Forecasts!C270</f>
        <v>254.184951546757</v>
      </c>
      <c r="D270" s="209" t="n">
        <f aca="false">Forecasts!E270</f>
        <v>0</v>
      </c>
      <c r="E270" s="210" t="n">
        <f aca="false">Forecasts!G270</f>
        <v>0</v>
      </c>
      <c r="I270" s="87"/>
    </row>
    <row r="271" customFormat="false" ht="12.75" hidden="false" customHeight="false" outlineLevel="0" collapsed="false">
      <c r="A271" s="191" t="n">
        <v>42674</v>
      </c>
      <c r="B271" s="183" t="n">
        <f aca="false">IF(A271-$A$2&lt;0,0,INT((A271-$A$2)/365))</f>
        <v>16</v>
      </c>
      <c r="C271" s="209" t="n">
        <f aca="false">Forecasts!C271</f>
        <v>254.567016338247</v>
      </c>
      <c r="D271" s="209" t="n">
        <f aca="false">Forecasts!E271</f>
        <v>0</v>
      </c>
      <c r="E271" s="210" t="n">
        <f aca="false">Forecasts!G271</f>
        <v>0</v>
      </c>
      <c r="I271" s="87"/>
    </row>
    <row r="272" customFormat="false" ht="12.75" hidden="false" customHeight="false" outlineLevel="0" collapsed="false">
      <c r="A272" s="191" t="n">
        <v>42704</v>
      </c>
      <c r="B272" s="183" t="n">
        <f aca="false">IF(A272-$A$2&lt;0,0,INT((A272-$A$2)/365))</f>
        <v>16</v>
      </c>
      <c r="C272" s="209" t="n">
        <f aca="false">Forecasts!C272</f>
        <v>254.94947433984</v>
      </c>
      <c r="D272" s="209" t="n">
        <f aca="false">Forecasts!E272</f>
        <v>0</v>
      </c>
      <c r="E272" s="210" t="n">
        <f aca="false">Forecasts!G272</f>
        <v>0</v>
      </c>
      <c r="I272" s="87"/>
    </row>
    <row r="273" customFormat="false" ht="12.75" hidden="false" customHeight="false" outlineLevel="0" collapsed="false">
      <c r="A273" s="191" t="n">
        <v>42735</v>
      </c>
      <c r="B273" s="183" t="n">
        <f aca="false">IF(A273-$A$2&lt;0,0,INT((A273-$A$2)/365))</f>
        <v>16</v>
      </c>
      <c r="C273" s="209" t="n">
        <f aca="false">Forecasts!C273</f>
        <v>255.332325683776</v>
      </c>
      <c r="D273" s="209" t="n">
        <f aca="false">Forecasts!E273</f>
        <v>0</v>
      </c>
      <c r="E273" s="210" t="n">
        <f aca="false">Forecasts!G273</f>
        <v>0</v>
      </c>
      <c r="I273" s="87"/>
    </row>
    <row r="274" customFormat="false" ht="12.75" hidden="false" customHeight="false" outlineLevel="0" collapsed="false">
      <c r="A274" s="191" t="n">
        <v>42766</v>
      </c>
      <c r="B274" s="183" t="n">
        <f aca="false">IF(A274-$A$2&lt;0,0,INT((A274-$A$2)/365))</f>
        <v>16</v>
      </c>
      <c r="C274" s="209" t="n">
        <f aca="false">Forecasts!C274</f>
        <v>255.715582017365</v>
      </c>
      <c r="D274" s="209" t="n">
        <f aca="false">Forecasts!E274</f>
        <v>0</v>
      </c>
      <c r="E274" s="210" t="n">
        <f aca="false">Forecasts!G274</f>
        <v>0</v>
      </c>
      <c r="I274" s="87"/>
    </row>
    <row r="275" customFormat="false" ht="12.75" hidden="false" customHeight="false" outlineLevel="0" collapsed="false">
      <c r="A275" s="191" t="n">
        <v>42794</v>
      </c>
      <c r="B275" s="183" t="n">
        <f aca="false">IF(A275-$A$2&lt;0,0,INT((A275-$A$2)/365))</f>
        <v>16</v>
      </c>
      <c r="C275" s="209" t="n">
        <f aca="false">Forecasts!C275</f>
        <v>256.099243512707</v>
      </c>
      <c r="D275" s="209" t="n">
        <f aca="false">Forecasts!E275</f>
        <v>0</v>
      </c>
      <c r="E275" s="210" t="n">
        <f aca="false">Forecasts!G275</f>
        <v>0</v>
      </c>
      <c r="I275" s="87"/>
    </row>
    <row r="276" customFormat="false" ht="12.75" hidden="false" customHeight="false" outlineLevel="0" collapsed="false">
      <c r="A276" s="191" t="n">
        <v>42825</v>
      </c>
      <c r="B276" s="183" t="n">
        <f aca="false">IF(A276-$A$2&lt;0,0,INT((A276-$A$2)/365))</f>
        <v>17</v>
      </c>
      <c r="C276" s="209" t="n">
        <f aca="false">Forecasts!C276</f>
        <v>256.483315922075</v>
      </c>
      <c r="D276" s="209" t="n">
        <f aca="false">Forecasts!E276</f>
        <v>0</v>
      </c>
      <c r="E276" s="210" t="n">
        <f aca="false">Forecasts!G276</f>
        <v>0</v>
      </c>
      <c r="I276" s="87"/>
    </row>
    <row r="277" customFormat="false" ht="12.75" hidden="false" customHeight="false" outlineLevel="0" collapsed="false">
      <c r="A277" s="191" t="n">
        <v>42855</v>
      </c>
      <c r="B277" s="183" t="n">
        <f aca="false">IF(A277-$A$2&lt;0,0,INT((A277-$A$2)/365))</f>
        <v>17</v>
      </c>
      <c r="C277" s="209" t="n">
        <f aca="false">Forecasts!C277</f>
        <v>256.867820040047</v>
      </c>
      <c r="D277" s="209" t="n">
        <f aca="false">Forecasts!E277</f>
        <v>0</v>
      </c>
      <c r="E277" s="210" t="n">
        <f aca="false">Forecasts!G277</f>
        <v>0</v>
      </c>
      <c r="I277" s="87"/>
    </row>
    <row r="278" customFormat="false" ht="12.75" hidden="false" customHeight="false" outlineLevel="0" collapsed="false">
      <c r="A278" s="191" t="n">
        <v>42886</v>
      </c>
      <c r="B278" s="183" t="n">
        <f aca="false">IF(A278-$A$2&lt;0,0,INT((A278-$A$2)/365))</f>
        <v>17</v>
      </c>
      <c r="C278" s="209" t="n">
        <f aca="false">Forecasts!C278</f>
        <v>257.252745649386</v>
      </c>
      <c r="D278" s="209" t="n">
        <f aca="false">Forecasts!E278</f>
        <v>0</v>
      </c>
      <c r="E278" s="210" t="n">
        <f aca="false">Forecasts!G278</f>
        <v>0</v>
      </c>
      <c r="I278" s="87"/>
    </row>
    <row r="279" customFormat="false" ht="12.75" hidden="false" customHeight="false" outlineLevel="0" collapsed="false">
      <c r="A279" s="191" t="n">
        <v>42916</v>
      </c>
      <c r="B279" s="183" t="n">
        <f aca="false">IF(A279-$A$2&lt;0,0,INT((A279-$A$2)/365))</f>
        <v>17</v>
      </c>
      <c r="C279" s="209" t="n">
        <f aca="false">Forecasts!C279</f>
        <v>257.63810282015</v>
      </c>
      <c r="D279" s="209" t="n">
        <f aca="false">Forecasts!E279</f>
        <v>0</v>
      </c>
      <c r="E279" s="210" t="n">
        <f aca="false">Forecasts!G279</f>
        <v>0</v>
      </c>
      <c r="I279" s="87"/>
    </row>
    <row r="280" customFormat="false" ht="12.75" hidden="false" customHeight="false" outlineLevel="0" collapsed="false">
      <c r="A280" s="191" t="n">
        <v>42947</v>
      </c>
      <c r="B280" s="183" t="n">
        <f aca="false">IF(A280-$A$2&lt;0,0,INT((A280-$A$2)/365))</f>
        <v>17</v>
      </c>
      <c r="C280" s="209" t="n">
        <f aca="false">Forecasts!C280</f>
        <v>258.023891813415</v>
      </c>
      <c r="D280" s="209" t="n">
        <f aca="false">Forecasts!E280</f>
        <v>0</v>
      </c>
      <c r="E280" s="210" t="n">
        <f aca="false">Forecasts!G280</f>
        <v>0</v>
      </c>
      <c r="I280" s="87"/>
    </row>
    <row r="281" customFormat="false" ht="12.75" hidden="false" customHeight="false" outlineLevel="0" collapsed="false">
      <c r="A281" s="191" t="n">
        <v>42978</v>
      </c>
      <c r="B281" s="183" t="n">
        <f aca="false">IF(A281-$A$2&lt;0,0,INT((A281-$A$2)/365))</f>
        <v>17</v>
      </c>
      <c r="C281" s="209" t="n">
        <f aca="false">Forecasts!C281</f>
        <v>258.410122130187</v>
      </c>
      <c r="D281" s="209" t="n">
        <f aca="false">Forecasts!E281</f>
        <v>0</v>
      </c>
      <c r="E281" s="210" t="n">
        <f aca="false">Forecasts!G281</f>
        <v>0</v>
      </c>
      <c r="I281" s="87"/>
    </row>
    <row r="282" customFormat="false" ht="12.75" hidden="false" customHeight="false" outlineLevel="0" collapsed="false">
      <c r="A282" s="191" t="n">
        <v>43008</v>
      </c>
      <c r="B282" s="183" t="n">
        <f aca="false">IF(A282-$A$2&lt;0,0,INT((A282-$A$2)/365))</f>
        <v>17</v>
      </c>
      <c r="C282" s="209" t="n">
        <f aca="false">Forecasts!C282</f>
        <v>258.796794064002</v>
      </c>
      <c r="D282" s="209" t="n">
        <f aca="false">Forecasts!E282</f>
        <v>0</v>
      </c>
      <c r="E282" s="210" t="n">
        <f aca="false">Forecasts!G282</f>
        <v>0</v>
      </c>
      <c r="I282" s="87"/>
    </row>
    <row r="283" customFormat="false" ht="12.75" hidden="false" customHeight="false" outlineLevel="0" collapsed="false">
      <c r="A283" s="191" t="n">
        <v>43039</v>
      </c>
      <c r="B283" s="183" t="n">
        <f aca="false">IF(A283-$A$2&lt;0,0,INT((A283-$A$2)/365))</f>
        <v>17</v>
      </c>
      <c r="C283" s="209" t="n">
        <f aca="false">Forecasts!C283</f>
        <v>259.183912386815</v>
      </c>
      <c r="D283" s="209" t="n">
        <f aca="false">Forecasts!E283</f>
        <v>0</v>
      </c>
      <c r="E283" s="210" t="n">
        <f aca="false">Forecasts!G283</f>
        <v>0</v>
      </c>
      <c r="I283" s="87"/>
    </row>
    <row r="284" customFormat="false" ht="12.75" hidden="false" customHeight="false" outlineLevel="0" collapsed="false">
      <c r="A284" s="191" t="n">
        <v>43069</v>
      </c>
      <c r="B284" s="183" t="n">
        <f aca="false">IF(A284-$A$2&lt;0,0,INT((A284-$A$2)/365))</f>
        <v>17</v>
      </c>
      <c r="C284" s="209" t="n">
        <f aca="false">Forecasts!C284</f>
        <v>259.571485808143</v>
      </c>
      <c r="D284" s="209" t="n">
        <f aca="false">Forecasts!E284</f>
        <v>0</v>
      </c>
      <c r="E284" s="210" t="n">
        <f aca="false">Forecasts!G284</f>
        <v>0</v>
      </c>
      <c r="I284" s="87"/>
    </row>
    <row r="285" customFormat="false" ht="12.75" hidden="false" customHeight="false" outlineLevel="0" collapsed="false">
      <c r="A285" s="191" t="n">
        <v>43100</v>
      </c>
      <c r="B285" s="183" t="n">
        <f aca="false">IF(A285-$A$2&lt;0,0,INT((A285-$A$2)/365))</f>
        <v>17</v>
      </c>
      <c r="C285" s="209" t="n">
        <f aca="false">Forecasts!C285</f>
        <v>259.959514667154</v>
      </c>
      <c r="D285" s="209" t="n">
        <f aca="false">Forecasts!E285</f>
        <v>0</v>
      </c>
      <c r="E285" s="210" t="n">
        <f aca="false">Forecasts!G285</f>
        <v>0</v>
      </c>
      <c r="I285" s="87"/>
    </row>
    <row r="286" customFormat="false" ht="12.75" hidden="false" customHeight="false" outlineLevel="0" collapsed="false">
      <c r="A286" s="191" t="n">
        <v>43131</v>
      </c>
      <c r="B286" s="183" t="n">
        <f aca="false">IF(A286-$A$2&lt;0,0,INT((A286-$A$2)/365))</f>
        <v>17</v>
      </c>
      <c r="C286" s="209" t="n">
        <f aca="false">Forecasts!C286</f>
        <v>260.348007189905</v>
      </c>
      <c r="D286" s="209" t="n">
        <f aca="false">Forecasts!E286</f>
        <v>0</v>
      </c>
      <c r="E286" s="210" t="n">
        <f aca="false">Forecasts!G286</f>
        <v>0</v>
      </c>
      <c r="I286" s="87"/>
    </row>
    <row r="287" customFormat="false" ht="12.75" hidden="false" customHeight="false" outlineLevel="0" collapsed="false">
      <c r="A287" s="191" t="n">
        <v>43159</v>
      </c>
      <c r="B287" s="183" t="n">
        <f aca="false">IF(A287-$A$2&lt;0,0,INT((A287-$A$2)/365))</f>
        <v>17</v>
      </c>
      <c r="C287" s="209" t="n">
        <f aca="false">Forecasts!C287</f>
        <v>260.73696374381</v>
      </c>
      <c r="D287" s="209" t="n">
        <f aca="false">Forecasts!E287</f>
        <v>0</v>
      </c>
      <c r="E287" s="210" t="n">
        <f aca="false">Forecasts!G287</f>
        <v>0</v>
      </c>
      <c r="I287" s="87"/>
    </row>
    <row r="288" customFormat="false" ht="12.75" hidden="false" customHeight="false" outlineLevel="0" collapsed="false">
      <c r="A288" s="191" t="n">
        <v>43190</v>
      </c>
      <c r="B288" s="183" t="n">
        <f aca="false">IF(A288-$A$2&lt;0,0,INT((A288-$A$2)/365))</f>
        <v>18</v>
      </c>
      <c r="C288" s="209" t="n">
        <f aca="false">Forecasts!C288</f>
        <v>261.126388519493</v>
      </c>
      <c r="D288" s="209" t="n">
        <f aca="false">Forecasts!E288</f>
        <v>0</v>
      </c>
      <c r="E288" s="210" t="n">
        <f aca="false">Forecasts!G288</f>
        <v>0</v>
      </c>
      <c r="I288" s="87"/>
    </row>
    <row r="289" customFormat="false" ht="12.75" hidden="false" customHeight="false" outlineLevel="0" collapsed="false">
      <c r="A289" s="191" t="n">
        <v>43220</v>
      </c>
      <c r="B289" s="183" t="n">
        <f aca="false">IF(A289-$A$2&lt;0,0,INT((A289-$A$2)/365))</f>
        <v>18</v>
      </c>
      <c r="C289" s="209" t="n">
        <f aca="false">Forecasts!C289</f>
        <v>261.516296021268</v>
      </c>
      <c r="D289" s="209" t="n">
        <f aca="false">Forecasts!E289</f>
        <v>0</v>
      </c>
      <c r="E289" s="210" t="n">
        <f aca="false">Forecasts!G289</f>
        <v>0</v>
      </c>
      <c r="I289" s="87"/>
    </row>
    <row r="290" customFormat="false" ht="12.75" hidden="false" customHeight="false" outlineLevel="0" collapsed="false">
      <c r="A290" s="191" t="n">
        <v>43251</v>
      </c>
      <c r="B290" s="183" t="n">
        <f aca="false">IF(A290-$A$2&lt;0,0,INT((A290-$A$2)/365))</f>
        <v>18</v>
      </c>
      <c r="C290" s="209" t="n">
        <f aca="false">Forecasts!C290</f>
        <v>261.906679497588</v>
      </c>
      <c r="D290" s="209" t="n">
        <f aca="false">Forecasts!E290</f>
        <v>0</v>
      </c>
      <c r="E290" s="210" t="n">
        <f aca="false">Forecasts!G290</f>
        <v>0</v>
      </c>
      <c r="I290" s="87"/>
    </row>
    <row r="291" customFormat="false" ht="12.75" hidden="false" customHeight="false" outlineLevel="0" collapsed="false">
      <c r="A291" s="191" t="n">
        <v>43281</v>
      </c>
      <c r="B291" s="183" t="n">
        <f aca="false">IF(A291-$A$2&lt;0,0,INT((A291-$A$2)/365))</f>
        <v>18</v>
      </c>
      <c r="C291" s="209" t="n">
        <f aca="false">Forecasts!C291</f>
        <v>262.297546105225</v>
      </c>
      <c r="D291" s="209" t="n">
        <f aca="false">Forecasts!E291</f>
        <v>0</v>
      </c>
      <c r="E291" s="210" t="n">
        <f aca="false">Forecasts!G291</f>
        <v>0</v>
      </c>
      <c r="I291" s="87"/>
    </row>
    <row r="292" customFormat="false" ht="12.75" hidden="false" customHeight="false" outlineLevel="0" collapsed="false">
      <c r="A292" s="191" t="n">
        <v>43312</v>
      </c>
      <c r="B292" s="183" t="n">
        <f aca="false">IF(A292-$A$2&lt;0,0,INT((A292-$A$2)/365))</f>
        <v>18</v>
      </c>
      <c r="C292" s="209" t="n">
        <f aca="false">Forecasts!C292</f>
        <v>262.688896275451</v>
      </c>
      <c r="D292" s="209" t="n">
        <f aca="false">Forecasts!E292</f>
        <v>0</v>
      </c>
      <c r="E292" s="210" t="n">
        <f aca="false">Forecasts!G292</f>
        <v>0</v>
      </c>
      <c r="I292" s="87"/>
    </row>
    <row r="293" customFormat="false" ht="12.75" hidden="false" customHeight="false" outlineLevel="0" collapsed="false">
      <c r="A293" s="191" t="n">
        <v>43343</v>
      </c>
      <c r="B293" s="183" t="n">
        <f aca="false">IF(A293-$A$2&lt;0,0,INT((A293-$A$2)/365))</f>
        <v>18</v>
      </c>
      <c r="C293" s="209" t="n">
        <f aca="false">Forecasts!C293</f>
        <v>263.080736779399</v>
      </c>
      <c r="D293" s="209" t="n">
        <f aca="false">Forecasts!E293</f>
        <v>0</v>
      </c>
      <c r="E293" s="210" t="n">
        <f aca="false">Forecasts!G293</f>
        <v>0</v>
      </c>
      <c r="I293" s="87"/>
    </row>
    <row r="294" customFormat="false" ht="12.75" hidden="false" customHeight="false" outlineLevel="0" collapsed="false">
      <c r="A294" s="191" t="n">
        <v>43373</v>
      </c>
      <c r="B294" s="183" t="n">
        <f aca="false">IF(A294-$A$2&lt;0,0,INT((A294-$A$2)/365))</f>
        <v>18</v>
      </c>
      <c r="C294" s="209" t="n">
        <f aca="false">Forecasts!C294</f>
        <v>263.47306807191</v>
      </c>
      <c r="D294" s="209" t="n">
        <f aca="false">Forecasts!E294</f>
        <v>0</v>
      </c>
      <c r="E294" s="210" t="n">
        <f aca="false">Forecasts!G294</f>
        <v>0</v>
      </c>
      <c r="I294" s="87"/>
    </row>
    <row r="295" customFormat="false" ht="12.75" hidden="false" customHeight="false" outlineLevel="0" collapsed="false">
      <c r="A295" s="191" t="n">
        <v>43404</v>
      </c>
      <c r="B295" s="183" t="n">
        <f aca="false">IF(A295-$A$2&lt;0,0,INT((A295-$A$2)/365))</f>
        <v>18</v>
      </c>
      <c r="C295" s="209" t="n">
        <f aca="false">Forecasts!C295</f>
        <v>263.865893681845</v>
      </c>
      <c r="D295" s="209" t="n">
        <f aca="false">Forecasts!E295</f>
        <v>0</v>
      </c>
      <c r="E295" s="210" t="n">
        <f aca="false">Forecasts!G295</f>
        <v>0</v>
      </c>
      <c r="I295" s="87"/>
    </row>
    <row r="296" customFormat="false" ht="12.75" hidden="false" customHeight="false" outlineLevel="0" collapsed="false">
      <c r="A296" s="191" t="n">
        <v>43434</v>
      </c>
      <c r="B296" s="183" t="n">
        <f aca="false">IF(A296-$A$2&lt;0,0,INT((A296-$A$2)/365))</f>
        <v>18</v>
      </c>
      <c r="C296" s="209" t="n">
        <f aca="false">Forecasts!C296</f>
        <v>264.259219844054</v>
      </c>
      <c r="D296" s="209" t="n">
        <f aca="false">Forecasts!E296</f>
        <v>0</v>
      </c>
      <c r="E296" s="210" t="n">
        <f aca="false">Forecasts!G296</f>
        <v>0</v>
      </c>
      <c r="I296" s="87"/>
    </row>
    <row r="297" customFormat="false" ht="12.75" hidden="false" customHeight="false" outlineLevel="0" collapsed="false">
      <c r="A297" s="191" t="n">
        <v>43465</v>
      </c>
      <c r="B297" s="183" t="n">
        <f aca="false">IF(A297-$A$2&lt;0,0,INT((A297-$A$2)/365))</f>
        <v>18</v>
      </c>
      <c r="C297" s="209" t="n">
        <f aca="false">Forecasts!C297</f>
        <v>264.653047046759</v>
      </c>
      <c r="D297" s="209" t="n">
        <f aca="false">Forecasts!E297</f>
        <v>0</v>
      </c>
      <c r="E297" s="210" t="n">
        <f aca="false">Forecasts!G297</f>
        <v>0</v>
      </c>
      <c r="I297" s="87"/>
    </row>
    <row r="298" customFormat="false" ht="12.75" hidden="false" customHeight="false" outlineLevel="0" collapsed="false">
      <c r="A298" s="191" t="n">
        <v>43496</v>
      </c>
      <c r="B298" s="183" t="n">
        <f aca="false">IF(A298-$A$2&lt;0,0,INT((A298-$A$2)/365))</f>
        <v>18</v>
      </c>
      <c r="C298" s="209" t="n">
        <f aca="false">Forecasts!C298</f>
        <v>265.047381197288</v>
      </c>
      <c r="D298" s="209" t="n">
        <f aca="false">Forecasts!E298</f>
        <v>0</v>
      </c>
      <c r="E298" s="210" t="n">
        <f aca="false">Forecasts!G298</f>
        <v>0</v>
      </c>
      <c r="I298" s="87"/>
    </row>
    <row r="299" customFormat="false" ht="12.75" hidden="false" customHeight="false" outlineLevel="0" collapsed="false">
      <c r="A299" s="191" t="n">
        <v>43524</v>
      </c>
      <c r="B299" s="183" t="n">
        <f aca="false">IF(A299-$A$2&lt;0,0,INT((A299-$A$2)/365))</f>
        <v>18</v>
      </c>
      <c r="C299" s="209" t="n">
        <f aca="false">Forecasts!C299</f>
        <v>265.44222280469</v>
      </c>
      <c r="D299" s="209" t="n">
        <f aca="false">Forecasts!E299</f>
        <v>0</v>
      </c>
      <c r="E299" s="210" t="n">
        <f aca="false">Forecasts!G299</f>
        <v>0</v>
      </c>
      <c r="I299" s="87"/>
    </row>
    <row r="300" customFormat="false" ht="12.75" hidden="false" customHeight="false" outlineLevel="0" collapsed="false">
      <c r="A300" s="191" t="n">
        <v>43555</v>
      </c>
      <c r="B300" s="183" t="n">
        <f aca="false">IF(A300-$A$2&lt;0,0,INT((A300-$A$2)/365))</f>
        <v>19</v>
      </c>
      <c r="C300" s="209" t="n">
        <f aca="false">Forecasts!C300</f>
        <v>265.837575006106</v>
      </c>
      <c r="D300" s="209" t="n">
        <f aca="false">Forecasts!E300</f>
        <v>0</v>
      </c>
      <c r="E300" s="210" t="n">
        <f aca="false">Forecasts!G300</f>
        <v>0</v>
      </c>
      <c r="I300" s="87"/>
    </row>
    <row r="301" customFormat="false" ht="12.75" hidden="false" customHeight="false" outlineLevel="0" collapsed="false">
      <c r="A301" s="191" t="n">
        <v>43585</v>
      </c>
      <c r="B301" s="183" t="n">
        <f aca="false">IF(A301-$A$2&lt;0,0,INT((A301-$A$2)/365))</f>
        <v>19</v>
      </c>
      <c r="C301" s="209" t="n">
        <f aca="false">Forecasts!C301</f>
        <v>266.233448034103</v>
      </c>
      <c r="D301" s="209" t="n">
        <f aca="false">Forecasts!E301</f>
        <v>0</v>
      </c>
      <c r="E301" s="210" t="n">
        <f aca="false">Forecasts!G301</f>
        <v>0</v>
      </c>
      <c r="I301" s="87"/>
    </row>
    <row r="302" customFormat="false" ht="12.75" hidden="false" customHeight="false" outlineLevel="0" collapsed="false">
      <c r="A302" s="191" t="n">
        <v>43616</v>
      </c>
      <c r="B302" s="183" t="n">
        <f aca="false">IF(A302-$A$2&lt;0,0,INT((A302-$A$2)/365))</f>
        <v>19</v>
      </c>
      <c r="C302" s="209" t="n">
        <f aca="false">Forecasts!C302</f>
        <v>266.629837504804</v>
      </c>
      <c r="D302" s="209" t="n">
        <f aca="false">Forecasts!E302</f>
        <v>0</v>
      </c>
      <c r="E302" s="210" t="n">
        <f aca="false">Forecasts!G302</f>
        <v>0</v>
      </c>
      <c r="I302" s="87"/>
    </row>
    <row r="303" customFormat="false" ht="12.75" hidden="false" customHeight="false" outlineLevel="0" collapsed="false">
      <c r="A303" s="191" t="n">
        <v>43646</v>
      </c>
      <c r="B303" s="183" t="n">
        <f aca="false">IF(A303-$A$2&lt;0,0,INT((A303-$A$2)/365))</f>
        <v>19</v>
      </c>
      <c r="C303" s="209" t="n">
        <f aca="false">Forecasts!C303</f>
        <v>267.026748601257</v>
      </c>
      <c r="D303" s="209" t="n">
        <f aca="false">Forecasts!E303</f>
        <v>0</v>
      </c>
      <c r="E303" s="210" t="n">
        <f aca="false">Forecasts!G303</f>
        <v>0</v>
      </c>
      <c r="I303" s="87"/>
    </row>
    <row r="304" customFormat="false" ht="12.75" hidden="false" customHeight="false" outlineLevel="0" collapsed="false">
      <c r="A304" s="191" t="n">
        <v>43677</v>
      </c>
      <c r="B304" s="183" t="n">
        <f aca="false">IF(A304-$A$2&lt;0,0,INT((A304-$A$2)/365))</f>
        <v>19</v>
      </c>
      <c r="C304" s="209" t="n">
        <f aca="false">Forecasts!C304</f>
        <v>267.424181880054</v>
      </c>
      <c r="D304" s="209" t="n">
        <f aca="false">Forecasts!E304</f>
        <v>0</v>
      </c>
      <c r="E304" s="210" t="n">
        <f aca="false">Forecasts!G304</f>
        <v>0</v>
      </c>
      <c r="I304" s="87"/>
    </row>
    <row r="305" customFormat="false" ht="12.75" hidden="false" customHeight="false" outlineLevel="0" collapsed="false">
      <c r="A305" s="191" t="n">
        <v>43708</v>
      </c>
      <c r="B305" s="183" t="n">
        <f aca="false">IF(A305-$A$2&lt;0,0,INT((A305-$A$2)/365))</f>
        <v>19</v>
      </c>
      <c r="C305" s="209" t="n">
        <f aca="false">Forecasts!C305</f>
        <v>267.822142263039</v>
      </c>
      <c r="D305" s="209" t="n">
        <f aca="false">Forecasts!E305</f>
        <v>0</v>
      </c>
      <c r="E305" s="210" t="n">
        <f aca="false">Forecasts!G305</f>
        <v>0</v>
      </c>
      <c r="I305" s="87"/>
    </row>
    <row r="306" customFormat="false" ht="12.75" hidden="false" customHeight="false" outlineLevel="0" collapsed="false">
      <c r="A306" s="191" t="n">
        <v>43738</v>
      </c>
      <c r="B306" s="183" t="n">
        <f aca="false">IF(A306-$A$2&lt;0,0,INT((A306-$A$2)/365))</f>
        <v>19</v>
      </c>
      <c r="C306" s="209" t="n">
        <f aca="false">Forecasts!C306</f>
        <v>0</v>
      </c>
      <c r="D306" s="209" t="n">
        <f aca="false">Forecasts!E306</f>
        <v>0</v>
      </c>
      <c r="E306" s="210" t="n">
        <f aca="false">Forecasts!G306</f>
        <v>0</v>
      </c>
      <c r="I306" s="87"/>
    </row>
    <row r="307" customFormat="false" ht="12.75" hidden="false" customHeight="false" outlineLevel="0" collapsed="false">
      <c r="A307" s="191" t="n">
        <v>43769</v>
      </c>
      <c r="B307" s="183" t="n">
        <f aca="false">IF(A307-$A$2&lt;0,0,INT((A307-$A$2)/365))</f>
        <v>19</v>
      </c>
      <c r="C307" s="209" t="n">
        <f aca="false">Forecasts!C307</f>
        <v>0</v>
      </c>
      <c r="D307" s="209" t="n">
        <f aca="false">Forecasts!E307</f>
        <v>0</v>
      </c>
      <c r="E307" s="210" t="n">
        <f aca="false">Forecasts!G307</f>
        <v>0</v>
      </c>
      <c r="I307" s="87"/>
    </row>
    <row r="308" customFormat="false" ht="12.75" hidden="false" customHeight="false" outlineLevel="0" collapsed="false">
      <c r="A308" s="191" t="n">
        <v>43799</v>
      </c>
      <c r="B308" s="183" t="n">
        <f aca="false">IF(A308-$A$2&lt;0,0,INT((A308-$A$2)/365))</f>
        <v>19</v>
      </c>
      <c r="C308" s="209" t="n">
        <f aca="false">Forecasts!C308</f>
        <v>0</v>
      </c>
      <c r="D308" s="209" t="n">
        <f aca="false">Forecasts!E308</f>
        <v>0</v>
      </c>
      <c r="E308" s="210" t="n">
        <f aca="false">Forecasts!G308</f>
        <v>0</v>
      </c>
      <c r="I308" s="87"/>
    </row>
    <row r="309" customFormat="false" ht="12.75" hidden="false" customHeight="false" outlineLevel="0" collapsed="false">
      <c r="A309" s="191" t="n">
        <v>43830</v>
      </c>
      <c r="B309" s="183" t="n">
        <f aca="false">IF(A309-$A$2&lt;0,0,INT((A309-$A$2)/365))</f>
        <v>19</v>
      </c>
      <c r="C309" s="209" t="n">
        <f aca="false">Forecasts!C309</f>
        <v>0</v>
      </c>
      <c r="D309" s="209" t="n">
        <f aca="false">Forecasts!E309</f>
        <v>0</v>
      </c>
      <c r="E309" s="210" t="n">
        <f aca="false">Forecasts!G309</f>
        <v>0</v>
      </c>
      <c r="I309" s="87"/>
    </row>
    <row r="310" customFormat="false" ht="12.75" hidden="false" customHeight="false" outlineLevel="0" collapsed="false">
      <c r="A310" s="191" t="n">
        <v>43861</v>
      </c>
      <c r="B310" s="183" t="n">
        <f aca="false">IF(A310-$A$2&lt;0,0,INT((A310-$A$2)/365))</f>
        <v>19</v>
      </c>
      <c r="C310" s="209" t="n">
        <f aca="false">Forecasts!C310</f>
        <v>0</v>
      </c>
      <c r="D310" s="209" t="n">
        <f aca="false">Forecasts!E310</f>
        <v>0</v>
      </c>
      <c r="E310" s="210" t="n">
        <f aca="false">Forecasts!G310</f>
        <v>0</v>
      </c>
      <c r="I310" s="87"/>
    </row>
    <row r="311" customFormat="false" ht="12.75" hidden="false" customHeight="false" outlineLevel="0" collapsed="false">
      <c r="A311" s="191" t="n">
        <v>43890</v>
      </c>
      <c r="B311" s="183" t="n">
        <f aca="false">IF(A311-$A$2&lt;0,0,INT((A311-$A$2)/365))</f>
        <v>19</v>
      </c>
      <c r="C311" s="209" t="n">
        <f aca="false">Forecasts!C311</f>
        <v>0</v>
      </c>
      <c r="D311" s="209" t="n">
        <f aca="false">Forecasts!E311</f>
        <v>0</v>
      </c>
      <c r="E311" s="210" t="n">
        <f aca="false">Forecasts!G311</f>
        <v>0</v>
      </c>
      <c r="I311" s="87"/>
    </row>
    <row r="312" customFormat="false" ht="12.75" hidden="false" customHeight="false" outlineLevel="0" collapsed="false">
      <c r="A312" s="191" t="n">
        <v>43921</v>
      </c>
      <c r="B312" s="183" t="n">
        <f aca="false">IF(A312-$A$2&lt;0,0,INT((A312-$A$2)/365))</f>
        <v>20</v>
      </c>
      <c r="C312" s="209" t="n">
        <f aca="false">Forecasts!C312</f>
        <v>0</v>
      </c>
      <c r="D312" s="209" t="n">
        <f aca="false">Forecasts!E312</f>
        <v>0</v>
      </c>
      <c r="E312" s="210" t="n">
        <f aca="false">Forecasts!G312</f>
        <v>0</v>
      </c>
      <c r="I312" s="87"/>
    </row>
    <row r="313" customFormat="false" ht="12.75" hidden="false" customHeight="false" outlineLevel="0" collapsed="false">
      <c r="A313" s="191" t="n">
        <v>43951</v>
      </c>
      <c r="B313" s="183" t="n">
        <f aca="false">IF(A313-$A$2&lt;0,0,INT((A313-$A$2)/365))</f>
        <v>20</v>
      </c>
      <c r="C313" s="209" t="n">
        <f aca="false">Forecasts!C313</f>
        <v>0</v>
      </c>
      <c r="D313" s="209" t="n">
        <f aca="false">Forecasts!E313</f>
        <v>0</v>
      </c>
      <c r="E313" s="210" t="n">
        <f aca="false">Forecasts!G313</f>
        <v>0</v>
      </c>
      <c r="I313" s="87"/>
    </row>
    <row r="314" customFormat="false" ht="12.75" hidden="false" customHeight="false" outlineLevel="0" collapsed="false">
      <c r="A314" s="191" t="n">
        <v>43982</v>
      </c>
      <c r="B314" s="183" t="n">
        <f aca="false">IF(A314-$A$2&lt;0,0,INT((A314-$A$2)/365))</f>
        <v>20</v>
      </c>
      <c r="C314" s="209" t="n">
        <f aca="false">Forecasts!C314</f>
        <v>0</v>
      </c>
      <c r="D314" s="209" t="n">
        <f aca="false">Forecasts!E314</f>
        <v>0</v>
      </c>
      <c r="E314" s="210" t="n">
        <f aca="false">Forecasts!G314</f>
        <v>0</v>
      </c>
      <c r="I314" s="87"/>
    </row>
    <row r="315" customFormat="false" ht="12.75" hidden="false" customHeight="false" outlineLevel="0" collapsed="false">
      <c r="A315" s="191" t="n">
        <v>44012</v>
      </c>
      <c r="B315" s="183" t="n">
        <f aca="false">IF(A315-$A$2&lt;0,0,INT((A315-$A$2)/365))</f>
        <v>20</v>
      </c>
      <c r="C315" s="209" t="n">
        <f aca="false">Forecasts!C315</f>
        <v>0</v>
      </c>
      <c r="D315" s="209" t="n">
        <f aca="false">Forecasts!E315</f>
        <v>0</v>
      </c>
      <c r="E315" s="210" t="n">
        <f aca="false">Forecasts!G315</f>
        <v>0</v>
      </c>
      <c r="I315" s="87"/>
    </row>
    <row r="316" customFormat="false" ht="12.75" hidden="false" customHeight="false" outlineLevel="0" collapsed="false">
      <c r="A316" s="191" t="n">
        <v>44043</v>
      </c>
      <c r="B316" s="183" t="n">
        <f aca="false">IF(A316-$A$2&lt;0,0,INT((A316-$A$2)/365))</f>
        <v>20</v>
      </c>
      <c r="C316" s="209" t="n">
        <f aca="false">Forecasts!C316</f>
        <v>0</v>
      </c>
      <c r="D316" s="209" t="n">
        <f aca="false">Forecasts!E316</f>
        <v>0</v>
      </c>
      <c r="E316" s="210" t="n">
        <f aca="false">Forecasts!G316</f>
        <v>0</v>
      </c>
      <c r="I316" s="87"/>
    </row>
    <row r="317" customFormat="false" ht="12.75" hidden="false" customHeight="false" outlineLevel="0" collapsed="false">
      <c r="A317" s="191" t="n">
        <v>44074</v>
      </c>
      <c r="B317" s="183" t="n">
        <f aca="false">IF(A317-$A$2&lt;0,0,INT((A317-$A$2)/365))</f>
        <v>20</v>
      </c>
      <c r="C317" s="209" t="n">
        <f aca="false">Forecasts!C317</f>
        <v>0</v>
      </c>
      <c r="D317" s="209" t="n">
        <f aca="false">Forecasts!E317</f>
        <v>0</v>
      </c>
      <c r="E317" s="210" t="n">
        <f aca="false">Forecasts!G317</f>
        <v>0</v>
      </c>
      <c r="I317" s="87"/>
    </row>
    <row r="318" customFormat="false" ht="12.75" hidden="false" customHeight="false" outlineLevel="0" collapsed="false">
      <c r="A318" s="191" t="n">
        <v>44104</v>
      </c>
      <c r="B318" s="183" t="n">
        <f aca="false">IF(A318-$A$2&lt;0,0,INT((A318-$A$2)/365))</f>
        <v>20</v>
      </c>
      <c r="C318" s="209" t="n">
        <f aca="false">Forecasts!C318</f>
        <v>0</v>
      </c>
      <c r="D318" s="209" t="n">
        <f aca="false">Forecasts!E318</f>
        <v>0</v>
      </c>
      <c r="E318" s="210" t="n">
        <f aca="false">Forecasts!G318</f>
        <v>0</v>
      </c>
      <c r="I318" s="87"/>
    </row>
    <row r="319" customFormat="false" ht="12.75" hidden="false" customHeight="false" outlineLevel="0" collapsed="false">
      <c r="A319" s="191" t="n">
        <v>44135</v>
      </c>
      <c r="B319" s="183" t="n">
        <f aca="false">IF(A319-$A$2&lt;0,0,INT((A319-$A$2)/365))</f>
        <v>20</v>
      </c>
      <c r="C319" s="209" t="n">
        <f aca="false">Forecasts!C319</f>
        <v>0</v>
      </c>
      <c r="D319" s="209" t="n">
        <f aca="false">Forecasts!E319</f>
        <v>0</v>
      </c>
      <c r="E319" s="210" t="n">
        <f aca="false">Forecasts!G319</f>
        <v>0</v>
      </c>
      <c r="I319" s="87"/>
    </row>
    <row r="320" customFormat="false" ht="12.75" hidden="false" customHeight="false" outlineLevel="0" collapsed="false">
      <c r="A320" s="191" t="n">
        <v>44165</v>
      </c>
      <c r="B320" s="183" t="n">
        <f aca="false">IF(A320-$A$2&lt;0,0,INT((A320-$A$2)/365))</f>
        <v>20</v>
      </c>
      <c r="C320" s="209" t="n">
        <f aca="false">Forecasts!C320</f>
        <v>0</v>
      </c>
      <c r="D320" s="209" t="n">
        <f aca="false">Forecasts!E320</f>
        <v>0</v>
      </c>
      <c r="E320" s="210" t="n">
        <f aca="false">Forecasts!G320</f>
        <v>0</v>
      </c>
      <c r="I320" s="87"/>
    </row>
    <row r="321" customFormat="false" ht="12.75" hidden="false" customHeight="false" outlineLevel="0" collapsed="false">
      <c r="A321" s="191" t="n">
        <v>44196</v>
      </c>
      <c r="B321" s="183" t="n">
        <f aca="false">IF(A321-$A$2&lt;0,0,INT((A321-$A$2)/365))</f>
        <v>20</v>
      </c>
      <c r="C321" s="209" t="n">
        <f aca="false">Forecasts!C321</f>
        <v>0</v>
      </c>
      <c r="D321" s="209" t="n">
        <f aca="false">Forecasts!E321</f>
        <v>0</v>
      </c>
      <c r="E321" s="210" t="n">
        <f aca="false">Forecasts!G321</f>
        <v>0</v>
      </c>
      <c r="I321" s="87"/>
    </row>
    <row r="322" customFormat="false" ht="12.75" hidden="false" customHeight="false" outlineLevel="0" collapsed="false">
      <c r="A322" s="191" t="n">
        <v>44227</v>
      </c>
      <c r="B322" s="183" t="n">
        <f aca="false">IF(A322-$A$2&lt;0,0,INT((A322-$A$2)/365))</f>
        <v>20</v>
      </c>
      <c r="C322" s="209" t="n">
        <f aca="false">Forecasts!C322</f>
        <v>0</v>
      </c>
      <c r="D322" s="209" t="n">
        <f aca="false">Forecasts!E322</f>
        <v>0</v>
      </c>
      <c r="E322" s="210" t="n">
        <f aca="false">Forecasts!G322</f>
        <v>0</v>
      </c>
      <c r="I322" s="87"/>
    </row>
    <row r="323" customFormat="false" ht="12.75" hidden="false" customHeight="false" outlineLevel="0" collapsed="false">
      <c r="A323" s="191" t="n">
        <v>44255</v>
      </c>
      <c r="B323" s="183" t="n">
        <f aca="false">IF(A323-$A$2&lt;0,0,INT((A323-$A$2)/365))</f>
        <v>20</v>
      </c>
      <c r="C323" s="209" t="n">
        <f aca="false">Forecasts!C323</f>
        <v>0</v>
      </c>
      <c r="D323" s="209" t="n">
        <f aca="false">Forecasts!E323</f>
        <v>0</v>
      </c>
      <c r="E323" s="210" t="n">
        <f aca="false">Forecasts!G323</f>
        <v>0</v>
      </c>
      <c r="I323" s="87"/>
    </row>
    <row r="324" customFormat="false" ht="12.75" hidden="false" customHeight="false" outlineLevel="0" collapsed="false">
      <c r="A324" s="191" t="n">
        <v>44286</v>
      </c>
      <c r="B324" s="183" t="n">
        <f aca="false">IF(A324-$A$2&lt;0,0,INT((A324-$A$2)/365))</f>
        <v>21</v>
      </c>
      <c r="C324" s="209" t="n">
        <f aca="false">Forecasts!C324</f>
        <v>0</v>
      </c>
      <c r="D324" s="209" t="n">
        <f aca="false">Forecasts!E324</f>
        <v>0</v>
      </c>
      <c r="E324" s="210" t="n">
        <f aca="false">Forecasts!G324</f>
        <v>0</v>
      </c>
      <c r="I324" s="87"/>
    </row>
    <row r="325" customFormat="false" ht="12.75" hidden="false" customHeight="false" outlineLevel="0" collapsed="false">
      <c r="A325" s="191" t="n">
        <v>44316</v>
      </c>
      <c r="B325" s="183" t="n">
        <f aca="false">IF(A325-$A$2&lt;0,0,INT((A325-$A$2)/365))</f>
        <v>21</v>
      </c>
      <c r="C325" s="209" t="n">
        <f aca="false">Forecasts!C325</f>
        <v>0</v>
      </c>
      <c r="D325" s="209" t="n">
        <f aca="false">Forecasts!E325</f>
        <v>0</v>
      </c>
      <c r="E325" s="210" t="n">
        <f aca="false">Forecasts!G325</f>
        <v>0</v>
      </c>
      <c r="I325" s="87"/>
    </row>
    <row r="326" customFormat="false" ht="12.75" hidden="false" customHeight="false" outlineLevel="0" collapsed="false">
      <c r="A326" s="191" t="n">
        <v>44347</v>
      </c>
      <c r="B326" s="183" t="n">
        <f aca="false">IF(A326-$A$2&lt;0,0,INT((A326-$A$2)/365))</f>
        <v>21</v>
      </c>
      <c r="C326" s="209" t="n">
        <f aca="false">Forecasts!C326</f>
        <v>0</v>
      </c>
      <c r="D326" s="209" t="n">
        <f aca="false">Forecasts!E326</f>
        <v>0</v>
      </c>
      <c r="E326" s="210" t="n">
        <f aca="false">Forecasts!G326</f>
        <v>0</v>
      </c>
      <c r="I326" s="87"/>
    </row>
    <row r="327" customFormat="false" ht="12.75" hidden="false" customHeight="false" outlineLevel="0" collapsed="false">
      <c r="A327" s="191" t="n">
        <v>44377</v>
      </c>
      <c r="B327" s="183" t="n">
        <f aca="false">IF(A327-$A$2&lt;0,0,INT((A327-$A$2)/365))</f>
        <v>21</v>
      </c>
      <c r="C327" s="209" t="n">
        <f aca="false">Forecasts!C327</f>
        <v>0</v>
      </c>
      <c r="D327" s="209" t="n">
        <f aca="false">Forecasts!E327</f>
        <v>0</v>
      </c>
      <c r="E327" s="210" t="n">
        <f aca="false">Forecasts!G327</f>
        <v>0</v>
      </c>
      <c r="I327" s="87"/>
    </row>
    <row r="328" customFormat="false" ht="12.75" hidden="false" customHeight="false" outlineLevel="0" collapsed="false">
      <c r="A328" s="191" t="n">
        <v>44408</v>
      </c>
      <c r="B328" s="183" t="n">
        <f aca="false">IF(A328-$A$2&lt;0,0,INT((A328-$A$2)/365))</f>
        <v>21</v>
      </c>
      <c r="C328" s="209" t="n">
        <f aca="false">Forecasts!C328</f>
        <v>0</v>
      </c>
      <c r="D328" s="209" t="n">
        <f aca="false">Forecasts!E328</f>
        <v>0</v>
      </c>
      <c r="E328" s="210" t="n">
        <f aca="false">Forecasts!G328</f>
        <v>0</v>
      </c>
      <c r="I328" s="87"/>
    </row>
    <row r="329" customFormat="false" ht="12.75" hidden="false" customHeight="false" outlineLevel="0" collapsed="false">
      <c r="A329" s="191" t="n">
        <v>44439</v>
      </c>
      <c r="B329" s="183" t="n">
        <f aca="false">IF(A329-$A$2&lt;0,0,INT((A329-$A$2)/365))</f>
        <v>21</v>
      </c>
      <c r="C329" s="209" t="n">
        <f aca="false">Forecasts!C329</f>
        <v>0</v>
      </c>
      <c r="D329" s="209" t="n">
        <f aca="false">Forecasts!E329</f>
        <v>0</v>
      </c>
      <c r="E329" s="210" t="n">
        <f aca="false">Forecasts!G329</f>
        <v>0</v>
      </c>
      <c r="I329" s="87"/>
    </row>
    <row r="330" customFormat="false" ht="12.75" hidden="false" customHeight="false" outlineLevel="0" collapsed="false">
      <c r="A330" s="191" t="n">
        <v>44469</v>
      </c>
      <c r="B330" s="183" t="n">
        <f aca="false">IF(A330-$A$2&lt;0,0,INT((A330-$A$2)/365))</f>
        <v>21</v>
      </c>
      <c r="C330" s="209" t="n">
        <f aca="false">Forecasts!C330</f>
        <v>0</v>
      </c>
      <c r="D330" s="209" t="n">
        <f aca="false">Forecasts!E330</f>
        <v>0</v>
      </c>
      <c r="E330" s="210" t="n">
        <f aca="false">Forecasts!G330</f>
        <v>0</v>
      </c>
      <c r="I330" s="87"/>
    </row>
    <row r="331" customFormat="false" ht="12.75" hidden="false" customHeight="false" outlineLevel="0" collapsed="false">
      <c r="A331" s="191" t="n">
        <v>44500</v>
      </c>
      <c r="B331" s="183" t="n">
        <f aca="false">IF(A331-$A$2&lt;0,0,INT((A331-$A$2)/365))</f>
        <v>21</v>
      </c>
      <c r="C331" s="209" t="n">
        <f aca="false">Forecasts!C331</f>
        <v>0</v>
      </c>
      <c r="D331" s="209" t="n">
        <f aca="false">Forecasts!E331</f>
        <v>0</v>
      </c>
      <c r="E331" s="210" t="n">
        <f aca="false">Forecasts!G331</f>
        <v>0</v>
      </c>
      <c r="I331" s="87"/>
    </row>
    <row r="332" customFormat="false" ht="12.75" hidden="false" customHeight="false" outlineLevel="0" collapsed="false">
      <c r="A332" s="191" t="n">
        <v>44530</v>
      </c>
      <c r="B332" s="183" t="n">
        <f aca="false">IF(A332-$A$2&lt;0,0,INT((A332-$A$2)/365))</f>
        <v>21</v>
      </c>
      <c r="C332" s="209" t="n">
        <f aca="false">Forecasts!C332</f>
        <v>0</v>
      </c>
      <c r="D332" s="209" t="n">
        <f aca="false">Forecasts!E332</f>
        <v>0</v>
      </c>
      <c r="E332" s="210" t="n">
        <f aca="false">Forecasts!G332</f>
        <v>0</v>
      </c>
      <c r="I332" s="87"/>
    </row>
    <row r="333" customFormat="false" ht="12.75" hidden="false" customHeight="false" outlineLevel="0" collapsed="false">
      <c r="A333" s="191" t="n">
        <v>44561</v>
      </c>
      <c r="B333" s="183" t="n">
        <f aca="false">IF(A333-$A$2&lt;0,0,INT((A333-$A$2)/365))</f>
        <v>21</v>
      </c>
      <c r="C333" s="209" t="n">
        <f aca="false">Forecasts!C333</f>
        <v>0</v>
      </c>
      <c r="D333" s="209" t="n">
        <f aca="false">Forecasts!E333</f>
        <v>0</v>
      </c>
      <c r="E333" s="210" t="n">
        <f aca="false">Forecasts!G333</f>
        <v>0</v>
      </c>
      <c r="I333" s="87"/>
    </row>
    <row r="334" customFormat="false" ht="12.75" hidden="false" customHeight="false" outlineLevel="0" collapsed="false">
      <c r="A334" s="191" t="n">
        <v>44592</v>
      </c>
      <c r="B334" s="183" t="n">
        <f aca="false">IF(A334-$A$2&lt;0,0,INT((A334-$A$2)/365))</f>
        <v>21</v>
      </c>
      <c r="C334" s="209" t="n">
        <f aca="false">Forecasts!C334</f>
        <v>0</v>
      </c>
      <c r="D334" s="209" t="n">
        <f aca="false">Forecasts!E334</f>
        <v>0</v>
      </c>
      <c r="E334" s="210" t="n">
        <f aca="false">Forecasts!G334</f>
        <v>0</v>
      </c>
      <c r="I334" s="87"/>
    </row>
    <row r="335" customFormat="false" ht="12.75" hidden="false" customHeight="false" outlineLevel="0" collapsed="false">
      <c r="A335" s="191" t="n">
        <v>44620</v>
      </c>
      <c r="B335" s="183" t="n">
        <f aca="false">IF(A335-$A$2&lt;0,0,INT((A335-$A$2)/365))</f>
        <v>21</v>
      </c>
      <c r="C335" s="209" t="n">
        <f aca="false">Forecasts!C335</f>
        <v>0</v>
      </c>
      <c r="D335" s="209" t="n">
        <f aca="false">Forecasts!E335</f>
        <v>0</v>
      </c>
      <c r="E335" s="210" t="n">
        <f aca="false">Forecasts!G335</f>
        <v>0</v>
      </c>
      <c r="I335" s="87"/>
    </row>
    <row r="336" customFormat="false" ht="12.75" hidden="false" customHeight="false" outlineLevel="0" collapsed="false">
      <c r="A336" s="191" t="n">
        <v>44651</v>
      </c>
      <c r="B336" s="183" t="n">
        <f aca="false">IF(A336-$A$2&lt;0,0,INT((A336-$A$2)/365))</f>
        <v>22</v>
      </c>
      <c r="C336" s="209" t="n">
        <f aca="false">Forecasts!C336</f>
        <v>0</v>
      </c>
      <c r="D336" s="209" t="n">
        <f aca="false">Forecasts!E336</f>
        <v>0</v>
      </c>
      <c r="E336" s="210" t="n">
        <f aca="false">Forecasts!G336</f>
        <v>0</v>
      </c>
      <c r="I336" s="87"/>
    </row>
    <row r="337" customFormat="false" ht="12.75" hidden="false" customHeight="false" outlineLevel="0" collapsed="false">
      <c r="A337" s="191" t="n">
        <v>44681</v>
      </c>
      <c r="B337" s="183" t="n">
        <f aca="false">IF(A337-$A$2&lt;0,0,INT((A337-$A$2)/365))</f>
        <v>22</v>
      </c>
      <c r="C337" s="209" t="n">
        <f aca="false">Forecasts!C337</f>
        <v>0</v>
      </c>
      <c r="D337" s="209" t="n">
        <f aca="false">Forecasts!E337</f>
        <v>0</v>
      </c>
      <c r="E337" s="210" t="n">
        <f aca="false">Forecasts!G337</f>
        <v>0</v>
      </c>
      <c r="I337" s="87"/>
    </row>
    <row r="338" customFormat="false" ht="12.75" hidden="false" customHeight="false" outlineLevel="0" collapsed="false">
      <c r="A338" s="191" t="n">
        <v>44712</v>
      </c>
      <c r="B338" s="183" t="n">
        <f aca="false">IF(A338-$A$2&lt;0,0,INT((A338-$A$2)/365))</f>
        <v>22</v>
      </c>
      <c r="C338" s="209" t="n">
        <f aca="false">Forecasts!C338</f>
        <v>0</v>
      </c>
      <c r="D338" s="209" t="n">
        <f aca="false">Forecasts!E338</f>
        <v>0</v>
      </c>
      <c r="E338" s="210" t="n">
        <f aca="false">Forecasts!G338</f>
        <v>0</v>
      </c>
      <c r="I338" s="87"/>
    </row>
    <row r="339" customFormat="false" ht="12.75" hidden="false" customHeight="false" outlineLevel="0" collapsed="false">
      <c r="A339" s="191" t="n">
        <v>44742</v>
      </c>
      <c r="B339" s="183" t="n">
        <f aca="false">IF(A339-$A$2&lt;0,0,INT((A339-$A$2)/365))</f>
        <v>22</v>
      </c>
      <c r="C339" s="209" t="n">
        <f aca="false">Forecasts!C339</f>
        <v>0</v>
      </c>
      <c r="D339" s="209" t="n">
        <f aca="false">Forecasts!E339</f>
        <v>0</v>
      </c>
      <c r="E339" s="210" t="n">
        <f aca="false">Forecasts!G339</f>
        <v>0</v>
      </c>
      <c r="I339" s="87"/>
    </row>
    <row r="340" customFormat="false" ht="12.75" hidden="false" customHeight="false" outlineLevel="0" collapsed="false">
      <c r="A340" s="191" t="n">
        <v>44773</v>
      </c>
      <c r="B340" s="183" t="n">
        <f aca="false">IF(A340-$A$2&lt;0,0,INT((A340-$A$2)/365))</f>
        <v>22</v>
      </c>
      <c r="C340" s="209" t="n">
        <f aca="false">Forecasts!C340</f>
        <v>0</v>
      </c>
      <c r="D340" s="209" t="n">
        <f aca="false">Forecasts!E340</f>
        <v>0</v>
      </c>
      <c r="E340" s="210" t="n">
        <f aca="false">Forecasts!G340</f>
        <v>0</v>
      </c>
      <c r="I340" s="87"/>
    </row>
    <row r="341" customFormat="false" ht="12.75" hidden="false" customHeight="false" outlineLevel="0" collapsed="false">
      <c r="A341" s="191" t="n">
        <v>44804</v>
      </c>
      <c r="B341" s="183" t="n">
        <f aca="false">IF(A341-$A$2&lt;0,0,INT((A341-$A$2)/365))</f>
        <v>22</v>
      </c>
      <c r="C341" s="209" t="n">
        <f aca="false">Forecasts!C341</f>
        <v>0</v>
      </c>
      <c r="D341" s="209" t="n">
        <f aca="false">Forecasts!E341</f>
        <v>0</v>
      </c>
      <c r="E341" s="210" t="n">
        <f aca="false">Forecasts!G341</f>
        <v>0</v>
      </c>
      <c r="I341" s="87"/>
    </row>
    <row r="342" customFormat="false" ht="12.75" hidden="false" customHeight="false" outlineLevel="0" collapsed="false">
      <c r="A342" s="191" t="n">
        <v>44834</v>
      </c>
      <c r="B342" s="183" t="n">
        <f aca="false">IF(A342-$A$2&lt;0,0,INT((A342-$A$2)/365))</f>
        <v>22</v>
      </c>
      <c r="C342" s="209" t="n">
        <f aca="false">Forecasts!C342</f>
        <v>0</v>
      </c>
      <c r="D342" s="209" t="n">
        <f aca="false">Forecasts!E342</f>
        <v>0</v>
      </c>
      <c r="E342" s="210" t="n">
        <f aca="false">Forecasts!G342</f>
        <v>0</v>
      </c>
      <c r="I342" s="87"/>
    </row>
    <row r="343" customFormat="false" ht="12.75" hidden="false" customHeight="false" outlineLevel="0" collapsed="false">
      <c r="A343" s="191" t="n">
        <v>44865</v>
      </c>
      <c r="B343" s="183" t="n">
        <f aca="false">IF(A343-$A$2&lt;0,0,INT((A343-$A$2)/365))</f>
        <v>22</v>
      </c>
      <c r="C343" s="209" t="n">
        <f aca="false">Forecasts!C343</f>
        <v>0</v>
      </c>
      <c r="D343" s="209" t="n">
        <f aca="false">Forecasts!E343</f>
        <v>0</v>
      </c>
      <c r="E343" s="210" t="n">
        <f aca="false">Forecasts!G343</f>
        <v>0</v>
      </c>
      <c r="I343" s="87"/>
    </row>
    <row r="344" customFormat="false" ht="12.75" hidden="false" customHeight="false" outlineLevel="0" collapsed="false">
      <c r="A344" s="191" t="n">
        <v>44895</v>
      </c>
      <c r="B344" s="183" t="n">
        <f aca="false">IF(A344-$A$2&lt;0,0,INT((A344-$A$2)/365))</f>
        <v>22</v>
      </c>
      <c r="C344" s="209" t="n">
        <f aca="false">Forecasts!C344</f>
        <v>0</v>
      </c>
      <c r="D344" s="209" t="n">
        <f aca="false">Forecasts!E344</f>
        <v>0</v>
      </c>
      <c r="E344" s="210" t="n">
        <f aca="false">Forecasts!G344</f>
        <v>0</v>
      </c>
      <c r="I344" s="87"/>
    </row>
    <row r="345" customFormat="false" ht="12.75" hidden="false" customHeight="false" outlineLevel="0" collapsed="false">
      <c r="A345" s="191" t="n">
        <v>44926</v>
      </c>
      <c r="B345" s="183" t="n">
        <f aca="false">IF(A345-$A$2&lt;0,0,INT((A345-$A$2)/365))</f>
        <v>22</v>
      </c>
      <c r="C345" s="209" t="n">
        <f aca="false">Forecasts!C345</f>
        <v>0</v>
      </c>
      <c r="D345" s="209" t="n">
        <f aca="false">Forecasts!E345</f>
        <v>0</v>
      </c>
      <c r="E345" s="210" t="n">
        <f aca="false">Forecasts!G345</f>
        <v>0</v>
      </c>
      <c r="I345" s="87"/>
    </row>
    <row r="346" customFormat="false" ht="12.75" hidden="false" customHeight="false" outlineLevel="0" collapsed="false">
      <c r="A346" s="191" t="n">
        <v>44957</v>
      </c>
      <c r="B346" s="183" t="n">
        <f aca="false">IF(A346-$A$2&lt;0,0,INT((A346-$A$2)/365))</f>
        <v>22</v>
      </c>
      <c r="C346" s="209" t="n">
        <f aca="false">Forecasts!C346</f>
        <v>0</v>
      </c>
      <c r="D346" s="209" t="n">
        <f aca="false">Forecasts!E346</f>
        <v>0</v>
      </c>
      <c r="E346" s="210" t="n">
        <f aca="false">Forecasts!G346</f>
        <v>0</v>
      </c>
      <c r="I346" s="87"/>
    </row>
    <row r="347" customFormat="false" ht="12.75" hidden="false" customHeight="false" outlineLevel="0" collapsed="false">
      <c r="A347" s="191" t="n">
        <v>44985</v>
      </c>
      <c r="B347" s="183" t="n">
        <f aca="false">IF(A347-$A$2&lt;0,0,INT((A347-$A$2)/365))</f>
        <v>22</v>
      </c>
      <c r="C347" s="209" t="n">
        <f aca="false">Forecasts!C347</f>
        <v>0</v>
      </c>
      <c r="D347" s="209" t="n">
        <f aca="false">Forecasts!E347</f>
        <v>0</v>
      </c>
      <c r="E347" s="210" t="n">
        <f aca="false">Forecasts!G347</f>
        <v>0</v>
      </c>
      <c r="I347" s="87"/>
    </row>
    <row r="348" customFormat="false" ht="12.75" hidden="false" customHeight="false" outlineLevel="0" collapsed="false">
      <c r="A348" s="191" t="n">
        <v>45016</v>
      </c>
      <c r="B348" s="183" t="n">
        <f aca="false">IF(A348-$A$2&lt;0,0,INT((A348-$A$2)/365))</f>
        <v>23</v>
      </c>
      <c r="C348" s="209" t="n">
        <f aca="false">Forecasts!C348</f>
        <v>0</v>
      </c>
      <c r="D348" s="209" t="n">
        <f aca="false">Forecasts!E348</f>
        <v>0</v>
      </c>
      <c r="E348" s="210" t="n">
        <f aca="false">Forecasts!G348</f>
        <v>0</v>
      </c>
      <c r="I348" s="87"/>
    </row>
    <row r="349" customFormat="false" ht="12.75" hidden="false" customHeight="false" outlineLevel="0" collapsed="false">
      <c r="D349" s="224"/>
      <c r="I349" s="87"/>
    </row>
    <row r="350" customFormat="false" ht="12.75" hidden="false" customHeight="false" outlineLevel="0" collapsed="false">
      <c r="I350" s="87"/>
    </row>
    <row r="351" customFormat="false" ht="12.75" hidden="false" customHeight="false" outlineLevel="0" collapsed="false">
      <c r="I351" s="87"/>
    </row>
    <row r="352" customFormat="false" ht="12.75" hidden="false" customHeight="false" outlineLevel="0" collapsed="false">
      <c r="I352" s="87"/>
    </row>
    <row r="353" customFormat="false" ht="12.75" hidden="false" customHeight="false" outlineLevel="0" collapsed="false">
      <c r="I353" s="87"/>
    </row>
    <row r="354" customFormat="false" ht="12.75" hidden="false" customHeight="false" outlineLevel="0" collapsed="false">
      <c r="I354" s="87"/>
    </row>
    <row r="355" customFormat="false" ht="12.75" hidden="false" customHeight="false" outlineLevel="0" collapsed="false">
      <c r="I355" s="87"/>
    </row>
    <row r="356" customFormat="false" ht="12.75" hidden="false" customHeight="false" outlineLevel="0" collapsed="false">
      <c r="I356" s="87"/>
    </row>
    <row r="357" customFormat="false" ht="12.75" hidden="false" customHeight="false" outlineLevel="0" collapsed="false">
      <c r="I357" s="87"/>
    </row>
    <row r="358" customFormat="false" ht="12.75" hidden="false" customHeight="false" outlineLevel="0" collapsed="false">
      <c r="I358" s="87"/>
    </row>
    <row r="359" customFormat="false" ht="12.75" hidden="false" customHeight="false" outlineLevel="0" collapsed="false">
      <c r="I359" s="87"/>
    </row>
    <row r="360" customFormat="false" ht="12.75" hidden="false" customHeight="false" outlineLevel="0" collapsed="false">
      <c r="I360" s="87"/>
    </row>
    <row r="361" customFormat="false" ht="12.75" hidden="false" customHeight="false" outlineLevel="0" collapsed="false">
      <c r="I361" s="87"/>
    </row>
    <row r="362" customFormat="false" ht="12.75" hidden="false" customHeight="false" outlineLevel="0" collapsed="false">
      <c r="I362" s="87"/>
    </row>
    <row r="363" customFormat="false" ht="12.75" hidden="false" customHeight="false" outlineLevel="0" collapsed="false">
      <c r="I363" s="87"/>
    </row>
    <row r="364" customFormat="false" ht="12.75" hidden="false" customHeight="false" outlineLevel="0" collapsed="false">
      <c r="I364" s="87"/>
    </row>
    <row r="365" customFormat="false" ht="12.75" hidden="false" customHeight="false" outlineLevel="0" collapsed="false">
      <c r="I365" s="87"/>
    </row>
    <row r="366" customFormat="false" ht="12.75" hidden="false" customHeight="false" outlineLevel="0" collapsed="false">
      <c r="I366" s="87"/>
    </row>
    <row r="367" customFormat="false" ht="12.75" hidden="false" customHeight="false" outlineLevel="0" collapsed="false">
      <c r="I367" s="87"/>
    </row>
    <row r="368" customFormat="false" ht="12.75" hidden="false" customHeight="false" outlineLevel="0" collapsed="false">
      <c r="I368" s="87"/>
    </row>
    <row r="369" customFormat="false" ht="12.75" hidden="false" customHeight="false" outlineLevel="0" collapsed="false">
      <c r="I369" s="87"/>
    </row>
    <row r="370" customFormat="false" ht="12.75" hidden="false" customHeight="false" outlineLevel="0" collapsed="false">
      <c r="I370" s="87"/>
    </row>
    <row r="371" customFormat="false" ht="12.75" hidden="false" customHeight="false" outlineLevel="0" collapsed="false">
      <c r="I371" s="87"/>
    </row>
    <row r="372" customFormat="false" ht="12.75" hidden="false" customHeight="false" outlineLevel="0" collapsed="false">
      <c r="I372" s="87"/>
    </row>
    <row r="373" customFormat="false" ht="12.75" hidden="false" customHeight="false" outlineLevel="0" collapsed="false">
      <c r="I373" s="87"/>
    </row>
    <row r="374" customFormat="false" ht="12.75" hidden="false" customHeight="false" outlineLevel="0" collapsed="false">
      <c r="I374" s="87"/>
    </row>
    <row r="375" customFormat="false" ht="12.75" hidden="false" customHeight="false" outlineLevel="0" collapsed="false">
      <c r="I375" s="87"/>
    </row>
    <row r="376" customFormat="false" ht="12.75" hidden="false" customHeight="false" outlineLevel="0" collapsed="false">
      <c r="I376" s="87"/>
    </row>
    <row r="377" customFormat="false" ht="12.75" hidden="false" customHeight="false" outlineLevel="0" collapsed="false">
      <c r="I377" s="87"/>
    </row>
    <row r="378" customFormat="false" ht="12.75" hidden="false" customHeight="false" outlineLevel="0" collapsed="false">
      <c r="I378" s="87"/>
    </row>
    <row r="379" customFormat="false" ht="12.75" hidden="false" customHeight="false" outlineLevel="0" collapsed="false">
      <c r="I379" s="87"/>
    </row>
    <row r="380" customFormat="false" ht="12.75" hidden="false" customHeight="false" outlineLevel="0" collapsed="false">
      <c r="I380" s="87"/>
    </row>
    <row r="381" customFormat="false" ht="12.75" hidden="false" customHeight="false" outlineLevel="0" collapsed="false">
      <c r="I381" s="87"/>
    </row>
    <row r="382" customFormat="false" ht="12.75" hidden="false" customHeight="false" outlineLevel="0" collapsed="false">
      <c r="I382" s="87"/>
    </row>
    <row r="383" customFormat="false" ht="12.75" hidden="false" customHeight="false" outlineLevel="0" collapsed="false">
      <c r="I383" s="87"/>
    </row>
    <row r="384" customFormat="false" ht="12.75" hidden="false" customHeight="false" outlineLevel="0" collapsed="false">
      <c r="I384" s="87"/>
    </row>
    <row r="385" customFormat="false" ht="12.75" hidden="false" customHeight="false" outlineLevel="0" collapsed="false">
      <c r="I385" s="87"/>
    </row>
    <row r="386" customFormat="false" ht="12.75" hidden="false" customHeight="false" outlineLevel="0" collapsed="false">
      <c r="I386" s="87"/>
    </row>
    <row r="387" customFormat="false" ht="12.75" hidden="false" customHeight="false" outlineLevel="0" collapsed="false">
      <c r="I387" s="87"/>
    </row>
    <row r="388" customFormat="false" ht="12.75" hidden="false" customHeight="false" outlineLevel="0" collapsed="false">
      <c r="I388" s="87"/>
    </row>
    <row r="389" customFormat="false" ht="12.75" hidden="false" customHeight="false" outlineLevel="0" collapsed="false">
      <c r="I389" s="87"/>
    </row>
    <row r="390" customFormat="false" ht="12.75" hidden="false" customHeight="false" outlineLevel="0" collapsed="false">
      <c r="I390" s="87"/>
    </row>
    <row r="391" customFormat="false" ht="12.75" hidden="false" customHeight="false" outlineLevel="0" collapsed="false">
      <c r="I391" s="87"/>
    </row>
    <row r="392" customFormat="false" ht="12.75" hidden="false" customHeight="false" outlineLevel="0" collapsed="false">
      <c r="I392" s="87"/>
    </row>
    <row r="393" customFormat="false" ht="12.75" hidden="false" customHeight="false" outlineLevel="0" collapsed="false">
      <c r="I393" s="87"/>
    </row>
    <row r="394" customFormat="false" ht="12.75" hidden="false" customHeight="false" outlineLevel="0" collapsed="false">
      <c r="I394" s="87"/>
    </row>
    <row r="395" customFormat="false" ht="12.75" hidden="false" customHeight="false" outlineLevel="0" collapsed="false">
      <c r="I395" s="87"/>
    </row>
    <row r="396" customFormat="false" ht="12.75" hidden="false" customHeight="false" outlineLevel="0" collapsed="false">
      <c r="I396" s="87"/>
    </row>
    <row r="397" customFormat="false" ht="12.75" hidden="false" customHeight="false" outlineLevel="0" collapsed="false">
      <c r="I397" s="87"/>
    </row>
    <row r="398" customFormat="false" ht="12.75" hidden="false" customHeight="false" outlineLevel="0" collapsed="false">
      <c r="I398" s="87"/>
    </row>
    <row r="399" customFormat="false" ht="12.75" hidden="false" customHeight="false" outlineLevel="0" collapsed="false">
      <c r="I399" s="87"/>
    </row>
    <row r="400" customFormat="false" ht="12.75" hidden="false" customHeight="false" outlineLevel="0" collapsed="false">
      <c r="I400" s="87"/>
    </row>
    <row r="401" customFormat="false" ht="12.75" hidden="false" customHeight="false" outlineLevel="0" collapsed="false">
      <c r="I401" s="87"/>
    </row>
    <row r="402" customFormat="false" ht="12.75" hidden="false" customHeight="false" outlineLevel="0" collapsed="false">
      <c r="I402" s="87"/>
    </row>
    <row r="403" customFormat="false" ht="12.75" hidden="false" customHeight="false" outlineLevel="0" collapsed="false">
      <c r="I403" s="87"/>
    </row>
    <row r="404" customFormat="false" ht="12.75" hidden="false" customHeight="false" outlineLevel="0" collapsed="false">
      <c r="I404" s="87"/>
    </row>
    <row r="405" customFormat="false" ht="12.75" hidden="false" customHeight="false" outlineLevel="0" collapsed="false">
      <c r="I405" s="87"/>
    </row>
    <row r="406" customFormat="false" ht="12.75" hidden="false" customHeight="false" outlineLevel="0" collapsed="false">
      <c r="I406" s="87"/>
    </row>
    <row r="407" customFormat="false" ht="12.75" hidden="false" customHeight="false" outlineLevel="0" collapsed="false">
      <c r="I407" s="87"/>
    </row>
    <row r="408" customFormat="false" ht="12.75" hidden="false" customHeight="false" outlineLevel="0" collapsed="false">
      <c r="I408" s="87"/>
    </row>
    <row r="409" customFormat="false" ht="12.75" hidden="false" customHeight="false" outlineLevel="0" collapsed="false">
      <c r="I409" s="87"/>
    </row>
    <row r="410" customFormat="false" ht="12.75" hidden="false" customHeight="false" outlineLevel="0" collapsed="false">
      <c r="I410" s="87"/>
    </row>
    <row r="411" customFormat="false" ht="12.75" hidden="false" customHeight="false" outlineLevel="0" collapsed="false">
      <c r="I411" s="87"/>
    </row>
    <row r="412" customFormat="false" ht="12.75" hidden="false" customHeight="false" outlineLevel="0" collapsed="false">
      <c r="I412" s="87"/>
    </row>
    <row r="413" customFormat="false" ht="12.75" hidden="false" customHeight="false" outlineLevel="0" collapsed="false">
      <c r="I413" s="87"/>
    </row>
    <row r="414" customFormat="false" ht="12.75" hidden="false" customHeight="false" outlineLevel="0" collapsed="false">
      <c r="I414" s="87"/>
    </row>
    <row r="415" customFormat="false" ht="12.75" hidden="false" customHeight="false" outlineLevel="0" collapsed="false">
      <c r="I415" s="87"/>
    </row>
    <row r="416" customFormat="false" ht="12.75" hidden="false" customHeight="false" outlineLevel="0" collapsed="false">
      <c r="I416" s="87"/>
    </row>
    <row r="417" customFormat="false" ht="12.75" hidden="false" customHeight="false" outlineLevel="0" collapsed="false">
      <c r="I417" s="87"/>
    </row>
    <row r="418" customFormat="false" ht="12.75" hidden="false" customHeight="false" outlineLevel="0" collapsed="false">
      <c r="I418" s="87"/>
    </row>
    <row r="419" customFormat="false" ht="12.75" hidden="false" customHeight="false" outlineLevel="0" collapsed="false">
      <c r="I419" s="87"/>
    </row>
    <row r="420" customFormat="false" ht="12.75" hidden="false" customHeight="false" outlineLevel="0" collapsed="false">
      <c r="I420" s="87"/>
    </row>
    <row r="421" customFormat="false" ht="12.75" hidden="false" customHeight="false" outlineLevel="0" collapsed="false">
      <c r="I421" s="87"/>
    </row>
    <row r="422" customFormat="false" ht="12.75" hidden="false" customHeight="false" outlineLevel="0" collapsed="false">
      <c r="I422" s="87"/>
    </row>
    <row r="423" customFormat="false" ht="12.75" hidden="false" customHeight="false" outlineLevel="0" collapsed="false">
      <c r="I423" s="87"/>
    </row>
    <row r="424" customFormat="false" ht="12.75" hidden="false" customHeight="false" outlineLevel="0" collapsed="false">
      <c r="I424" s="87"/>
    </row>
    <row r="425" customFormat="false" ht="12.75" hidden="false" customHeight="false" outlineLevel="0" collapsed="false">
      <c r="I425" s="87"/>
    </row>
    <row r="426" customFormat="false" ht="12.75" hidden="false" customHeight="false" outlineLevel="0" collapsed="false">
      <c r="I426" s="87"/>
    </row>
    <row r="427" customFormat="false" ht="12.75" hidden="false" customHeight="false" outlineLevel="0" collapsed="false">
      <c r="I427" s="87"/>
    </row>
    <row r="428" customFormat="false" ht="12.75" hidden="false" customHeight="false" outlineLevel="0" collapsed="false">
      <c r="I428" s="87"/>
    </row>
    <row r="429" customFormat="false" ht="12.75" hidden="false" customHeight="false" outlineLevel="0" collapsed="false">
      <c r="I429" s="87"/>
    </row>
    <row r="430" customFormat="false" ht="12.75" hidden="false" customHeight="false" outlineLevel="0" collapsed="false">
      <c r="I430" s="87"/>
    </row>
    <row r="431" customFormat="false" ht="12.75" hidden="false" customHeight="false" outlineLevel="0" collapsed="false">
      <c r="I431" s="87"/>
    </row>
    <row r="432" customFormat="false" ht="12.75" hidden="false" customHeight="false" outlineLevel="0" collapsed="false">
      <c r="I432" s="87"/>
    </row>
    <row r="433" customFormat="false" ht="12.75" hidden="false" customHeight="false" outlineLevel="0" collapsed="false">
      <c r="I433" s="87"/>
    </row>
    <row r="434" customFormat="false" ht="12.75" hidden="false" customHeight="false" outlineLevel="0" collapsed="false">
      <c r="I434" s="87"/>
    </row>
    <row r="435" customFormat="false" ht="12.75" hidden="false" customHeight="false" outlineLevel="0" collapsed="false">
      <c r="I435" s="87"/>
    </row>
    <row r="436" customFormat="false" ht="12.75" hidden="false" customHeight="false" outlineLevel="0" collapsed="false">
      <c r="I436" s="87"/>
    </row>
    <row r="437" customFormat="false" ht="12.75" hidden="false" customHeight="false" outlineLevel="0" collapsed="false">
      <c r="I437" s="87"/>
    </row>
    <row r="438" customFormat="false" ht="12.75" hidden="false" customHeight="false" outlineLevel="0" collapsed="false">
      <c r="I438" s="87"/>
    </row>
    <row r="439" customFormat="false" ht="12.75" hidden="false" customHeight="false" outlineLevel="0" collapsed="false">
      <c r="I439" s="87"/>
    </row>
    <row r="440" customFormat="false" ht="12.75" hidden="false" customHeight="false" outlineLevel="0" collapsed="false">
      <c r="I440" s="87"/>
    </row>
    <row r="441" customFormat="false" ht="12.75" hidden="false" customHeight="false" outlineLevel="0" collapsed="false">
      <c r="I441" s="87"/>
    </row>
    <row r="442" customFormat="false" ht="12.75" hidden="false" customHeight="false" outlineLevel="0" collapsed="false">
      <c r="I442" s="87"/>
    </row>
    <row r="443" customFormat="false" ht="12.75" hidden="false" customHeight="false" outlineLevel="0" collapsed="false">
      <c r="I443" s="87"/>
    </row>
    <row r="444" customFormat="false" ht="12.75" hidden="false" customHeight="false" outlineLevel="0" collapsed="false">
      <c r="I444" s="87"/>
    </row>
    <row r="445" customFormat="false" ht="12.75" hidden="false" customHeight="false" outlineLevel="0" collapsed="false">
      <c r="I445" s="87"/>
    </row>
    <row r="446" customFormat="false" ht="12.75" hidden="false" customHeight="false" outlineLevel="0" collapsed="false">
      <c r="I446" s="87"/>
    </row>
    <row r="447" customFormat="false" ht="12.75" hidden="false" customHeight="false" outlineLevel="0" collapsed="false">
      <c r="I447" s="87"/>
    </row>
    <row r="448" customFormat="false" ht="12.75" hidden="false" customHeight="false" outlineLevel="0" collapsed="false">
      <c r="I448" s="87"/>
    </row>
    <row r="449" customFormat="false" ht="12.75" hidden="false" customHeight="false" outlineLevel="0" collapsed="false">
      <c r="I449" s="87"/>
    </row>
    <row r="450" customFormat="false" ht="12.75" hidden="false" customHeight="false" outlineLevel="0" collapsed="false">
      <c r="I450" s="87"/>
    </row>
    <row r="451" customFormat="false" ht="12.75" hidden="false" customHeight="false" outlineLevel="0" collapsed="false">
      <c r="I451" s="87"/>
    </row>
    <row r="452" customFormat="false" ht="12.75" hidden="false" customHeight="false" outlineLevel="0" collapsed="false">
      <c r="I452" s="87"/>
    </row>
    <row r="453" customFormat="false" ht="12.75" hidden="false" customHeight="false" outlineLevel="0" collapsed="false">
      <c r="I453" s="87"/>
    </row>
    <row r="454" customFormat="false" ht="12.75" hidden="false" customHeight="false" outlineLevel="0" collapsed="false">
      <c r="I454" s="87"/>
    </row>
    <row r="455" customFormat="false" ht="12.75" hidden="false" customHeight="false" outlineLevel="0" collapsed="false">
      <c r="I455" s="87"/>
    </row>
    <row r="456" customFormat="false" ht="12.75" hidden="false" customHeight="false" outlineLevel="0" collapsed="false">
      <c r="I456" s="87"/>
    </row>
    <row r="457" customFormat="false" ht="12.75" hidden="false" customHeight="false" outlineLevel="0" collapsed="false">
      <c r="I457" s="87"/>
    </row>
    <row r="458" customFormat="false" ht="12.75" hidden="false" customHeight="false" outlineLevel="0" collapsed="false">
      <c r="I458" s="87"/>
    </row>
    <row r="459" customFormat="false" ht="12.75" hidden="false" customHeight="false" outlineLevel="0" collapsed="false">
      <c r="I459" s="87"/>
    </row>
    <row r="460" customFormat="false" ht="12.75" hidden="false" customHeight="false" outlineLevel="0" collapsed="false">
      <c r="I460" s="87"/>
    </row>
    <row r="461" customFormat="false" ht="12.75" hidden="false" customHeight="false" outlineLevel="0" collapsed="false">
      <c r="I461" s="87"/>
    </row>
    <row r="462" customFormat="false" ht="12.75" hidden="false" customHeight="false" outlineLevel="0" collapsed="false">
      <c r="I462" s="87"/>
    </row>
    <row r="463" customFormat="false" ht="12.75" hidden="false" customHeight="false" outlineLevel="0" collapsed="false">
      <c r="I463" s="87"/>
    </row>
    <row r="464" customFormat="false" ht="12.75" hidden="false" customHeight="false" outlineLevel="0" collapsed="false">
      <c r="I464" s="87"/>
    </row>
    <row r="465" customFormat="false" ht="12.75" hidden="false" customHeight="false" outlineLevel="0" collapsed="false">
      <c r="I465" s="87"/>
    </row>
    <row r="466" customFormat="false" ht="12.75" hidden="false" customHeight="false" outlineLevel="0" collapsed="false">
      <c r="I466" s="87"/>
    </row>
    <row r="467" customFormat="false" ht="12.75" hidden="false" customHeight="false" outlineLevel="0" collapsed="false">
      <c r="I467" s="87"/>
    </row>
    <row r="468" customFormat="false" ht="12.75" hidden="false" customHeight="false" outlineLevel="0" collapsed="false">
      <c r="I468" s="87"/>
    </row>
    <row r="469" customFormat="false" ht="12.75" hidden="false" customHeight="false" outlineLevel="0" collapsed="false">
      <c r="I469" s="87"/>
    </row>
    <row r="470" customFormat="false" ht="12.75" hidden="false" customHeight="false" outlineLevel="0" collapsed="false">
      <c r="I470" s="87"/>
    </row>
    <row r="471" customFormat="false" ht="12.75" hidden="false" customHeight="false" outlineLevel="0" collapsed="false">
      <c r="I471" s="87"/>
    </row>
    <row r="472" customFormat="false" ht="12.75" hidden="false" customHeight="false" outlineLevel="0" collapsed="false">
      <c r="I472" s="87"/>
    </row>
    <row r="473" customFormat="false" ht="12.75" hidden="false" customHeight="false" outlineLevel="0" collapsed="false">
      <c r="I473" s="87"/>
    </row>
    <row r="474" customFormat="false" ht="12.75" hidden="false" customHeight="false" outlineLevel="0" collapsed="false">
      <c r="I474" s="87"/>
    </row>
    <row r="475" customFormat="false" ht="12.75" hidden="false" customHeight="false" outlineLevel="0" collapsed="false">
      <c r="I475" s="87"/>
    </row>
    <row r="476" customFormat="false" ht="12.75" hidden="false" customHeight="false" outlineLevel="0" collapsed="false">
      <c r="I476" s="87"/>
    </row>
    <row r="477" customFormat="false" ht="12.75" hidden="false" customHeight="false" outlineLevel="0" collapsed="false">
      <c r="I477" s="87"/>
    </row>
    <row r="478" customFormat="false" ht="12.75" hidden="false" customHeight="false" outlineLevel="0" collapsed="false">
      <c r="I478" s="87"/>
    </row>
    <row r="479" customFormat="false" ht="12.75" hidden="false" customHeight="false" outlineLevel="0" collapsed="false">
      <c r="I479" s="87"/>
    </row>
    <row r="480" customFormat="false" ht="12.75" hidden="false" customHeight="false" outlineLevel="0" collapsed="false">
      <c r="I480" s="87"/>
    </row>
    <row r="481" customFormat="false" ht="12.75" hidden="false" customHeight="false" outlineLevel="0" collapsed="false">
      <c r="I481" s="87"/>
    </row>
    <row r="482" customFormat="false" ht="12.75" hidden="false" customHeight="false" outlineLevel="0" collapsed="false">
      <c r="I482" s="87"/>
    </row>
    <row r="483" customFormat="false" ht="12.75" hidden="false" customHeight="false" outlineLevel="0" collapsed="false">
      <c r="I483" s="87"/>
    </row>
    <row r="484" customFormat="false" ht="12.75" hidden="false" customHeight="false" outlineLevel="0" collapsed="false">
      <c r="I484" s="87"/>
    </row>
    <row r="485" customFormat="false" ht="12.75" hidden="false" customHeight="false" outlineLevel="0" collapsed="false">
      <c r="I485" s="87"/>
    </row>
    <row r="486" customFormat="false" ht="12.75" hidden="false" customHeight="false" outlineLevel="0" collapsed="false">
      <c r="I486" s="87"/>
    </row>
    <row r="487" customFormat="false" ht="12.75" hidden="false" customHeight="false" outlineLevel="0" collapsed="false">
      <c r="I487" s="87"/>
    </row>
    <row r="488" customFormat="false" ht="12.75" hidden="false" customHeight="false" outlineLevel="0" collapsed="false">
      <c r="I488" s="87"/>
    </row>
    <row r="489" customFormat="false" ht="12.75" hidden="false" customHeight="false" outlineLevel="0" collapsed="false">
      <c r="I489" s="87"/>
    </row>
    <row r="490" customFormat="false" ht="12.75" hidden="false" customHeight="false" outlineLevel="0" collapsed="false">
      <c r="I490" s="87"/>
    </row>
    <row r="491" customFormat="false" ht="12.75" hidden="false" customHeight="false" outlineLevel="0" collapsed="false">
      <c r="I491" s="87"/>
    </row>
    <row r="492" customFormat="false" ht="12.75" hidden="false" customHeight="false" outlineLevel="0" collapsed="false">
      <c r="I492" s="87"/>
    </row>
    <row r="493" customFormat="false" ht="12.75" hidden="false" customHeight="false" outlineLevel="0" collapsed="false">
      <c r="I493" s="87"/>
    </row>
    <row r="494" customFormat="false" ht="12.75" hidden="false" customHeight="false" outlineLevel="0" collapsed="false">
      <c r="I494" s="87"/>
    </row>
    <row r="495" customFormat="false" ht="12.75" hidden="false" customHeight="false" outlineLevel="0" collapsed="false">
      <c r="I495" s="87"/>
    </row>
    <row r="496" customFormat="false" ht="12.75" hidden="false" customHeight="false" outlineLevel="0" collapsed="false">
      <c r="I496" s="87"/>
    </row>
    <row r="497" customFormat="false" ht="12.75" hidden="false" customHeight="false" outlineLevel="0" collapsed="false">
      <c r="I497" s="87"/>
    </row>
    <row r="498" customFormat="false" ht="12.75" hidden="false" customHeight="false" outlineLevel="0" collapsed="false">
      <c r="I498" s="87"/>
    </row>
    <row r="499" customFormat="false" ht="12.75" hidden="false" customHeight="false" outlineLevel="0" collapsed="false">
      <c r="I499" s="87"/>
    </row>
    <row r="500" customFormat="false" ht="12.75" hidden="false" customHeight="false" outlineLevel="0" collapsed="false">
      <c r="I500" s="87"/>
    </row>
    <row r="501" customFormat="false" ht="12.75" hidden="false" customHeight="false" outlineLevel="0" collapsed="false">
      <c r="I501" s="87"/>
    </row>
    <row r="502" customFormat="false" ht="12.75" hidden="false" customHeight="false" outlineLevel="0" collapsed="false">
      <c r="I502" s="87"/>
    </row>
    <row r="503" customFormat="false" ht="12.75" hidden="false" customHeight="false" outlineLevel="0" collapsed="false">
      <c r="I503" s="87"/>
    </row>
    <row r="504" customFormat="false" ht="12.75" hidden="false" customHeight="false" outlineLevel="0" collapsed="false">
      <c r="I504" s="87"/>
    </row>
    <row r="505" customFormat="false" ht="12.75" hidden="false" customHeight="false" outlineLevel="0" collapsed="false">
      <c r="I505" s="87"/>
    </row>
    <row r="506" customFormat="false" ht="12.75" hidden="false" customHeight="false" outlineLevel="0" collapsed="false">
      <c r="I506" s="87"/>
    </row>
    <row r="507" customFormat="false" ht="12.75" hidden="false" customHeight="false" outlineLevel="0" collapsed="false">
      <c r="I507" s="87"/>
    </row>
    <row r="508" customFormat="false" ht="12.75" hidden="false" customHeight="false" outlineLevel="0" collapsed="false">
      <c r="I508" s="87"/>
    </row>
    <row r="509" customFormat="false" ht="12.75" hidden="false" customHeight="false" outlineLevel="0" collapsed="false">
      <c r="I509" s="87"/>
    </row>
    <row r="510" customFormat="false" ht="12.75" hidden="false" customHeight="false" outlineLevel="0" collapsed="false">
      <c r="I510" s="87"/>
    </row>
    <row r="511" customFormat="false" ht="12.75" hidden="false" customHeight="false" outlineLevel="0" collapsed="false">
      <c r="I511" s="87"/>
    </row>
    <row r="512" customFormat="false" ht="12.75" hidden="false" customHeight="false" outlineLevel="0" collapsed="false">
      <c r="I512" s="87"/>
    </row>
    <row r="513" customFormat="false" ht="12.75" hidden="false" customHeight="false" outlineLevel="0" collapsed="false">
      <c r="I513" s="87"/>
    </row>
    <row r="514" customFormat="false" ht="12.75" hidden="false" customHeight="false" outlineLevel="0" collapsed="false">
      <c r="I514" s="87"/>
    </row>
    <row r="515" customFormat="false" ht="12.75" hidden="false" customHeight="false" outlineLevel="0" collapsed="false">
      <c r="I515" s="87"/>
    </row>
    <row r="516" customFormat="false" ht="12.75" hidden="false" customHeight="false" outlineLevel="0" collapsed="false">
      <c r="I516" s="87"/>
    </row>
    <row r="517" customFormat="false" ht="12.75" hidden="false" customHeight="false" outlineLevel="0" collapsed="false">
      <c r="I517" s="87"/>
    </row>
    <row r="518" customFormat="false" ht="12.75" hidden="false" customHeight="false" outlineLevel="0" collapsed="false">
      <c r="I518" s="87"/>
    </row>
    <row r="519" customFormat="false" ht="12.75" hidden="false" customHeight="false" outlineLevel="0" collapsed="false">
      <c r="I519" s="87"/>
    </row>
    <row r="520" customFormat="false" ht="12.75" hidden="false" customHeight="false" outlineLevel="0" collapsed="false">
      <c r="I520" s="87"/>
    </row>
    <row r="521" customFormat="false" ht="12.75" hidden="false" customHeight="false" outlineLevel="0" collapsed="false">
      <c r="I521" s="87"/>
    </row>
    <row r="522" customFormat="false" ht="12.75" hidden="false" customHeight="false" outlineLevel="0" collapsed="false">
      <c r="I522" s="87"/>
    </row>
    <row r="523" customFormat="false" ht="12.75" hidden="false" customHeight="false" outlineLevel="0" collapsed="false">
      <c r="I523" s="87"/>
    </row>
    <row r="524" customFormat="false" ht="12.75" hidden="false" customHeight="false" outlineLevel="0" collapsed="false">
      <c r="I524" s="87"/>
    </row>
    <row r="525" customFormat="false" ht="12.75" hidden="false" customHeight="false" outlineLevel="0" collapsed="false">
      <c r="I525" s="87"/>
    </row>
    <row r="526" customFormat="false" ht="12.75" hidden="false" customHeight="false" outlineLevel="0" collapsed="false">
      <c r="I526" s="87"/>
    </row>
    <row r="527" customFormat="false" ht="12.75" hidden="false" customHeight="false" outlineLevel="0" collapsed="false">
      <c r="I527" s="87"/>
    </row>
    <row r="528" customFormat="false" ht="12.75" hidden="false" customHeight="false" outlineLevel="0" collapsed="false">
      <c r="I528" s="87"/>
    </row>
    <row r="529" customFormat="false" ht="12.75" hidden="false" customHeight="false" outlineLevel="0" collapsed="false">
      <c r="I529" s="87"/>
    </row>
    <row r="530" customFormat="false" ht="12.75" hidden="false" customHeight="false" outlineLevel="0" collapsed="false">
      <c r="I530" s="87"/>
    </row>
    <row r="531" customFormat="false" ht="12.75" hidden="false" customHeight="false" outlineLevel="0" collapsed="false">
      <c r="I531" s="87"/>
    </row>
    <row r="532" customFormat="false" ht="12.75" hidden="false" customHeight="false" outlineLevel="0" collapsed="false">
      <c r="I532" s="87"/>
    </row>
    <row r="533" customFormat="false" ht="12.75" hidden="false" customHeight="false" outlineLevel="0" collapsed="false">
      <c r="I533" s="87"/>
    </row>
    <row r="534" customFormat="false" ht="12.75" hidden="false" customHeight="false" outlineLevel="0" collapsed="false">
      <c r="I534" s="87"/>
    </row>
    <row r="535" customFormat="false" ht="12.75" hidden="false" customHeight="false" outlineLevel="0" collapsed="false">
      <c r="I535" s="87"/>
    </row>
    <row r="536" customFormat="false" ht="12.75" hidden="false" customHeight="false" outlineLevel="0" collapsed="false">
      <c r="I536" s="87"/>
    </row>
    <row r="537" customFormat="false" ht="12.75" hidden="false" customHeight="false" outlineLevel="0" collapsed="false">
      <c r="I537" s="87"/>
    </row>
    <row r="538" customFormat="false" ht="12.75" hidden="false" customHeight="false" outlineLevel="0" collapsed="false">
      <c r="I538" s="87"/>
    </row>
    <row r="539" customFormat="false" ht="12.75" hidden="false" customHeight="false" outlineLevel="0" collapsed="false">
      <c r="I539" s="87"/>
    </row>
    <row r="540" customFormat="false" ht="12.75" hidden="false" customHeight="false" outlineLevel="0" collapsed="false">
      <c r="I540" s="87"/>
    </row>
    <row r="541" customFormat="false" ht="12.75" hidden="false" customHeight="false" outlineLevel="0" collapsed="false">
      <c r="I541" s="87"/>
    </row>
    <row r="542" customFormat="false" ht="12.75" hidden="false" customHeight="false" outlineLevel="0" collapsed="false">
      <c r="I542" s="87"/>
    </row>
    <row r="543" customFormat="false" ht="12.75" hidden="false" customHeight="false" outlineLevel="0" collapsed="false">
      <c r="I543" s="87"/>
    </row>
    <row r="544" customFormat="false" ht="12.75" hidden="false" customHeight="false" outlineLevel="0" collapsed="false">
      <c r="I544" s="87"/>
    </row>
    <row r="545" customFormat="false" ht="12.75" hidden="false" customHeight="false" outlineLevel="0" collapsed="false">
      <c r="I545" s="87"/>
    </row>
    <row r="546" customFormat="false" ht="12.75" hidden="false" customHeight="false" outlineLevel="0" collapsed="false">
      <c r="I546" s="87"/>
    </row>
    <row r="547" customFormat="false" ht="12.75" hidden="false" customHeight="false" outlineLevel="0" collapsed="false">
      <c r="I547" s="87"/>
    </row>
    <row r="548" customFormat="false" ht="12.75" hidden="false" customHeight="false" outlineLevel="0" collapsed="false">
      <c r="I548" s="87"/>
    </row>
    <row r="549" customFormat="false" ht="12.75" hidden="false" customHeight="false" outlineLevel="0" collapsed="false">
      <c r="I549" s="87"/>
    </row>
    <row r="550" customFormat="false" ht="12.75" hidden="false" customHeight="false" outlineLevel="0" collapsed="false">
      <c r="I550" s="87"/>
    </row>
    <row r="551" customFormat="false" ht="12.75" hidden="false" customHeight="false" outlineLevel="0" collapsed="false">
      <c r="I551" s="87"/>
    </row>
    <row r="552" customFormat="false" ht="12.75" hidden="false" customHeight="false" outlineLevel="0" collapsed="false">
      <c r="I552" s="87"/>
    </row>
    <row r="553" customFormat="false" ht="12.75" hidden="false" customHeight="false" outlineLevel="0" collapsed="false">
      <c r="I553" s="87"/>
    </row>
    <row r="554" customFormat="false" ht="12.75" hidden="false" customHeight="false" outlineLevel="0" collapsed="false">
      <c r="I554" s="87"/>
    </row>
    <row r="555" customFormat="false" ht="12.75" hidden="false" customHeight="false" outlineLevel="0" collapsed="false">
      <c r="I555" s="87"/>
    </row>
    <row r="556" customFormat="false" ht="12.75" hidden="false" customHeight="false" outlineLevel="0" collapsed="false">
      <c r="I556" s="87"/>
    </row>
    <row r="557" customFormat="false" ht="12.75" hidden="false" customHeight="false" outlineLevel="0" collapsed="false">
      <c r="I557" s="87"/>
    </row>
    <row r="558" customFormat="false" ht="12.75" hidden="false" customHeight="false" outlineLevel="0" collapsed="false">
      <c r="I558" s="87"/>
    </row>
    <row r="559" customFormat="false" ht="12.75" hidden="false" customHeight="false" outlineLevel="0" collapsed="false">
      <c r="I559" s="87"/>
    </row>
    <row r="560" customFormat="false" ht="12.75" hidden="false" customHeight="false" outlineLevel="0" collapsed="false">
      <c r="I560" s="87"/>
    </row>
    <row r="561" customFormat="false" ht="12.75" hidden="false" customHeight="false" outlineLevel="0" collapsed="false">
      <c r="I561" s="87"/>
    </row>
    <row r="562" customFormat="false" ht="12.75" hidden="false" customHeight="false" outlineLevel="0" collapsed="false">
      <c r="I562" s="87"/>
    </row>
    <row r="563" customFormat="false" ht="12.75" hidden="false" customHeight="false" outlineLevel="0" collapsed="false">
      <c r="I563" s="87"/>
    </row>
    <row r="564" customFormat="false" ht="12.75" hidden="false" customHeight="false" outlineLevel="0" collapsed="false">
      <c r="I564" s="87"/>
    </row>
    <row r="565" customFormat="false" ht="12.75" hidden="false" customHeight="false" outlineLevel="0" collapsed="false">
      <c r="I565" s="87"/>
    </row>
    <row r="566" customFormat="false" ht="12.75" hidden="false" customHeight="false" outlineLevel="0" collapsed="false">
      <c r="I566" s="87"/>
    </row>
    <row r="567" customFormat="false" ht="12.75" hidden="false" customHeight="false" outlineLevel="0" collapsed="false">
      <c r="I567" s="87"/>
    </row>
    <row r="568" customFormat="false" ht="12.75" hidden="false" customHeight="false" outlineLevel="0" collapsed="false">
      <c r="I568" s="87"/>
    </row>
    <row r="569" customFormat="false" ht="12.75" hidden="false" customHeight="false" outlineLevel="0" collapsed="false">
      <c r="I569" s="87"/>
    </row>
    <row r="570" customFormat="false" ht="12.75" hidden="false" customHeight="false" outlineLevel="0" collapsed="false">
      <c r="I570" s="87"/>
    </row>
    <row r="571" customFormat="false" ht="12.75" hidden="false" customHeight="false" outlineLevel="0" collapsed="false">
      <c r="I571" s="87"/>
    </row>
    <row r="572" customFormat="false" ht="12.75" hidden="false" customHeight="false" outlineLevel="0" collapsed="false">
      <c r="I572" s="87"/>
    </row>
    <row r="573" customFormat="false" ht="12.75" hidden="false" customHeight="false" outlineLevel="0" collapsed="false">
      <c r="I573" s="87"/>
    </row>
    <row r="574" customFormat="false" ht="12.75" hidden="false" customHeight="false" outlineLevel="0" collapsed="false">
      <c r="I574" s="87"/>
    </row>
    <row r="575" customFormat="false" ht="12.75" hidden="false" customHeight="false" outlineLevel="0" collapsed="false">
      <c r="I575" s="87"/>
    </row>
    <row r="576" customFormat="false" ht="12.75" hidden="false" customHeight="false" outlineLevel="0" collapsed="false">
      <c r="I576" s="87"/>
    </row>
    <row r="577" customFormat="false" ht="12.75" hidden="false" customHeight="false" outlineLevel="0" collapsed="false">
      <c r="I577" s="87"/>
    </row>
    <row r="578" customFormat="false" ht="12.75" hidden="false" customHeight="false" outlineLevel="0" collapsed="false">
      <c r="I578" s="87"/>
    </row>
    <row r="579" customFormat="false" ht="12.75" hidden="false" customHeight="false" outlineLevel="0" collapsed="false">
      <c r="I579" s="87"/>
    </row>
    <row r="580" customFormat="false" ht="12.75" hidden="false" customHeight="false" outlineLevel="0" collapsed="false">
      <c r="I580" s="87"/>
    </row>
    <row r="581" customFormat="false" ht="12.75" hidden="false" customHeight="false" outlineLevel="0" collapsed="false">
      <c r="I581" s="87"/>
    </row>
    <row r="582" customFormat="false" ht="12.75" hidden="false" customHeight="false" outlineLevel="0" collapsed="false">
      <c r="I582" s="87"/>
    </row>
    <row r="583" customFormat="false" ht="12.75" hidden="false" customHeight="false" outlineLevel="0" collapsed="false">
      <c r="I583" s="87"/>
    </row>
    <row r="584" customFormat="false" ht="12.75" hidden="false" customHeight="false" outlineLevel="0" collapsed="false">
      <c r="I584" s="87"/>
    </row>
    <row r="585" customFormat="false" ht="12.75" hidden="false" customHeight="false" outlineLevel="0" collapsed="false">
      <c r="I585" s="87"/>
    </row>
    <row r="586" customFormat="false" ht="12.75" hidden="false" customHeight="false" outlineLevel="0" collapsed="false">
      <c r="I586" s="87"/>
    </row>
    <row r="587" customFormat="false" ht="12.75" hidden="false" customHeight="false" outlineLevel="0" collapsed="false">
      <c r="I587" s="87"/>
    </row>
    <row r="588" customFormat="false" ht="12.75" hidden="false" customHeight="false" outlineLevel="0" collapsed="false">
      <c r="I588" s="87"/>
    </row>
    <row r="589" customFormat="false" ht="12.75" hidden="false" customHeight="false" outlineLevel="0" collapsed="false">
      <c r="I589" s="87"/>
    </row>
    <row r="590" customFormat="false" ht="12.75" hidden="false" customHeight="false" outlineLevel="0" collapsed="false">
      <c r="I590" s="87"/>
    </row>
    <row r="591" customFormat="false" ht="12.75" hidden="false" customHeight="false" outlineLevel="0" collapsed="false">
      <c r="I591" s="87"/>
    </row>
    <row r="592" customFormat="false" ht="12.75" hidden="false" customHeight="false" outlineLevel="0" collapsed="false">
      <c r="I592" s="87"/>
    </row>
    <row r="593" customFormat="false" ht="12.75" hidden="false" customHeight="false" outlineLevel="0" collapsed="false">
      <c r="I593" s="87"/>
    </row>
    <row r="594" customFormat="false" ht="12.75" hidden="false" customHeight="false" outlineLevel="0" collapsed="false">
      <c r="I594" s="87"/>
    </row>
    <row r="595" customFormat="false" ht="12.75" hidden="false" customHeight="false" outlineLevel="0" collapsed="false">
      <c r="I595" s="87"/>
    </row>
    <row r="596" customFormat="false" ht="12.75" hidden="false" customHeight="false" outlineLevel="0" collapsed="false">
      <c r="I596" s="87"/>
    </row>
    <row r="597" customFormat="false" ht="12.75" hidden="false" customHeight="false" outlineLevel="0" collapsed="false">
      <c r="I597" s="87"/>
    </row>
    <row r="598" customFormat="false" ht="12.75" hidden="false" customHeight="false" outlineLevel="0" collapsed="false">
      <c r="I598" s="87"/>
    </row>
    <row r="599" customFormat="false" ht="12.75" hidden="false" customHeight="false" outlineLevel="0" collapsed="false">
      <c r="I599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15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6" width="14.41"/>
    <col collapsed="false" customWidth="true" hidden="false" outlineLevel="0" max="2" min="2" style="96" width="9.14"/>
    <col collapsed="false" customWidth="true" hidden="false" outlineLevel="0" max="3" min="3" style="225" width="8.56"/>
    <col collapsed="false" customWidth="true" hidden="false" outlineLevel="0" max="4" min="4" style="164" width="11.28"/>
    <col collapsed="false" customWidth="true" hidden="false" outlineLevel="0" max="5" min="5" style="164" width="8.56"/>
    <col collapsed="false" customWidth="true" hidden="false" outlineLevel="0" max="6" min="6" style="96" width="7.28"/>
    <col collapsed="false" customWidth="true" hidden="false" outlineLevel="0" max="7" min="7" style="96" width="7.7"/>
    <col collapsed="false" customWidth="true" hidden="false" outlineLevel="0" max="8" min="8" style="92" width="2.84"/>
    <col collapsed="false" customWidth="true" hidden="false" outlineLevel="0" max="14" min="14" style="0" width="2.28"/>
  </cols>
  <sheetData>
    <row r="1" customFormat="false" ht="15" hidden="false" customHeight="false" outlineLevel="0" collapsed="false">
      <c r="A1" s="226" t="s">
        <v>93</v>
      </c>
      <c r="B1" s="90"/>
      <c r="C1" s="227"/>
      <c r="D1" s="228"/>
      <c r="E1" s="228"/>
      <c r="F1" s="90"/>
      <c r="G1" s="229"/>
      <c r="I1" s="230" t="s">
        <v>94</v>
      </c>
      <c r="J1" s="89"/>
      <c r="K1" s="91"/>
    </row>
    <row r="3" customFormat="false" ht="12.75" hidden="false" customHeight="false" outlineLevel="0" collapsed="false">
      <c r="A3" s="231" t="s">
        <v>95</v>
      </c>
      <c r="B3" s="229"/>
      <c r="D3" s="232" t="s">
        <v>96</v>
      </c>
      <c r="E3" s="228"/>
      <c r="F3" s="90"/>
      <c r="G3" s="229"/>
      <c r="I3" s="233" t="s">
        <v>97</v>
      </c>
      <c r="J3" s="234"/>
      <c r="K3" s="234"/>
      <c r="L3" s="234"/>
      <c r="M3" s="235"/>
      <c r="O3" s="236" t="s">
        <v>98</v>
      </c>
      <c r="P3" s="113"/>
      <c r="Q3" s="114"/>
    </row>
    <row r="4" customFormat="false" ht="12.75" hidden="false" customHeight="false" outlineLevel="0" collapsed="false">
      <c r="A4" s="237" t="s">
        <v>58</v>
      </c>
      <c r="B4" s="238" t="n">
        <v>0.0310511</v>
      </c>
      <c r="D4" s="239" t="s">
        <v>99</v>
      </c>
      <c r="E4" s="240"/>
      <c r="F4" s="241"/>
      <c r="G4" s="242" t="n">
        <v>0.0065</v>
      </c>
      <c r="I4" s="243" t="s">
        <v>100</v>
      </c>
      <c r="J4" s="92"/>
      <c r="K4" s="92"/>
      <c r="L4" s="92"/>
      <c r="M4" s="244"/>
      <c r="O4" s="245" t="s">
        <v>101</v>
      </c>
      <c r="P4" s="124"/>
      <c r="Q4" s="246"/>
    </row>
    <row r="5" customFormat="false" ht="12.75" hidden="false" customHeight="false" outlineLevel="0" collapsed="false">
      <c r="A5" s="247" t="s">
        <v>102</v>
      </c>
      <c r="B5" s="248" t="n">
        <v>0.944435</v>
      </c>
      <c r="C5" s="249"/>
      <c r="I5" s="243" t="s">
        <v>103</v>
      </c>
      <c r="J5" s="92"/>
      <c r="K5" s="92"/>
      <c r="L5" s="92"/>
      <c r="M5" s="244"/>
      <c r="O5" s="245" t="s">
        <v>104</v>
      </c>
      <c r="P5" s="124"/>
      <c r="Q5" s="246"/>
    </row>
    <row r="6" customFormat="false" ht="12.75" hidden="false" customHeight="false" outlineLevel="0" collapsed="false">
      <c r="A6" s="247" t="s">
        <v>105</v>
      </c>
      <c r="B6" s="248" t="n">
        <v>0.100439</v>
      </c>
      <c r="D6" s="232" t="s">
        <v>106</v>
      </c>
      <c r="E6" s="228"/>
      <c r="F6" s="90"/>
      <c r="G6" s="229"/>
      <c r="I6" s="250" t="s">
        <v>107</v>
      </c>
      <c r="J6" s="251"/>
      <c r="K6" s="251"/>
      <c r="L6" s="251"/>
      <c r="M6" s="252"/>
      <c r="O6" s="253" t="s">
        <v>108</v>
      </c>
      <c r="P6" s="254"/>
      <c r="Q6" s="255"/>
    </row>
    <row r="7" customFormat="false" ht="12.75" hidden="false" customHeight="false" outlineLevel="0" collapsed="false">
      <c r="A7" s="247" t="s">
        <v>109</v>
      </c>
      <c r="B7" s="256" t="n">
        <v>0.00036685</v>
      </c>
      <c r="D7" s="257" t="n">
        <v>36342</v>
      </c>
      <c r="E7" s="258" t="n">
        <v>0.011</v>
      </c>
      <c r="F7" s="259"/>
      <c r="G7" s="260"/>
      <c r="I7" s="92"/>
      <c r="J7" s="92"/>
      <c r="K7" s="92"/>
      <c r="L7" s="92"/>
      <c r="M7" s="92"/>
    </row>
    <row r="8" customFormat="false" ht="12.75" hidden="false" customHeight="false" outlineLevel="0" collapsed="false">
      <c r="A8" s="261" t="s">
        <v>110</v>
      </c>
      <c r="B8" s="262" t="n">
        <v>0.0658044</v>
      </c>
      <c r="C8" s="164"/>
      <c r="D8" s="263" t="n">
        <v>36526</v>
      </c>
      <c r="E8" s="264" t="n">
        <v>0.024</v>
      </c>
      <c r="F8" s="265" t="n">
        <f aca="false">(E8-E7)/((D8-D7)/(365/12))*3</f>
        <v>0.00644701086956522</v>
      </c>
      <c r="G8" s="266"/>
      <c r="H8" s="0"/>
      <c r="I8" s="233" t="s">
        <v>111</v>
      </c>
      <c r="J8" s="234"/>
      <c r="K8" s="234"/>
      <c r="L8" s="234"/>
      <c r="M8" s="235"/>
    </row>
    <row r="9" customFormat="false" ht="12.75" hidden="false" customHeight="false" outlineLevel="0" collapsed="false">
      <c r="A9" s="267" t="s">
        <v>112</v>
      </c>
      <c r="B9" s="268" t="n">
        <v>0.96521</v>
      </c>
      <c r="C9" s="164"/>
      <c r="D9" s="96"/>
      <c r="F9" s="92"/>
      <c r="H9" s="0"/>
      <c r="I9" s="250" t="s">
        <v>113</v>
      </c>
      <c r="J9" s="251"/>
      <c r="K9" s="251"/>
      <c r="L9" s="251"/>
      <c r="M9" s="252"/>
    </row>
    <row r="10" customFormat="false" ht="12.75" hidden="false" customHeight="false" outlineLevel="0" collapsed="false">
      <c r="A10" s="269" t="s">
        <v>114</v>
      </c>
      <c r="B10" s="270" t="n">
        <v>0.118797</v>
      </c>
      <c r="C10" s="164"/>
      <c r="D10" s="98"/>
      <c r="E10" s="271" t="s">
        <v>40</v>
      </c>
      <c r="F10" s="164" t="s">
        <v>87</v>
      </c>
      <c r="G10" s="96" t="s">
        <v>115</v>
      </c>
      <c r="H10" s="0"/>
      <c r="I10" s="92"/>
      <c r="J10" s="92"/>
      <c r="K10" s="92"/>
      <c r="L10" s="92"/>
      <c r="M10" s="92"/>
    </row>
    <row r="11" customFormat="false" ht="12.75" hidden="false" customHeight="false" outlineLevel="0" collapsed="false">
      <c r="D11" s="93" t="s">
        <v>116</v>
      </c>
      <c r="E11" s="272" t="n">
        <f aca="false">AVERAGE(B15:B132)</f>
        <v>0.0364575037441049</v>
      </c>
      <c r="F11" s="272" t="n">
        <f aca="false">AVERAGE(C15:C132)</f>
        <v>0.0301572238841042</v>
      </c>
      <c r="G11" s="272" t="n">
        <f aca="false">F11-E11</f>
        <v>-0.00630027986000072</v>
      </c>
      <c r="H11" s="0"/>
      <c r="I11" s="92"/>
      <c r="J11" s="92"/>
      <c r="K11" s="92"/>
      <c r="L11" s="92"/>
      <c r="M11" s="92"/>
    </row>
    <row r="12" customFormat="false" ht="12.75" hidden="false" customHeight="false" outlineLevel="0" collapsed="false">
      <c r="B12" s="273"/>
      <c r="C12" s="273"/>
      <c r="D12" s="96"/>
      <c r="F12" s="92"/>
      <c r="G12" s="96" t="s">
        <v>117</v>
      </c>
      <c r="H12" s="0"/>
      <c r="I12" s="92"/>
      <c r="J12" s="92"/>
      <c r="K12" s="92"/>
      <c r="L12" s="92"/>
      <c r="M12" s="92"/>
    </row>
    <row r="13" customFormat="false" ht="12.75" hidden="false" customHeight="false" outlineLevel="0" collapsed="false">
      <c r="B13" s="274" t="s">
        <v>118</v>
      </c>
      <c r="C13" s="275"/>
      <c r="D13" s="276" t="s">
        <v>119</v>
      </c>
      <c r="G13" s="277" t="n">
        <f aca="false">SUM(G18:G132)</f>
        <v>0.11458679106978</v>
      </c>
    </row>
    <row r="14" customFormat="false" ht="12.75" hidden="false" customHeight="false" outlineLevel="0" collapsed="false">
      <c r="A14" s="278" t="s">
        <v>72</v>
      </c>
      <c r="B14" s="279" t="s">
        <v>120</v>
      </c>
      <c r="C14" s="280" t="s">
        <v>121</v>
      </c>
      <c r="D14" s="93" t="s">
        <v>122</v>
      </c>
      <c r="E14" s="90" t="s">
        <v>123</v>
      </c>
      <c r="F14" s="89" t="s">
        <v>124</v>
      </c>
      <c r="G14" s="91" t="s">
        <v>125</v>
      </c>
      <c r="H14" s="0"/>
    </row>
    <row r="15" customFormat="false" ht="12.75" hidden="false" customHeight="false" outlineLevel="0" collapsed="false">
      <c r="A15" s="281" t="n">
        <v>32933</v>
      </c>
      <c r="B15" s="282" t="n">
        <v>0.081032947462155</v>
      </c>
      <c r="C15" s="283" t="n">
        <v>0.0558441558441558</v>
      </c>
      <c r="D15" s="284"/>
      <c r="F15" s="92"/>
      <c r="G15" s="285"/>
      <c r="H15" s="0"/>
    </row>
    <row r="16" customFormat="false" ht="12.75" hidden="false" customHeight="false" outlineLevel="0" collapsed="false">
      <c r="A16" s="281" t="n">
        <v>32964</v>
      </c>
      <c r="B16" s="286" t="n">
        <v>0.094488188976378</v>
      </c>
      <c r="C16" s="287" t="n">
        <v>0.0619354838709678</v>
      </c>
      <c r="D16" s="288"/>
      <c r="F16" s="164"/>
      <c r="G16" s="289"/>
      <c r="H16" s="0"/>
    </row>
    <row r="17" customFormat="false" ht="12.75" hidden="false" customHeight="false" outlineLevel="0" collapsed="false">
      <c r="A17" s="281" t="n">
        <v>32994</v>
      </c>
      <c r="B17" s="286" t="n">
        <v>0.0973913043478261</v>
      </c>
      <c r="C17" s="287" t="n">
        <v>0.0602564102564103</v>
      </c>
      <c r="D17" s="290"/>
      <c r="F17" s="164"/>
      <c r="G17" s="289"/>
      <c r="H17" s="0"/>
    </row>
    <row r="18" customFormat="false" ht="12.75" hidden="false" customHeight="false" outlineLevel="0" collapsed="false">
      <c r="A18" s="281" t="n">
        <v>33025</v>
      </c>
      <c r="B18" s="286" t="n">
        <v>0.0979202772963606</v>
      </c>
      <c r="C18" s="287" t="n">
        <v>0.0601792573623561</v>
      </c>
      <c r="D18" s="290"/>
      <c r="F18" s="164"/>
      <c r="G18" s="289"/>
      <c r="H18" s="0"/>
    </row>
    <row r="19" customFormat="false" ht="12.75" hidden="false" customHeight="false" outlineLevel="0" collapsed="false">
      <c r="A19" s="281" t="n">
        <v>33055</v>
      </c>
      <c r="B19" s="286" t="n">
        <v>0.0978354978354978</v>
      </c>
      <c r="C19" s="287" t="n">
        <v>0.0588235294117647</v>
      </c>
      <c r="D19" s="290" t="n">
        <f aca="false">($B$4*B19+$B$5*$C18+$B$6*($C18-$C15)+$B$7)</f>
        <v>0.0606755600152431</v>
      </c>
      <c r="F19" s="164"/>
      <c r="G19" s="289"/>
      <c r="H19" s="0"/>
    </row>
    <row r="20" customFormat="false" ht="12.75" hidden="false" customHeight="false" outlineLevel="0" collapsed="false">
      <c r="A20" s="281" t="n">
        <v>33086</v>
      </c>
      <c r="B20" s="286" t="n">
        <v>0.106217616580311</v>
      </c>
      <c r="C20" s="287" t="n">
        <v>0.0663265306122447</v>
      </c>
      <c r="D20" s="290" t="n">
        <f aca="false">($B$4*B20+$B$5*$C19+$B$6*($C19-$C16)+$B$7)-($B$4*B19+$B$5*$C18+$B$6*($C18-$C15)+$B$7-$C19)*$B$8</f>
        <v>0.0587855904776255</v>
      </c>
      <c r="E20" s="164" t="n">
        <f aca="false">D19-C19</f>
        <v>0.00185203060347839</v>
      </c>
      <c r="F20" s="164" t="n">
        <f aca="false">D20-C20</f>
        <v>-0.00754094013461923</v>
      </c>
      <c r="G20" s="289" t="n">
        <f aca="false">100*(F20^2)</f>
        <v>0.00568657781139111</v>
      </c>
      <c r="H20" s="0"/>
    </row>
    <row r="21" customFormat="false" ht="12.75" hidden="false" customHeight="false" outlineLevel="0" collapsed="false">
      <c r="A21" s="281" t="n">
        <v>33117</v>
      </c>
      <c r="B21" s="286" t="n">
        <v>0.108919382504288</v>
      </c>
      <c r="C21" s="287" t="n">
        <v>0.0697084917617237</v>
      </c>
      <c r="D21" s="290" t="n">
        <f aca="false">($B$4*B21+$B$5*$C20+$B$6*($C20-$C17)+$B$7)-($B$4*B20+$B$5*$C19+$B$6*($C19-$C16)+$B$7-$C20)*$B$8</f>
        <v>0.0674878977380507</v>
      </c>
      <c r="E21" s="164" t="n">
        <f aca="false">D20-C20</f>
        <v>-0.00754094013461923</v>
      </c>
      <c r="F21" s="164" t="n">
        <f aca="false">D21-C21</f>
        <v>-0.00222059402367296</v>
      </c>
      <c r="G21" s="289" t="n">
        <f aca="false">100*(F21^2)</f>
        <v>0.000493103781797206</v>
      </c>
      <c r="H21" s="0"/>
    </row>
    <row r="22" customFormat="false" ht="12.75" hidden="false" customHeight="false" outlineLevel="0" collapsed="false">
      <c r="A22" s="281" t="n">
        <v>33147</v>
      </c>
      <c r="B22" s="286" t="n">
        <v>0.108936170212766</v>
      </c>
      <c r="C22" s="287" t="n">
        <v>0.0717884130982367</v>
      </c>
      <c r="D22" s="290" t="n">
        <f aca="false">($B$4*B22+$B$5*$C21+$B$6*($C21-$C18)+$B$7)-($B$4*B21+$B$5*$C20+$B$6*($C20-$C17)+$B$7-$C21)*$B$8</f>
        <v>0.0707199351543536</v>
      </c>
      <c r="E22" s="164" t="n">
        <f aca="false">D21-C21</f>
        <v>-0.00222059402367296</v>
      </c>
      <c r="F22" s="164" t="n">
        <f aca="false">D22-C22</f>
        <v>-0.0010684779438831</v>
      </c>
      <c r="G22" s="289" t="n">
        <f aca="false">100*(F22^2)</f>
        <v>0.000114164511656465</v>
      </c>
      <c r="H22" s="0"/>
    </row>
    <row r="23" customFormat="false" ht="12.75" hidden="false" customHeight="false" outlineLevel="0" collapsed="false">
      <c r="A23" s="281" t="n">
        <v>33178</v>
      </c>
      <c r="B23" s="286" t="n">
        <v>0.0970464135021096</v>
      </c>
      <c r="C23" s="287" t="n">
        <v>0.0705289672544081</v>
      </c>
      <c r="D23" s="290" t="n">
        <f aca="false">($B$4*B23+$B$5*$C22+$B$6*($C22-$C19)+$B$7)-($B$4*B22+$B$5*$C21+$B$6*($C21-$C18)+$B$7-$C22)*$B$8</f>
        <v>0.0725639580206296</v>
      </c>
      <c r="E23" s="164" t="n">
        <f aca="false">D22-C22</f>
        <v>-0.0010684779438831</v>
      </c>
      <c r="F23" s="164" t="n">
        <f aca="false">D23-C23</f>
        <v>0.00203499076622152</v>
      </c>
      <c r="G23" s="289" t="n">
        <f aca="false">100*(F23^2)</f>
        <v>0.000414118741860684</v>
      </c>
      <c r="H23" s="0"/>
    </row>
    <row r="24" customFormat="false" ht="12.75" hidden="false" customHeight="false" outlineLevel="0" collapsed="false">
      <c r="A24" s="281" t="n">
        <v>33208</v>
      </c>
      <c r="B24" s="286" t="n">
        <v>0.0934343434343434</v>
      </c>
      <c r="C24" s="287" t="n">
        <v>0.0639899623588456</v>
      </c>
      <c r="D24" s="290" t="n">
        <f aca="false">($B$4*B24+$B$5*$C23+$B$6*($C23-$C20)+$B$7)-($B$4*B23+$B$5*$C22+$B$6*($C22-$C19)+$B$7-$C23)*$B$8</f>
        <v>0.0701716901275018</v>
      </c>
      <c r="E24" s="164" t="n">
        <f aca="false">D23-C23</f>
        <v>0.00203499076622152</v>
      </c>
      <c r="F24" s="164" t="n">
        <f aca="false">D24-C24</f>
        <v>0.00618172776865621</v>
      </c>
      <c r="G24" s="289" t="n">
        <f aca="false">100*(F24^2)</f>
        <v>0.00382137582057752</v>
      </c>
      <c r="H24" s="0"/>
    </row>
    <row r="25" customFormat="false" ht="12.75" hidden="false" customHeight="false" outlineLevel="0" collapsed="false">
      <c r="A25" s="281" t="n">
        <v>33239</v>
      </c>
      <c r="B25" s="286" t="n">
        <v>0.0895397489539749</v>
      </c>
      <c r="C25" s="287" t="n">
        <v>0.0658385093167702</v>
      </c>
      <c r="D25" s="290" t="n">
        <f aca="false">($B$4*B25+$B$5*$C24+$B$6*($C24-$C21)+$B$7)-($B$4*B24+$B$5*$C23+$B$6*($C23-$C20)+$B$7-$C24)*$B$8</f>
        <v>0.0625919128341127</v>
      </c>
      <c r="E25" s="164" t="n">
        <f aca="false">D24-C24</f>
        <v>0.00618172776865621</v>
      </c>
      <c r="F25" s="164" t="n">
        <f aca="false">D25-C25</f>
        <v>-0.00324659648265747</v>
      </c>
      <c r="G25" s="289" t="n">
        <f aca="false">100*(F25^2)</f>
        <v>0.00105403887212039</v>
      </c>
      <c r="H25" s="0"/>
    </row>
    <row r="26" customFormat="false" ht="12.75" hidden="false" customHeight="false" outlineLevel="0" collapsed="false">
      <c r="A26" s="281" t="n">
        <v>33270</v>
      </c>
      <c r="B26" s="286" t="n">
        <v>0.0890183028286189</v>
      </c>
      <c r="C26" s="287" t="n">
        <v>0.0656753407682775</v>
      </c>
      <c r="D26" s="290" t="n">
        <f aca="false">($B$4*B26+$B$5*$C25+$B$6*($C25-$C22)+$B$7)-($B$4*B25+$B$5*$C24+$B$6*($C24-$C21)+$B$7-$C25)*$B$8</f>
        <v>0.0648998719935166</v>
      </c>
      <c r="E26" s="164" t="n">
        <f aca="false">D25-C25</f>
        <v>-0.00324659648265747</v>
      </c>
      <c r="F26" s="164" t="n">
        <f aca="false">D26-C26</f>
        <v>-0.000775468774760882</v>
      </c>
      <c r="G26" s="289" t="n">
        <f aca="false">100*(F26^2)</f>
        <v>6.01351820629143E-005</v>
      </c>
      <c r="H26" s="0"/>
    </row>
    <row r="27" customFormat="false" ht="12.75" hidden="false" customHeight="false" outlineLevel="0" collapsed="false">
      <c r="A27" s="281" t="n">
        <v>33298</v>
      </c>
      <c r="B27" s="286" t="n">
        <v>0.0823723228995057</v>
      </c>
      <c r="C27" s="287" t="n">
        <v>0.0615006150061501</v>
      </c>
      <c r="D27" s="290" t="n">
        <f aca="false">($B$4*B27+$B$5*$C26+$B$6*($C26-$C23)+$B$7)-($B$4*B26+$B$5*$C25+$B$6*($C25-$C22)+$B$7-$C26)*$B$8</f>
        <v>0.0645264879477931</v>
      </c>
      <c r="E27" s="164" t="n">
        <f aca="false">D26-C26</f>
        <v>-0.000775468774760882</v>
      </c>
      <c r="F27" s="164" t="n">
        <f aca="false">D27-C27</f>
        <v>0.00302587294164296</v>
      </c>
      <c r="G27" s="289" t="n">
        <f aca="false">100*(F27^2)</f>
        <v>0.0009155907058967</v>
      </c>
      <c r="H27" s="0"/>
    </row>
    <row r="28" customFormat="false" ht="12.75" hidden="false" customHeight="false" outlineLevel="0" collapsed="false">
      <c r="A28" s="281" t="n">
        <v>33329</v>
      </c>
      <c r="B28" s="286" t="n">
        <v>0.0639488409272582</v>
      </c>
      <c r="C28" s="287" t="n">
        <v>0.0619684082624545</v>
      </c>
      <c r="D28" s="290" t="n">
        <f aca="false">($B$4*B28+$B$5*$C27+$B$6*($C27-$C24)+$B$7)-($B$4*B27+$B$5*$C26+$B$6*($C26-$C23)+$B$7-$C27)*$B$8</f>
        <v>0.0599908866127647</v>
      </c>
      <c r="E28" s="164" t="n">
        <f aca="false">D27-C27</f>
        <v>0.00302587294164296</v>
      </c>
      <c r="F28" s="164" t="n">
        <f aca="false">D28-C28</f>
        <v>-0.00197752164968983</v>
      </c>
      <c r="G28" s="289" t="n">
        <f aca="false">100*(F28^2)</f>
        <v>0.0003910591874992</v>
      </c>
      <c r="H28" s="0"/>
    </row>
    <row r="29" customFormat="false" ht="12.75" hidden="false" customHeight="false" outlineLevel="0" collapsed="false">
      <c r="A29" s="281" t="n">
        <v>33359</v>
      </c>
      <c r="B29" s="286" t="n">
        <v>0.0578446909667194</v>
      </c>
      <c r="C29" s="287" t="n">
        <v>0.0616686819830712</v>
      </c>
      <c r="D29" s="290" t="n">
        <f aca="false">($B$4*B29+$B$5*$C28+$B$6*($C28-$C25)+$B$7)-($B$4*B28+$B$5*$C27+$B$6*($C27-$C24)+$B$7-$C28)*$B$8</f>
        <v>0.0604167168522196</v>
      </c>
      <c r="E29" s="164" t="n">
        <f aca="false">D28-C28</f>
        <v>-0.00197752164968983</v>
      </c>
      <c r="F29" s="164" t="n">
        <f aca="false">D29-C29</f>
        <v>-0.00125196513085162</v>
      </c>
      <c r="G29" s="289" t="n">
        <f aca="false">100*(F29^2)</f>
        <v>0.000156741668886832</v>
      </c>
      <c r="H29" s="0"/>
    </row>
    <row r="30" customFormat="false" ht="12.75" hidden="false" customHeight="false" outlineLevel="0" collapsed="false">
      <c r="A30" s="281" t="n">
        <v>33390</v>
      </c>
      <c r="B30" s="286" t="n">
        <v>0.058405682715075</v>
      </c>
      <c r="C30" s="287" t="n">
        <v>0.0591787439613527</v>
      </c>
      <c r="D30" s="290" t="n">
        <f aca="false">($B$4*B30+$B$5*$C29+$B$6*($C29-$C26)+$B$7)-($B$4*B29+$B$5*$C28+$B$6*($C28-$C25)+$B$7-$C29)*$B$8</f>
        <v>0.0601101512970964</v>
      </c>
      <c r="E30" s="164" t="n">
        <f aca="false">D29-C29</f>
        <v>-0.00125196513085162</v>
      </c>
      <c r="F30" s="164" t="n">
        <f aca="false">D30-C30</f>
        <v>0.00093140733574372</v>
      </c>
      <c r="G30" s="289" t="n">
        <f aca="false">100*(F30^2)</f>
        <v>8.67519625077214E-005</v>
      </c>
      <c r="H30" s="0"/>
    </row>
    <row r="31" customFormat="false" ht="12.75" hidden="false" customHeight="false" outlineLevel="0" collapsed="false">
      <c r="A31" s="281" t="n">
        <v>33420</v>
      </c>
      <c r="B31" s="286" t="n">
        <v>0.0552050473186121</v>
      </c>
      <c r="C31" s="287" t="n">
        <v>0.0615942028985508</v>
      </c>
      <c r="D31" s="290" t="n">
        <f aca="false">($B$4*B31+$B$5*$C30+$B$6*($C30-$C27)+$B$7)-($B$4*B30+$B$5*$C29+$B$6*($C29-$C26)+$B$7-$C30)*$B$8</f>
        <v>0.0576829366134406</v>
      </c>
      <c r="E31" s="164" t="n">
        <f aca="false">D30-C30</f>
        <v>0.00093140733574372</v>
      </c>
      <c r="F31" s="164" t="n">
        <f aca="false">D31-C31</f>
        <v>-0.00391126628511018</v>
      </c>
      <c r="G31" s="289" t="n">
        <f aca="false">100*(F31^2)</f>
        <v>0.00152980039530396</v>
      </c>
      <c r="H31" s="0"/>
    </row>
    <row r="32" customFormat="false" ht="12.75" hidden="false" customHeight="false" outlineLevel="0" collapsed="false">
      <c r="A32" s="281" t="n">
        <v>33451</v>
      </c>
      <c r="B32" s="286" t="n">
        <v>0.0468384074941453</v>
      </c>
      <c r="C32" s="287" t="n">
        <v>0.0514354066985647</v>
      </c>
      <c r="D32" s="290" t="n">
        <f aca="false">($B$4*B32+$B$5*$C31+$B$6*($C31-$C28)+$B$7)-($B$4*B31+$B$5*$C30+$B$6*($C30-$C27)+$B$7-$C31)*$B$8</f>
        <v>0.0602091057791369</v>
      </c>
      <c r="E32" s="164" t="n">
        <f aca="false">D31-C31</f>
        <v>-0.00391126628511018</v>
      </c>
      <c r="F32" s="164" t="n">
        <f aca="false">D32-C32</f>
        <v>0.00877369908057221</v>
      </c>
      <c r="G32" s="289" t="n">
        <f aca="false">100*(F32^2)</f>
        <v>0.00769777955564337</v>
      </c>
      <c r="H32" s="0"/>
    </row>
    <row r="33" customFormat="false" ht="12.75" hidden="false" customHeight="false" outlineLevel="0" collapsed="false">
      <c r="A33" s="281" t="n">
        <v>33482</v>
      </c>
      <c r="B33" s="286" t="n">
        <v>0.0409899458623355</v>
      </c>
      <c r="C33" s="287" t="n">
        <v>0.0426540284360188</v>
      </c>
      <c r="D33" s="290" t="n">
        <f aca="false">($B$4*B33+$B$5*$C32+$B$6*($C32-$C29)+$B$7)-($B$4*B32+$B$5*$C31+$B$6*($C31-$C28)+$B$7-$C32)*$B$8</f>
        <v>0.0486285602057309</v>
      </c>
      <c r="E33" s="164" t="n">
        <f aca="false">D32-C32</f>
        <v>0.00877369908057221</v>
      </c>
      <c r="F33" s="164" t="n">
        <f aca="false">D33-C33</f>
        <v>0.00597453176971207</v>
      </c>
      <c r="G33" s="289" t="n">
        <f aca="false">100*(F33^2)</f>
        <v>0.00356950298672988</v>
      </c>
      <c r="H33" s="0"/>
    </row>
    <row r="34" customFormat="false" ht="12.75" hidden="false" customHeight="false" outlineLevel="0" collapsed="false">
      <c r="A34" s="281" t="n">
        <v>33512</v>
      </c>
      <c r="B34" s="286" t="n">
        <v>0.0368380660015348</v>
      </c>
      <c r="C34" s="287" t="n">
        <v>0.036427732079906</v>
      </c>
      <c r="D34" s="290" t="n">
        <f aca="false">($B$4*B34+$B$5*$C33+$B$6*($C33-$C30)+$B$7)-($B$4*B33+$B$5*$C32+$B$6*($C32-$C29)+$B$7-$C33)*$B$8</f>
        <v>0.039704900127484</v>
      </c>
      <c r="E34" s="164" t="n">
        <f aca="false">D33-C33</f>
        <v>0.00597453176971207</v>
      </c>
      <c r="F34" s="164" t="n">
        <f aca="false">D34-C34</f>
        <v>0.00327716804757794</v>
      </c>
      <c r="G34" s="289" t="n">
        <f aca="false">100*(F34^2)</f>
        <v>0.00107398304120658</v>
      </c>
      <c r="H34" s="0"/>
    </row>
    <row r="35" customFormat="false" ht="12.75" hidden="false" customHeight="false" outlineLevel="0" collapsed="false">
      <c r="A35" s="281" t="n">
        <v>33543</v>
      </c>
      <c r="B35" s="286" t="n">
        <v>0.043076923076923</v>
      </c>
      <c r="C35" s="287" t="n">
        <v>0.04</v>
      </c>
      <c r="D35" s="290" t="n">
        <f aca="false">($B$4*B35+$B$5*$C34+$B$6*($C34-$C31)+$B$7)-($B$4*B34+$B$5*$C33+$B$6*($C33-$C30)+$B$7-$C34)*$B$8</f>
        <v>0.0333364149800349</v>
      </c>
      <c r="E35" s="164" t="n">
        <f aca="false">D34-C34</f>
        <v>0.00327716804757794</v>
      </c>
      <c r="F35" s="164" t="n">
        <f aca="false">D35-C35</f>
        <v>-0.00666358501996515</v>
      </c>
      <c r="G35" s="289" t="n">
        <f aca="false">100*(F35^2)</f>
        <v>0.00444033653183039</v>
      </c>
      <c r="H35" s="0"/>
    </row>
    <row r="36" customFormat="false" ht="12.75" hidden="false" customHeight="false" outlineLevel="0" collapsed="false">
      <c r="A36" s="281" t="n">
        <v>33573</v>
      </c>
      <c r="B36" s="286" t="n">
        <v>0.0446497305619706</v>
      </c>
      <c r="C36" s="287" t="n">
        <v>0.0412735849056605</v>
      </c>
      <c r="D36" s="290" t="n">
        <f aca="false">($B$4*B36+$B$5*$C35+$B$6*($C35-$C32)+$B$7)-($B$4*B35+$B$5*$C34+$B$6*($C34-$C31)+$B$7-$C35)*$B$8</f>
        <v>0.03880455261</v>
      </c>
      <c r="E36" s="164" t="n">
        <f aca="false">D35-C35</f>
        <v>-0.00666358501996515</v>
      </c>
      <c r="F36" s="164" t="n">
        <f aca="false">D36-C36</f>
        <v>-0.00246903229566043</v>
      </c>
      <c r="G36" s="289" t="n">
        <f aca="false">100*(F36^2)</f>
        <v>0.000609612047701421</v>
      </c>
      <c r="H36" s="0"/>
    </row>
    <row r="37" customFormat="false" ht="12.75" hidden="false" customHeight="false" outlineLevel="0" collapsed="false">
      <c r="A37" s="281" t="n">
        <v>33604</v>
      </c>
      <c r="B37" s="286" t="n">
        <v>0.0414746543778803</v>
      </c>
      <c r="C37" s="287" t="n">
        <v>0.0337995337995338</v>
      </c>
      <c r="D37" s="290" t="n">
        <f aca="false">($B$4*B37+$B$5*$C36+$B$6*($C36-$C33)+$B$7)-($B$4*B36+$B$5*$C35+$B$6*($C35-$C32)+$B$7-$C36)*$B$8</f>
        <v>0.0406865230442163</v>
      </c>
      <c r="E37" s="164" t="n">
        <f aca="false">D36-C36</f>
        <v>-0.00246903229566043</v>
      </c>
      <c r="F37" s="164" t="n">
        <f aca="false">D37-C37</f>
        <v>0.00688698924468247</v>
      </c>
      <c r="G37" s="289" t="n">
        <f aca="false">100*(F37^2)</f>
        <v>0.00474306208563719</v>
      </c>
      <c r="H37" s="0"/>
      <c r="K37" s="86"/>
      <c r="L37" s="86"/>
    </row>
    <row r="38" customFormat="false" ht="12.75" hidden="false" customHeight="false" outlineLevel="0" collapsed="false">
      <c r="A38" s="281" t="n">
        <v>33635</v>
      </c>
      <c r="B38" s="286" t="n">
        <v>0.0412528647822765</v>
      </c>
      <c r="C38" s="287" t="n">
        <v>0.0348837209302326</v>
      </c>
      <c r="D38" s="290" t="n">
        <f aca="false">($B$4*B38+$B$5*$C37+$B$6*($C37-$C34)+$B$7)-($B$4*B37+$B$5*$C36+$B$6*($C36-$C33)+$B$7-$C37)*$B$8</f>
        <v>0.0328646124406696</v>
      </c>
      <c r="E38" s="164" t="n">
        <f aca="false">D37-C37</f>
        <v>0.00688698924468247</v>
      </c>
      <c r="F38" s="164" t="n">
        <f aca="false">D38-C38</f>
        <v>-0.00201910848956307</v>
      </c>
      <c r="G38" s="289" t="n">
        <f aca="false">100*(F38^2)</f>
        <v>0.000407679909262566</v>
      </c>
      <c r="H38" s="0"/>
      <c r="K38" s="86"/>
      <c r="L38" s="86"/>
    </row>
    <row r="39" customFormat="false" ht="12.75" hidden="false" customHeight="false" outlineLevel="0" collapsed="false">
      <c r="A39" s="281" t="n">
        <v>33664</v>
      </c>
      <c r="B39" s="286" t="n">
        <v>0.0403348554033485</v>
      </c>
      <c r="C39" s="287" t="n">
        <v>0.0393974507531867</v>
      </c>
      <c r="D39" s="290" t="n">
        <f aca="false">($B$4*B39+$B$5*$C38+$B$6*($C38-$C35)+$B$7)-($B$4*B38+$B$5*$C37+$B$6*($C37-$C34)+$B$7-$C38)*$B$8</f>
        <v>0.034154692620229</v>
      </c>
      <c r="E39" s="164" t="n">
        <f aca="false">D38-C38</f>
        <v>-0.00201910848956307</v>
      </c>
      <c r="F39" s="164" t="n">
        <f aca="false">D39-C39</f>
        <v>-0.00524275813295767</v>
      </c>
      <c r="G39" s="289" t="n">
        <f aca="false">100*(F39^2)</f>
        <v>0.00274865128406938</v>
      </c>
      <c r="H39" s="0"/>
    </row>
    <row r="40" customFormat="false" ht="12.75" hidden="false" customHeight="false" outlineLevel="0" collapsed="false">
      <c r="A40" s="281" t="n">
        <v>33695</v>
      </c>
      <c r="B40" s="286" t="n">
        <v>0.0428249436513901</v>
      </c>
      <c r="C40" s="287" t="n">
        <v>0.0308924485125857</v>
      </c>
      <c r="D40" s="290" t="n">
        <f aca="false">($B$4*B40+$B$5*$C39+$B$6*($C39-$C36)+$B$7)-($B$4*B39+$B$5*$C38+$B$6*($C38-$C35)+$B$7-$C39)*$B$8</f>
        <v>0.0390683374943807</v>
      </c>
      <c r="E40" s="164" t="n">
        <f aca="false">D39-C39</f>
        <v>-0.00524275813295767</v>
      </c>
      <c r="F40" s="164" t="n">
        <f aca="false">D40-C40</f>
        <v>0.008175888981795</v>
      </c>
      <c r="G40" s="289" t="n">
        <f aca="false">100*(F40^2)</f>
        <v>0.00668451606426369</v>
      </c>
      <c r="H40" s="0"/>
    </row>
    <row r="41" customFormat="false" ht="12.75" hidden="false" customHeight="false" outlineLevel="0" collapsed="false">
      <c r="A41" s="281" t="n">
        <v>33725</v>
      </c>
      <c r="B41" s="286" t="n">
        <v>0.0434456928838953</v>
      </c>
      <c r="C41" s="287" t="n">
        <v>0.0284738041002277</v>
      </c>
      <c r="D41" s="290" t="n">
        <f aca="false">($B$4*B41+$B$5*$C40+$B$6*($C40-$C37)+$B$7)-($B$4*B40+$B$5*$C39+$B$6*($C39-$C36)+$B$7-$C40)*$B$8</f>
        <v>0.0300849540194887</v>
      </c>
      <c r="E41" s="164" t="n">
        <f aca="false">D40-C40</f>
        <v>0.008175888981795</v>
      </c>
      <c r="F41" s="164" t="n">
        <f aca="false">D41-C41</f>
        <v>0.00161114991926102</v>
      </c>
      <c r="G41" s="289" t="n">
        <f aca="false">100*(F41^2)</f>
        <v>0.00025958040623348</v>
      </c>
      <c r="H41" s="0"/>
    </row>
    <row r="42" customFormat="false" ht="12.75" hidden="false" customHeight="false" outlineLevel="0" collapsed="false">
      <c r="A42" s="281" t="n">
        <v>33756</v>
      </c>
      <c r="B42" s="286" t="n">
        <v>0.0387770320656229</v>
      </c>
      <c r="C42" s="287" t="n">
        <v>0.0307867730900799</v>
      </c>
      <c r="D42" s="290" t="n">
        <f aca="false">($B$4*B42+$B$5*$C41+$B$6*($C41-$C38)+$B$7)-($B$4*B41+$B$5*$C40+$B$6*($C40-$C37)+$B$7-$C41)*$B$8</f>
        <v>0.0276788704028043</v>
      </c>
      <c r="E42" s="164" t="n">
        <f aca="false">D41-C41</f>
        <v>0.00161114991926102</v>
      </c>
      <c r="F42" s="164" t="n">
        <f aca="false">D42-C42</f>
        <v>-0.00310790268727564</v>
      </c>
      <c r="G42" s="289" t="n">
        <f aca="false">100*(F42^2)</f>
        <v>0.000965905911357513</v>
      </c>
      <c r="H42" s="0"/>
    </row>
    <row r="43" customFormat="false" ht="12.75" hidden="false" customHeight="false" outlineLevel="0" collapsed="false">
      <c r="A43" s="281" t="n">
        <v>33786</v>
      </c>
      <c r="B43" s="286" t="n">
        <v>0.0373692077727952</v>
      </c>
      <c r="C43" s="287" t="n">
        <v>0.0284414106939703</v>
      </c>
      <c r="D43" s="290" t="n">
        <f aca="false">($B$4*B43+$B$5*$C42+$B$6*($C42-$C39)+$B$7)-($B$4*B42+$B$5*$C41+$B$6*($C41-$C38)+$B$7-$C42)*$B$8</f>
        <v>0.0299337707911502</v>
      </c>
      <c r="E43" s="164" t="n">
        <f aca="false">D42-C42</f>
        <v>-0.00310790268727564</v>
      </c>
      <c r="F43" s="164" t="n">
        <f aca="false">D43-C43</f>
        <v>0.00149236009717987</v>
      </c>
      <c r="G43" s="289" t="n">
        <f aca="false">100*(F43^2)</f>
        <v>0.00022271386596547</v>
      </c>
      <c r="H43" s="0"/>
    </row>
    <row r="44" customFormat="false" ht="12.75" hidden="false" customHeight="false" outlineLevel="0" collapsed="false">
      <c r="A44" s="281" t="n">
        <v>33817</v>
      </c>
      <c r="B44" s="286" t="n">
        <v>0.0357941834451903</v>
      </c>
      <c r="C44" s="287" t="n">
        <v>0.0273037542662116</v>
      </c>
      <c r="D44" s="290" t="n">
        <f aca="false">($B$4*B44+$B$5*$C43+$B$6*($C43-$C40)+$B$7)-($B$4*B43+$B$5*$C42+$B$6*($C42-$C39)+$B$7-$C43)*$B$8</f>
        <v>0.0280078309291406</v>
      </c>
      <c r="E44" s="164" t="n">
        <f aca="false">D43-C43</f>
        <v>0.00149236009717987</v>
      </c>
      <c r="F44" s="164" t="n">
        <f aca="false">D44-C44</f>
        <v>0.000704076662929057</v>
      </c>
      <c r="G44" s="289" t="n">
        <f aca="false">100*(F44^2)</f>
        <v>4.95723947281317E-005</v>
      </c>
      <c r="H44" s="0"/>
    </row>
    <row r="45" customFormat="false" ht="12.75" hidden="false" customHeight="false" outlineLevel="0" collapsed="false">
      <c r="A45" s="281" t="n">
        <v>33848</v>
      </c>
      <c r="B45" s="286" t="n">
        <v>0.035661218424963</v>
      </c>
      <c r="C45" s="287" t="n">
        <v>0.0272727272727273</v>
      </c>
      <c r="D45" s="290" t="n">
        <f aca="false">($B$4*B45+$B$5*$C44+$B$6*($C44-$C41)+$B$7)-($B$4*B44+$B$5*$C43+$B$6*($C43-$C40)+$B$7-$C44)*$B$8</f>
        <v>0.0270913247207385</v>
      </c>
      <c r="E45" s="164" t="n">
        <f aca="false">D44-C44</f>
        <v>0.000704076662929057</v>
      </c>
      <c r="F45" s="164" t="n">
        <f aca="false">D45-C45</f>
        <v>-0.000181402551988848</v>
      </c>
      <c r="G45" s="289" t="n">
        <f aca="false">100*(F45^2)</f>
        <v>3.29068858680666E-006</v>
      </c>
      <c r="H45" s="0"/>
    </row>
    <row r="46" customFormat="false" ht="12.75" hidden="false" customHeight="false" outlineLevel="0" collapsed="false">
      <c r="A46" s="281" t="n">
        <v>33878</v>
      </c>
      <c r="B46" s="286" t="n">
        <v>0.0355292376017766</v>
      </c>
      <c r="C46" s="287" t="n">
        <v>0.0283446712018141</v>
      </c>
      <c r="D46" s="290" t="n">
        <f aca="false">($B$4*B46+$B$5*$C45+$B$6*($C45-$C42)+$B$7)-($B$4*B45+$B$5*$C44+$B$6*($C44-$C41)+$B$7-$C45)*$B$8</f>
        <v>0.0268829615317473</v>
      </c>
      <c r="E46" s="164" t="n">
        <f aca="false">D45-C45</f>
        <v>-0.000181402551988848</v>
      </c>
      <c r="F46" s="164" t="n">
        <f aca="false">D46-C46</f>
        <v>-0.00146170967006673</v>
      </c>
      <c r="G46" s="289" t="n">
        <f aca="false">100*(F46^2)</f>
        <v>0.000213659515956658</v>
      </c>
      <c r="H46" s="0"/>
    </row>
    <row r="47" customFormat="false" ht="12.75" hidden="false" customHeight="false" outlineLevel="0" collapsed="false">
      <c r="A47" s="281" t="n">
        <v>33909</v>
      </c>
      <c r="B47" s="286" t="n">
        <v>0.03023598820059</v>
      </c>
      <c r="C47" s="287" t="n">
        <v>0.0316742081447963</v>
      </c>
      <c r="D47" s="290" t="n">
        <f aca="false">($B$4*B47+$B$5*$C46+$B$6*($C46-$C43)+$B$7)-($B$4*B46+$B$5*$C45+$B$6*($C45-$C42)+$B$7-$C46)*$B$8</f>
        <v>0.0281624413168189</v>
      </c>
      <c r="E47" s="164" t="n">
        <f aca="false">D46-C46</f>
        <v>-0.00146170967006673</v>
      </c>
      <c r="F47" s="164" t="n">
        <f aca="false">D47-C47</f>
        <v>-0.00351176682797742</v>
      </c>
      <c r="G47" s="289" t="n">
        <f aca="false">100*(F47^2)</f>
        <v>0.00123325062540826</v>
      </c>
      <c r="H47" s="0"/>
    </row>
    <row r="48" customFormat="false" ht="12.75" hidden="false" customHeight="false" outlineLevel="0" collapsed="false">
      <c r="A48" s="281" t="n">
        <v>33939</v>
      </c>
      <c r="B48" s="286" t="n">
        <v>0.025792188651437</v>
      </c>
      <c r="C48" s="287" t="n">
        <v>0.0328425821064553</v>
      </c>
      <c r="D48" s="290" t="n">
        <f aca="false">($B$4*B48+$B$5*$C47+$B$6*($C47-$C44)+$B$7)-($B$4*B47+$B$5*$C46+$B$6*($C46-$C43)+$B$7-$C47)*$B$8</f>
        <v>0.0317583767352895</v>
      </c>
      <c r="E48" s="164" t="n">
        <f aca="false">D47-C47</f>
        <v>-0.00351176682797742</v>
      </c>
      <c r="F48" s="164" t="n">
        <f aca="false">D48-C48</f>
        <v>-0.0010842053711658</v>
      </c>
      <c r="G48" s="289" t="n">
        <f aca="false">100*(F48^2)</f>
        <v>0.000117550128686478</v>
      </c>
      <c r="H48" s="0"/>
    </row>
    <row r="49" customFormat="false" ht="12.75" hidden="false" customHeight="false" outlineLevel="0" collapsed="false">
      <c r="A49" s="281" t="n">
        <v>33970</v>
      </c>
      <c r="B49" s="286" t="n">
        <v>0.0169616519174043</v>
      </c>
      <c r="C49" s="287" t="n">
        <v>0.0349492671927847</v>
      </c>
      <c r="D49" s="290" t="n">
        <f aca="false">($B$4*B49+$B$5*$C48+$B$6*($C48-$C45)+$B$7)-($B$4*B48+$B$5*$C47+$B$6*($C47-$C44)+$B$7-$C48)*$B$8</f>
        <v>0.032557613772631</v>
      </c>
      <c r="E49" s="164" t="n">
        <f aca="false">D48-C48</f>
        <v>-0.0010842053711658</v>
      </c>
      <c r="F49" s="164" t="n">
        <f aca="false">D49-C49</f>
        <v>-0.00239165342015371</v>
      </c>
      <c r="G49" s="289" t="n">
        <f aca="false">100*(F49^2)</f>
        <v>0.000572000608213294</v>
      </c>
      <c r="H49" s="0"/>
    </row>
    <row r="50" customFormat="false" ht="12.75" hidden="false" customHeight="false" outlineLevel="0" collapsed="false">
      <c r="A50" s="281" t="n">
        <v>34001</v>
      </c>
      <c r="B50" s="286" t="n">
        <v>0.0183418928833456</v>
      </c>
      <c r="C50" s="287" t="n">
        <v>0.0370786516853932</v>
      </c>
      <c r="D50" s="290" t="n">
        <f aca="false">($B$4*B50+$B$5*$C49+$B$6*($C49-$C46)+$B$7)-($B$4*B49+$B$5*$C48+$B$6*($C48-$C45)+$B$7-$C49)*$B$8</f>
        <v>0.0347701605301646</v>
      </c>
      <c r="E50" s="164" t="n">
        <f aca="false">D49-C49</f>
        <v>-0.00239165342015371</v>
      </c>
      <c r="F50" s="164" t="n">
        <f aca="false">D50-C50</f>
        <v>-0.00230849115522853</v>
      </c>
      <c r="G50" s="289" t="n">
        <f aca="false">100*(F50^2)</f>
        <v>0.000532913141376834</v>
      </c>
      <c r="H50" s="0"/>
    </row>
    <row r="51" customFormat="false" ht="12.75" hidden="false" customHeight="false" outlineLevel="0" collapsed="false">
      <c r="A51" s="281" t="n">
        <v>34029</v>
      </c>
      <c r="B51" s="286" t="n">
        <v>0.0190197512801757</v>
      </c>
      <c r="C51" s="287" t="n">
        <v>0.0367892976588629</v>
      </c>
      <c r="D51" s="290" t="n">
        <f aca="false">($B$4*B51+$B$5*$C50+$B$6*($C50-$C47)+$B$7)-($B$4*B50+$B$5*$C49+$B$6*($C49-$C46)+$B$7-$C50)*$B$8</f>
        <v>0.0366812693709368</v>
      </c>
      <c r="E51" s="164" t="n">
        <f aca="false">D50-C50</f>
        <v>-0.00230849115522853</v>
      </c>
      <c r="F51" s="164" t="n">
        <f aca="false">D51-C51</f>
        <v>-0.00010802828792604</v>
      </c>
      <c r="G51" s="289" t="n">
        <f aca="false">100*(F51^2)</f>
        <v>1.16701109922315E-006</v>
      </c>
      <c r="H51" s="0"/>
    </row>
    <row r="52" customFormat="false" ht="12.75" hidden="false" customHeight="false" outlineLevel="0" collapsed="false">
      <c r="A52" s="281" t="n">
        <v>34060</v>
      </c>
      <c r="B52" s="286" t="n">
        <v>0.0129682997118155</v>
      </c>
      <c r="C52" s="287" t="n">
        <v>0.0399556048834628</v>
      </c>
      <c r="D52" s="290" t="n">
        <f aca="false">($B$4*B52+$B$5*$C51+$B$6*($C51-$C48)+$B$7)-($B$4*B51+$B$5*$C50+$B$6*($C50-$C47)+$B$7-$C51)*$B$8</f>
        <v>0.0359288457558573</v>
      </c>
      <c r="E52" s="164" t="n">
        <f aca="false">D51-C51</f>
        <v>-0.00010802828792604</v>
      </c>
      <c r="F52" s="164" t="n">
        <f aca="false">D52-C52</f>
        <v>-0.00402675912760551</v>
      </c>
      <c r="G52" s="289" t="n">
        <f aca="false">100*(F52^2)</f>
        <v>0.00162147890717543</v>
      </c>
      <c r="H52" s="0"/>
    </row>
    <row r="53" customFormat="false" ht="12.75" hidden="false" customHeight="false" outlineLevel="0" collapsed="false">
      <c r="A53" s="281" t="n">
        <v>34090</v>
      </c>
      <c r="B53" s="286" t="n">
        <v>0.0129217516152189</v>
      </c>
      <c r="C53" s="287" t="n">
        <v>0.0398671096345515</v>
      </c>
      <c r="D53" s="290" t="n">
        <f aca="false">($B$4*B53+$B$5*$C52+$B$6*($C52-$C49)+$B$7)-($B$4*B52+$B$5*$C51+$B$6*($C51-$C48)+$B$7-$C52)*$B$8</f>
        <v>0.0392725383803882</v>
      </c>
      <c r="E53" s="164" t="n">
        <f aca="false">D52-C52</f>
        <v>-0.00402675912760551</v>
      </c>
      <c r="F53" s="164" t="n">
        <f aca="false">D53-C53</f>
        <v>-0.000594571254163345</v>
      </c>
      <c r="G53" s="289" t="n">
        <f aca="false">100*(F53^2)</f>
        <v>3.53514976277373E-005</v>
      </c>
      <c r="H53" s="0"/>
    </row>
    <row r="54" customFormat="false" ht="12.75" hidden="false" customHeight="false" outlineLevel="0" collapsed="false">
      <c r="A54" s="281" t="n">
        <v>34121</v>
      </c>
      <c r="B54" s="286" t="n">
        <v>0.0122038765254844</v>
      </c>
      <c r="C54" s="287" t="n">
        <v>0.040929203539823</v>
      </c>
      <c r="D54" s="290" t="n">
        <f aca="false">($B$4*B54+$B$5*$C53+$B$6*($C53-$C50)+$B$7)-($B$4*B53+$B$5*$C52+$B$6*($C52-$C49)+$B$7-$C53)*$B$8</f>
        <v>0.0387343966865768</v>
      </c>
      <c r="E54" s="164" t="n">
        <f aca="false">D53-C53</f>
        <v>-0.000594571254163345</v>
      </c>
      <c r="F54" s="164" t="n">
        <f aca="false">D54-C54</f>
        <v>-0.00219480685324621</v>
      </c>
      <c r="G54" s="289" t="n">
        <f aca="false">100*(F54^2)</f>
        <v>0.000481717712305653</v>
      </c>
      <c r="H54" s="0"/>
    </row>
    <row r="55" customFormat="false" ht="12.75" hidden="false" customHeight="false" outlineLevel="0" collapsed="false">
      <c r="A55" s="281" t="n">
        <v>34151</v>
      </c>
      <c r="B55" s="286" t="n">
        <v>0.0136887608069163</v>
      </c>
      <c r="C55" s="287" t="n">
        <v>0.0420353982300885</v>
      </c>
      <c r="D55" s="290" t="n">
        <f aca="false">($B$4*B55+$B$5*$C54+$B$6*($C54-$C51)+$B$7)-($B$4*B54+$B$5*$C53+$B$6*($C53-$C50)+$B$7-$C54)*$B$8</f>
        <v>0.0400108364945678</v>
      </c>
      <c r="E55" s="164" t="n">
        <f aca="false">D54-C54</f>
        <v>-0.00219480685324621</v>
      </c>
      <c r="F55" s="164" t="n">
        <f aca="false">D55-C55</f>
        <v>-0.00202456173552072</v>
      </c>
      <c r="G55" s="289" t="n">
        <f aca="false">100*(F55^2)</f>
        <v>0.000409885022093468</v>
      </c>
      <c r="H55" s="0"/>
    </row>
    <row r="56" customFormat="false" ht="12.75" hidden="false" customHeight="false" outlineLevel="0" collapsed="false">
      <c r="A56" s="281" t="n">
        <v>34182</v>
      </c>
      <c r="B56" s="286" t="n">
        <v>0.0172786177105833</v>
      </c>
      <c r="C56" s="287" t="n">
        <v>0.0442967884828349</v>
      </c>
      <c r="D56" s="290" t="n">
        <f aca="false">($B$4*B56+$B$5*$C55+$B$6*($C55-$C52)+$B$7)-($B$4*B55+$B$5*$C54+$B$6*($C54-$C51)+$B$7-$C55)*$B$8</f>
        <v>0.040954938102997</v>
      </c>
      <c r="E56" s="164" t="n">
        <f aca="false">D55-C55</f>
        <v>-0.00202456173552072</v>
      </c>
      <c r="F56" s="164" t="n">
        <f aca="false">D56-C56</f>
        <v>-0.00334185037983793</v>
      </c>
      <c r="G56" s="289" t="n">
        <f aca="false">100*(F56^2)</f>
        <v>0.00111679639612229</v>
      </c>
      <c r="H56" s="0"/>
    </row>
    <row r="57" customFormat="false" ht="12.75" hidden="false" customHeight="false" outlineLevel="0" collapsed="false">
      <c r="A57" s="281" t="n">
        <v>34213</v>
      </c>
      <c r="B57" s="286" t="n">
        <v>0.0179340028694404</v>
      </c>
      <c r="C57" s="287" t="n">
        <v>0.0431415929203538</v>
      </c>
      <c r="D57" s="290" t="n">
        <f aca="false">($B$4*B57+$B$5*$C56+$B$6*($C56-$C53)+$B$7)-($B$4*B56+$B$5*$C55+$B$6*($C55-$C52)+$B$7-$C56)*$B$8</f>
        <v>0.0434333872599503</v>
      </c>
      <c r="E57" s="164" t="n">
        <f aca="false">D56-C56</f>
        <v>-0.00334185037983793</v>
      </c>
      <c r="F57" s="164" t="n">
        <f aca="false">D57-C57</f>
        <v>0.000291794339596488</v>
      </c>
      <c r="G57" s="289" t="n">
        <f aca="false">100*(F57^2)</f>
        <v>8.51439366205505E-006</v>
      </c>
      <c r="H57" s="0"/>
    </row>
    <row r="58" customFormat="false" ht="12.75" hidden="false" customHeight="false" outlineLevel="0" collapsed="false">
      <c r="A58" s="281" t="n">
        <v>34243</v>
      </c>
      <c r="B58" s="286" t="n">
        <v>0.0135811293781272</v>
      </c>
      <c r="C58" s="287" t="n">
        <v>0.0407938257993385</v>
      </c>
      <c r="D58" s="290" t="n">
        <f aca="false">($B$4*B58+$B$5*$C57+$B$6*($C57-$C54)+$B$7)-($B$4*B57+$B$5*$C56+$B$6*($C56-$C53)+$B$7-$C57)*$B$8</f>
        <v>0.0417510881960745</v>
      </c>
      <c r="E58" s="164" t="n">
        <f aca="false">D57-C57</f>
        <v>0.000291794339596488</v>
      </c>
      <c r="F58" s="164" t="n">
        <f aca="false">D58-C58</f>
        <v>0.000957262396735964</v>
      </c>
      <c r="G58" s="289" t="n">
        <f aca="false">100*(F58^2)</f>
        <v>9.16351296204682E-005</v>
      </c>
      <c r="H58" s="0"/>
    </row>
    <row r="59" customFormat="false" ht="12.75" hidden="false" customHeight="false" outlineLevel="0" collapsed="false">
      <c r="A59" s="281" t="n">
        <v>34274</v>
      </c>
      <c r="B59" s="286" t="n">
        <v>0.0136005726556907</v>
      </c>
      <c r="C59" s="287" t="n">
        <v>0.0350877192982457</v>
      </c>
      <c r="D59" s="290" t="n">
        <f aca="false">($B$4*B59+$B$5*$C58+$B$6*($C58-$C55)+$B$7)-($B$4*B58+$B$5*$C57+$B$6*($C57-$C54)+$B$7-$C58)*$B$8</f>
        <v>0.0391283146979177</v>
      </c>
      <c r="E59" s="164" t="n">
        <f aca="false">D58-C58</f>
        <v>0.000957262396735964</v>
      </c>
      <c r="F59" s="164" t="n">
        <f aca="false">D59-C59</f>
        <v>0.00404059539967198</v>
      </c>
      <c r="G59" s="289" t="n">
        <f aca="false">100*(F59^2)</f>
        <v>0.00163264111838504</v>
      </c>
      <c r="H59" s="0"/>
    </row>
    <row r="60" customFormat="false" ht="12.75" hidden="false" customHeight="false" outlineLevel="0" collapsed="false">
      <c r="A60" s="281" t="n">
        <v>34304</v>
      </c>
      <c r="B60" s="286" t="n">
        <v>0.0193965517241381</v>
      </c>
      <c r="C60" s="287" t="n">
        <v>0.0405701754385965</v>
      </c>
      <c r="D60" s="290" t="n">
        <f aca="false">($B$4*B60+$B$5*$C59+$B$6*($C59-$C56)+$B$7)-($B$4*B59+$B$5*$C58+$B$6*($C58-$C55)+$B$7-$C59)*$B$8</f>
        <v>0.0329122028282388</v>
      </c>
      <c r="E60" s="164" t="n">
        <f aca="false">D59-C59</f>
        <v>0.00404059539967198</v>
      </c>
      <c r="F60" s="164" t="n">
        <f aca="false">D60-C60</f>
        <v>-0.00765797261035773</v>
      </c>
      <c r="G60" s="289" t="n">
        <f aca="false">100*(F60^2)</f>
        <v>0.00586445445009892</v>
      </c>
      <c r="H60" s="0"/>
    </row>
    <row r="61" customFormat="false" ht="12.75" hidden="false" customHeight="false" outlineLevel="0" collapsed="false">
      <c r="A61" s="281" t="n">
        <v>34335</v>
      </c>
      <c r="B61" s="286" t="n">
        <v>0.0246555474981871</v>
      </c>
      <c r="C61" s="287" t="n">
        <v>0.0370370370370372</v>
      </c>
      <c r="D61" s="290" t="n">
        <f aca="false">($B$4*B61+$B$5*$C60+$B$6*($C60-$C57)+$B$7)-($B$4*B60+$B$5*$C59+$B$6*($C59-$C56)+$B$7-$C60)*$B$8</f>
        <v>0.0396762125994529</v>
      </c>
      <c r="E61" s="164" t="n">
        <f aca="false">D60-C60</f>
        <v>-0.00765797261035773</v>
      </c>
      <c r="F61" s="164" t="n">
        <f aca="false">D61-C61</f>
        <v>0.00263917556241571</v>
      </c>
      <c r="G61" s="289" t="n">
        <f aca="false">100*(F61^2)</f>
        <v>0.000696524764925225</v>
      </c>
      <c r="H61" s="0"/>
    </row>
    <row r="62" customFormat="false" ht="12.75" hidden="false" customHeight="false" outlineLevel="0" collapsed="false">
      <c r="A62" s="281" t="n">
        <v>34366</v>
      </c>
      <c r="B62" s="286" t="n">
        <v>0.0237752161383284</v>
      </c>
      <c r="C62" s="287" t="n">
        <v>0.0325027085590466</v>
      </c>
      <c r="D62" s="290" t="n">
        <f aca="false">($B$4*B62+$B$5*$C61+$B$6*($C61-$C58)+$B$7)-($B$4*B61+$B$5*$C60+$B$6*($C60-$C57)+$B$7-$C61)*$B$8</f>
        <v>0.0355651645320366</v>
      </c>
      <c r="E62" s="164" t="n">
        <f aca="false">D61-C61</f>
        <v>0.00263917556241571</v>
      </c>
      <c r="F62" s="164" t="n">
        <f aca="false">D62-C62</f>
        <v>0.00306245597299006</v>
      </c>
      <c r="G62" s="289" t="n">
        <f aca="false">100*(F62^2)</f>
        <v>0.000937863658650247</v>
      </c>
      <c r="H62" s="0"/>
    </row>
    <row r="63" customFormat="false" ht="12.75" hidden="false" customHeight="false" outlineLevel="0" collapsed="false">
      <c r="A63" s="281" t="n">
        <v>34394</v>
      </c>
      <c r="B63" s="286" t="n">
        <v>0.0229720028715004</v>
      </c>
      <c r="C63" s="287" t="n">
        <v>0.0258064516129033</v>
      </c>
      <c r="D63" s="290" t="n">
        <f aca="false">($B$4*B63+$B$5*$C62+$B$6*($C62-$C59)+$B$7)-($B$4*B62+$B$5*$C61+$B$6*($C61-$C58)+$B$7-$C62)*$B$8</f>
        <v>0.0313063695058307</v>
      </c>
      <c r="E63" s="164" t="n">
        <f aca="false">D62-C62</f>
        <v>0.00306245597299006</v>
      </c>
      <c r="F63" s="164" t="n">
        <f aca="false">D63-C63</f>
        <v>0.00549991789292745</v>
      </c>
      <c r="G63" s="289" t="n">
        <f aca="false">100*(F63^2)</f>
        <v>0.00302490968289436</v>
      </c>
      <c r="H63" s="0"/>
    </row>
    <row r="64" customFormat="false" ht="12.75" hidden="false" customHeight="false" outlineLevel="0" collapsed="false">
      <c r="A64" s="281" t="n">
        <v>34425</v>
      </c>
      <c r="B64" s="286" t="n">
        <v>0.0256045519203414</v>
      </c>
      <c r="C64" s="287" t="n">
        <v>0.0213447171824974</v>
      </c>
      <c r="D64" s="290" t="n">
        <f aca="false">($B$4*B64+$B$5*$C63+$B$6*($C63-$C60)+$B$7)-($B$4*B63+$B$5*$C62+$B$6*($C62-$C59)+$B$7-$C63)*$B$8</f>
        <v>0.0236757685746315</v>
      </c>
      <c r="E64" s="164" t="n">
        <f aca="false">D63-C63</f>
        <v>0.00549991789292745</v>
      </c>
      <c r="F64" s="164" t="n">
        <f aca="false">D64-C64</f>
        <v>0.00233105139213407</v>
      </c>
      <c r="G64" s="289" t="n">
        <f aca="false">100*(F64^2)</f>
        <v>0.00054338005927702</v>
      </c>
      <c r="H64" s="0"/>
    </row>
    <row r="65" customFormat="false" ht="12.75" hidden="false" customHeight="false" outlineLevel="0" collapsed="false">
      <c r="A65" s="281" t="n">
        <v>34455</v>
      </c>
      <c r="B65" s="286" t="n">
        <v>0.0255138199858256</v>
      </c>
      <c r="C65" s="287" t="n">
        <v>0.0223642172523961</v>
      </c>
      <c r="D65" s="290" t="n">
        <f aca="false">($B$4*B65+$B$5*$C64+$B$6*($C64-$C61)+$B$7)-($B$4*B64+$B$5*$C63+$B$6*($C63-$C60)+$B$7-$C64)*$B$8</f>
        <v>0.0195635369367565</v>
      </c>
      <c r="E65" s="164" t="n">
        <f aca="false">D64-C64</f>
        <v>0.00233105139213407</v>
      </c>
      <c r="F65" s="164" t="n">
        <f aca="false">D65-C65</f>
        <v>-0.00280068031563967</v>
      </c>
      <c r="G65" s="289" t="n">
        <f aca="false">100*(F65^2)</f>
        <v>0.000784381023041154</v>
      </c>
      <c r="H65" s="0"/>
    </row>
    <row r="66" customFormat="false" ht="12.75" hidden="false" customHeight="false" outlineLevel="0" collapsed="false">
      <c r="A66" s="281" t="n">
        <v>34486</v>
      </c>
      <c r="B66" s="286" t="n">
        <v>0.026241134751773</v>
      </c>
      <c r="C66" s="287" t="n">
        <v>0.0212539851222104</v>
      </c>
      <c r="D66" s="290" t="n">
        <f aca="false">($B$4*B66+$B$5*$C65+$B$6*($C65-$C62)+$B$7)-($B$4*B65+$B$5*$C64+$B$6*($C64-$C61)+$B$7-$C65)*$B$8</f>
        <v>0.0214574915485651</v>
      </c>
      <c r="E66" s="164" t="n">
        <f aca="false">D65-C65</f>
        <v>-0.00280068031563967</v>
      </c>
      <c r="F66" s="164" t="n">
        <f aca="false">D66-C66</f>
        <v>0.000203506426354701</v>
      </c>
      <c r="G66" s="289" t="n">
        <f aca="false">100*(F66^2)</f>
        <v>4.14148655676612E-006</v>
      </c>
      <c r="H66" s="0"/>
    </row>
    <row r="67" customFormat="false" ht="12.75" hidden="false" customHeight="false" outlineLevel="0" collapsed="false">
      <c r="A67" s="281" t="n">
        <v>34516</v>
      </c>
      <c r="B67" s="286" t="n">
        <v>0.023454157782516</v>
      </c>
      <c r="C67" s="287" t="n">
        <v>0.0201698513800423</v>
      </c>
      <c r="D67" s="290" t="n">
        <f aca="false">($B$4*B67+$B$5*$C66+$B$6*($C66-$C63)+$B$7)-($B$4*B66+$B$5*$C65+$B$6*($C65-$C62)+$B$7-$C66)*$B$8</f>
        <v>0.0207088542881893</v>
      </c>
      <c r="E67" s="164" t="n">
        <f aca="false">D66-C66</f>
        <v>0.000203506426354701</v>
      </c>
      <c r="F67" s="164" t="n">
        <f aca="false">D67-C67</f>
        <v>0.00053900290814695</v>
      </c>
      <c r="G67" s="289" t="n">
        <f aca="false">100*(F67^2)</f>
        <v>2.9052413499087E-005</v>
      </c>
      <c r="H67" s="0"/>
    </row>
    <row r="68" customFormat="false" ht="12.75" hidden="false" customHeight="false" outlineLevel="0" collapsed="false">
      <c r="A68" s="281" t="n">
        <v>34547</v>
      </c>
      <c r="B68" s="286" t="n">
        <v>0.0240622788393488</v>
      </c>
      <c r="C68" s="287" t="n">
        <v>0.022269353128314</v>
      </c>
      <c r="D68" s="290" t="n">
        <f aca="false">($B$4*B68+$B$5*$C67+$B$6*($C67-$C64)+$B$7)-($B$4*B67+$B$5*$C66+$B$6*($C66-$C63)+$B$7-$C67)*$B$8</f>
        <v>0.0200095187691356</v>
      </c>
      <c r="E68" s="164" t="n">
        <f aca="false">D67-C67</f>
        <v>0.00053900290814695</v>
      </c>
      <c r="F68" s="164" t="n">
        <f aca="false">D68-C68</f>
        <v>-0.00225983435917843</v>
      </c>
      <c r="G68" s="289" t="n">
        <f aca="false">100*(F68^2)</f>
        <v>0.00051068513309234</v>
      </c>
      <c r="H68" s="0"/>
    </row>
    <row r="69" customFormat="false" ht="12.75" hidden="false" customHeight="false" outlineLevel="0" collapsed="false">
      <c r="A69" s="281" t="n">
        <v>34578</v>
      </c>
      <c r="B69" s="286" t="n">
        <v>0.0218463706835799</v>
      </c>
      <c r="C69" s="287" t="n">
        <v>0.0233297985153764</v>
      </c>
      <c r="D69" s="290" t="n">
        <f aca="false">($B$4*B69+$B$5*$C68+$B$6*($C68-$C65)+$B$7)-($B$4*B68+$B$5*$C67+$B$6*($C67-$C64)+$B$7-$C68)*$B$8</f>
        <v>0.0222139965345653</v>
      </c>
      <c r="E69" s="164" t="n">
        <f aca="false">D68-C68</f>
        <v>-0.00225983435917843</v>
      </c>
      <c r="F69" s="164" t="n">
        <f aca="false">D69-C69</f>
        <v>-0.00111580198081117</v>
      </c>
      <c r="G69" s="289" t="n">
        <f aca="false">100*(F69^2)</f>
        <v>0.000124501406038213</v>
      </c>
      <c r="H69" s="0"/>
    </row>
    <row r="70" customFormat="false" ht="12.75" hidden="false" customHeight="false" outlineLevel="0" collapsed="false">
      <c r="A70" s="281" t="n">
        <v>34608</v>
      </c>
      <c r="B70" s="286" t="n">
        <v>0.0239774330042311</v>
      </c>
      <c r="C70" s="287" t="n">
        <v>0.0233050847457625</v>
      </c>
      <c r="D70" s="290" t="n">
        <f aca="false">($B$4*B70+$B$5*$C69+$B$6*($C69-$C66)+$B$7)-($B$4*B69+$B$5*$C68+$B$6*($C68-$C65)+$B$7-$C69)*$B$8</f>
        <v>0.0234364026424164</v>
      </c>
      <c r="E70" s="164" t="n">
        <f aca="false">D69-C69</f>
        <v>-0.00111580198081117</v>
      </c>
      <c r="F70" s="164" t="n">
        <f aca="false">D70-C70</f>
        <v>0.000131317896653816</v>
      </c>
      <c r="G70" s="289" t="n">
        <f aca="false">100*(F70^2)</f>
        <v>1.72443899815823E-006</v>
      </c>
      <c r="H70" s="0"/>
    </row>
    <row r="71" customFormat="false" ht="12.75" hidden="false" customHeight="false" outlineLevel="0" collapsed="false">
      <c r="A71" s="281" t="n">
        <v>34639</v>
      </c>
      <c r="B71" s="286" t="n">
        <v>0.026129943502825</v>
      </c>
      <c r="C71" s="287" t="n">
        <v>0.0254237288135593</v>
      </c>
      <c r="D71" s="290" t="n">
        <f aca="false">($B$4*B71+$B$5*$C70+$B$6*($C70-$C67)+$B$7)-($B$4*B70+$B$5*$C69+$B$6*($C69-$C66)+$B$7-$C70)*$B$8</f>
        <v>0.0235000750653673</v>
      </c>
      <c r="E71" s="164" t="n">
        <f aca="false">D70-C70</f>
        <v>0.000131317896653816</v>
      </c>
      <c r="F71" s="164" t="n">
        <f aca="false">D71-C71</f>
        <v>-0.00192365374819194</v>
      </c>
      <c r="G71" s="289" t="n">
        <f aca="false">100*(F71^2)</f>
        <v>0.000370044374293291</v>
      </c>
      <c r="H71" s="0"/>
    </row>
    <row r="72" customFormat="false" ht="12.75" hidden="false" customHeight="false" outlineLevel="0" collapsed="false">
      <c r="A72" s="281" t="n">
        <v>34669</v>
      </c>
      <c r="B72" s="286" t="n">
        <v>0.0288935870331219</v>
      </c>
      <c r="C72" s="287" t="n">
        <v>0.0263435194942043</v>
      </c>
      <c r="D72" s="290" t="n">
        <f aca="false">($B$4*B72+$B$5*$C71+$B$6*($C71-$C68)+$B$7)-($B$4*B71+$B$5*$C70+$B$6*($C70-$C67)+$B$7-$C71)*$B$8</f>
        <v>0.0257182852183217</v>
      </c>
      <c r="E72" s="164" t="n">
        <f aca="false">D71-C71</f>
        <v>-0.00192365374819194</v>
      </c>
      <c r="F72" s="164" t="n">
        <f aca="false">D72-C72</f>
        <v>-0.000625234275882625</v>
      </c>
      <c r="G72" s="289" t="n">
        <f aca="false">100*(F72^2)</f>
        <v>3.9091789973847E-005</v>
      </c>
      <c r="H72" s="0"/>
    </row>
    <row r="73" customFormat="false" ht="12.75" hidden="false" customHeight="false" outlineLevel="0" collapsed="false">
      <c r="A73" s="281" t="n">
        <v>34700</v>
      </c>
      <c r="B73" s="286" t="n">
        <v>0.0332625619249822</v>
      </c>
      <c r="C73" s="287" t="n">
        <v>0.0357142857142856</v>
      </c>
      <c r="D73" s="290" t="n">
        <f aca="false">($B$4*B73+$B$5*$C72+$B$6*($C72-$C69)+$B$7)-($B$4*B72+$B$5*$C71+$B$6*($C71-$C68)+$B$7-$C72)*$B$8</f>
        <v>0.0266315853479186</v>
      </c>
      <c r="E73" s="164" t="n">
        <f aca="false">D72-C72</f>
        <v>-0.000625234275882625</v>
      </c>
      <c r="F73" s="164" t="n">
        <f aca="false">D73-C73</f>
        <v>-0.009082700366367</v>
      </c>
      <c r="G73" s="289" t="n">
        <f aca="false">100*(F73^2)</f>
        <v>0.00824954459452032</v>
      </c>
      <c r="H73" s="0"/>
    </row>
    <row r="74" customFormat="false" ht="12.75" hidden="false" customHeight="false" outlineLevel="0" collapsed="false">
      <c r="A74" s="281" t="n">
        <v>34731</v>
      </c>
      <c r="B74" s="286" t="n">
        <v>0.0337790288529205</v>
      </c>
      <c r="C74" s="287" t="n">
        <v>0.036726128016789</v>
      </c>
      <c r="D74" s="290" t="n">
        <f aca="false">($B$4*B74+$B$5*$C73+$B$6*($C73-$C70)+$B$7)-($B$4*B73+$B$5*$C72+$B$6*($C72-$C69)+$B$7-$C73)*$B$8</f>
        <v>0.036992851452146</v>
      </c>
      <c r="E74" s="164" t="n">
        <f aca="false">D73-C73</f>
        <v>-0.009082700366367</v>
      </c>
      <c r="F74" s="164" t="n">
        <f aca="false">D74-C74</f>
        <v>0.000266723435357018</v>
      </c>
      <c r="G74" s="289" t="n">
        <f aca="false">100*(F74^2)</f>
        <v>7.11413909686492E-006</v>
      </c>
      <c r="H74" s="0"/>
    </row>
    <row r="75" customFormat="false" ht="12.75" hidden="false" customHeight="false" outlineLevel="0" collapsed="false">
      <c r="A75" s="281" t="n">
        <v>34759</v>
      </c>
      <c r="B75" s="286" t="n">
        <v>0.0350877192982457</v>
      </c>
      <c r="C75" s="287" t="n">
        <v>0.0387840670859538</v>
      </c>
      <c r="D75" s="290" t="n">
        <f aca="false">($B$4*B75+$B$5*$C74+$B$6*($C74-$C71)+$B$7)-($B$4*B74+$B$5*$C73+$B$6*($C73-$C70)+$B$7-$C74)*$B$8</f>
        <v>0.0372989973438332</v>
      </c>
      <c r="E75" s="164" t="n">
        <f aca="false">D74-C74</f>
        <v>0.000266723435357018</v>
      </c>
      <c r="F75" s="164" t="n">
        <f aca="false">D75-C75</f>
        <v>-0.00148506974212064</v>
      </c>
      <c r="G75" s="289" t="n">
        <f aca="false">100*(F75^2)</f>
        <v>0.000220543213896227</v>
      </c>
      <c r="H75" s="0"/>
    </row>
    <row r="76" customFormat="false" ht="12.75" hidden="false" customHeight="false" outlineLevel="0" collapsed="false">
      <c r="A76" s="281" t="n">
        <v>34790</v>
      </c>
      <c r="B76" s="286" t="n">
        <v>0.0332871012482663</v>
      </c>
      <c r="C76" s="287" t="n">
        <v>0.0407523510971786</v>
      </c>
      <c r="D76" s="290" t="n">
        <f aca="false">($B$4*B76+$B$5*$C75+$B$6*($C75-$C72)+$B$7)-($B$4*B75+$B$5*$C74+$B$6*($C74-$C71)+$B$7-$C75)*$B$8</f>
        <v>0.039378169005649</v>
      </c>
      <c r="E76" s="164" t="n">
        <f aca="false">D75-C75</f>
        <v>-0.00148506974212064</v>
      </c>
      <c r="F76" s="164" t="n">
        <f aca="false">D76-C76</f>
        <v>-0.00137418209152954</v>
      </c>
      <c r="G76" s="289" t="n">
        <f aca="false">100*(F76^2)</f>
        <v>0.000188837642068051</v>
      </c>
      <c r="H76" s="0"/>
    </row>
    <row r="77" customFormat="false" ht="12.75" hidden="false" customHeight="false" outlineLevel="0" collapsed="false">
      <c r="A77" s="281" t="n">
        <v>34820</v>
      </c>
      <c r="B77" s="286" t="n">
        <v>0.033863165169316</v>
      </c>
      <c r="C77" s="287" t="n">
        <v>0.0406250000000001</v>
      </c>
      <c r="D77" s="290" t="n">
        <f aca="false">($B$4*B77+$B$5*$C76+$B$6*($C76-$C73)+$B$7)-($B$4*B76+$B$5*$C75+$B$6*($C75-$C72)+$B$7-$C76)*$B$8</f>
        <v>0.0405092566238757</v>
      </c>
      <c r="E77" s="164" t="n">
        <f aca="false">D76-C76</f>
        <v>-0.00137418209152954</v>
      </c>
      <c r="F77" s="164" t="n">
        <f aca="false">D77-C77</f>
        <v>-0.000115743376124425</v>
      </c>
      <c r="G77" s="289" t="n">
        <f aca="false">100*(F77^2)</f>
        <v>1.33965291166801E-006</v>
      </c>
      <c r="H77" s="0"/>
    </row>
    <row r="78" customFormat="false" ht="12.75" hidden="false" customHeight="false" outlineLevel="0" collapsed="false">
      <c r="A78" s="281" t="n">
        <v>34851</v>
      </c>
      <c r="B78" s="286" t="n">
        <v>0.0352453351762267</v>
      </c>
      <c r="C78" s="287" t="n">
        <v>0.0405827263267431</v>
      </c>
      <c r="D78" s="290" t="n">
        <f aca="false">($B$4*B78+$B$5*$C77+$B$6*($C77-$C74)+$B$7)-($B$4*B77+$B$5*$C76+$B$6*($C76-$C73)+$B$7-$C77)*$B$8</f>
        <v>0.0402345234717348</v>
      </c>
      <c r="E78" s="164" t="n">
        <f aca="false">D77-C77</f>
        <v>-0.000115743376124425</v>
      </c>
      <c r="F78" s="164" t="n">
        <f aca="false">D78-C78</f>
        <v>-0.000348202855008306</v>
      </c>
      <c r="G78" s="289" t="n">
        <f aca="false">100*(F78^2)</f>
        <v>1.21245228235935E-005</v>
      </c>
      <c r="H78" s="0"/>
    </row>
    <row r="79" customFormat="false" ht="12.75" hidden="false" customHeight="false" outlineLevel="0" collapsed="false">
      <c r="A79" s="281" t="n">
        <v>34881</v>
      </c>
      <c r="B79" s="286" t="n">
        <v>0.0354166666666667</v>
      </c>
      <c r="C79" s="287" t="n">
        <v>0.0437044745057233</v>
      </c>
      <c r="D79" s="290" t="n">
        <f aca="false">($B$4*B79+$B$5*$C78+$B$6*($C78-$C75)+$B$7)-($B$4*B78+$B$5*$C77+$B$6*($C77-$C74)+$B$7-$C78)*$B$8</f>
        <v>0.0399988134346699</v>
      </c>
      <c r="E79" s="164" t="n">
        <f aca="false">D78-C78</f>
        <v>-0.000348202855008306</v>
      </c>
      <c r="F79" s="164" t="n">
        <f aca="false">D79-C79</f>
        <v>-0.00370566107105348</v>
      </c>
      <c r="G79" s="289" t="n">
        <f aca="false">100*(F79^2)</f>
        <v>0.00137319239735212</v>
      </c>
      <c r="H79" s="0"/>
    </row>
    <row r="80" customFormat="false" ht="12.75" hidden="false" customHeight="false" outlineLevel="0" collapsed="false">
      <c r="A80" s="281" t="n">
        <v>34912</v>
      </c>
      <c r="B80" s="286" t="n">
        <v>0.0359364201796821</v>
      </c>
      <c r="C80" s="287" t="n">
        <v>0.04149377593361</v>
      </c>
      <c r="D80" s="290" t="n">
        <f aca="false">($B$4*B80+$B$5*$C79+$B$6*($C79-$C76)+$B$7)-($B$4*B79+$B$5*$C78+$B$6*($C78-$C75)+$B$7-$C79)*$B$8</f>
        <v>0.0433006762848414</v>
      </c>
      <c r="E80" s="164" t="n">
        <f aca="false">D79-C79</f>
        <v>-0.00370566107105348</v>
      </c>
      <c r="F80" s="164" t="n">
        <f aca="false">D80-C80</f>
        <v>0.00180690035123135</v>
      </c>
      <c r="G80" s="289" t="n">
        <f aca="false">100*(F80^2)</f>
        <v>0.000326488887927998</v>
      </c>
      <c r="H80" s="0"/>
    </row>
    <row r="81" customFormat="false" ht="12.75" hidden="false" customHeight="false" outlineLevel="0" collapsed="false">
      <c r="A81" s="281" t="n">
        <v>34943</v>
      </c>
      <c r="B81" s="286" t="n">
        <v>0.0386206896551724</v>
      </c>
      <c r="C81" s="287" t="n">
        <v>0.0424870466321243</v>
      </c>
      <c r="D81" s="290" t="n">
        <f aca="false">($B$4*B81+$B$5*$C80+$B$6*($C80-$C77)+$B$7)-($B$4*B80+$B$5*$C79+$B$6*($C79-$C76)+$B$7-$C80)*$B$8</f>
        <v>0.0407387456948822</v>
      </c>
      <c r="E81" s="164" t="n">
        <f aca="false">D80-C80</f>
        <v>0.00180690035123135</v>
      </c>
      <c r="F81" s="164" t="n">
        <f aca="false">D81-C81</f>
        <v>-0.00174830093724217</v>
      </c>
      <c r="G81" s="289" t="n">
        <f aca="false">100*(F81^2)</f>
        <v>0.000305655616716186</v>
      </c>
      <c r="H81" s="0"/>
    </row>
    <row r="82" customFormat="false" ht="12.75" hidden="false" customHeight="false" outlineLevel="0" collapsed="false">
      <c r="A82" s="281" t="n">
        <v>34973</v>
      </c>
      <c r="B82" s="286" t="n">
        <v>0.03168044077135</v>
      </c>
      <c r="C82" s="287" t="n">
        <v>0.0424430641821947</v>
      </c>
      <c r="D82" s="290" t="n">
        <f aca="false">($B$4*B82+$B$5*$C81+$B$6*($C81-$C78)+$B$7)-($B$4*B81+$B$5*$C80+$B$6*($C80-$C77)+$B$7-$C81)*$B$8</f>
        <v>0.0417763687777133</v>
      </c>
      <c r="E82" s="164" t="n">
        <f aca="false">D81-C81</f>
        <v>-0.00174830093724217</v>
      </c>
      <c r="F82" s="164" t="n">
        <f aca="false">D82-C82</f>
        <v>-0.000666695404481374</v>
      </c>
      <c r="G82" s="289" t="n">
        <f aca="false">100*(F82^2)</f>
        <v>4.44482762356583E-005</v>
      </c>
      <c r="H82" s="0"/>
    </row>
    <row r="83" customFormat="false" ht="12.75" hidden="false" customHeight="false" outlineLevel="0" collapsed="false">
      <c r="A83" s="281" t="n">
        <v>35004</v>
      </c>
      <c r="B83" s="286" t="n">
        <v>0.0309704060564349</v>
      </c>
      <c r="C83" s="287" t="n">
        <v>0.0382231404958677</v>
      </c>
      <c r="D83" s="290" t="n">
        <f aca="false">($B$4*B83+$B$5*$C82+$B$6*($C82-$C79)+$B$7)-($B$4*B82+$B$5*$C81+$B$6*($C81-$C78)+$B$7-$C82)*$B$8</f>
        <v>0.0413375327813724</v>
      </c>
      <c r="E83" s="164" t="n">
        <f aca="false">D82-C82</f>
        <v>-0.000666695404481374</v>
      </c>
      <c r="F83" s="164" t="n">
        <f aca="false">D83-C83</f>
        <v>0.00311439228550469</v>
      </c>
      <c r="G83" s="289" t="n">
        <f aca="false">100*(F83^2)</f>
        <v>0.000969943930801113</v>
      </c>
      <c r="H83" s="0"/>
    </row>
    <row r="84" customFormat="false" ht="12.75" hidden="false" customHeight="false" outlineLevel="0" collapsed="false">
      <c r="A84" s="281" t="n">
        <v>35034</v>
      </c>
      <c r="B84" s="286" t="n">
        <v>0.0321917808219177</v>
      </c>
      <c r="C84" s="287" t="n">
        <v>0.0420944558521561</v>
      </c>
      <c r="D84" s="290" t="n">
        <f aca="false">($B$4*B84+$B$5*$C83+$B$6*($C83-$C80)+$B$7)-($B$4*B83+$B$5*$C82+$B$6*($C82-$C79)+$B$7-$C83)*$B$8</f>
        <v>0.036935627663268</v>
      </c>
      <c r="E84" s="164" t="n">
        <f aca="false">D83-C83</f>
        <v>0.00311439228550469</v>
      </c>
      <c r="F84" s="164" t="n">
        <f aca="false">D84-C84</f>
        <v>-0.00515882818888811</v>
      </c>
      <c r="G84" s="289" t="n">
        <f aca="false">100*(F84^2)</f>
        <v>0.00266135082824666</v>
      </c>
      <c r="H84" s="0"/>
    </row>
    <row r="85" customFormat="false" ht="12.75" hidden="false" customHeight="false" outlineLevel="0" collapsed="false">
      <c r="A85" s="281" t="n">
        <v>35065</v>
      </c>
      <c r="B85" s="286" t="n">
        <v>0.0287671232876712</v>
      </c>
      <c r="C85" s="287" t="n">
        <v>0.0344827586206897</v>
      </c>
      <c r="D85" s="290" t="n">
        <f aca="false">($B$4*B85+$B$5*$C84+$B$6*($C84-$C81)+$B$7)-($B$4*B84+$B$5*$C83+$B$6*($C83-$C80)+$B$7-$C84)*$B$8</f>
        <v>0.0413023552306519</v>
      </c>
      <c r="E85" s="164" t="n">
        <f aca="false">D84-C84</f>
        <v>-0.00515882818888811</v>
      </c>
      <c r="F85" s="164" t="n">
        <f aca="false">D85-C85</f>
        <v>0.00681959660996216</v>
      </c>
      <c r="G85" s="289" t="n">
        <f aca="false">100*(F85^2)</f>
        <v>0.00465068979226074</v>
      </c>
      <c r="H85" s="0"/>
    </row>
    <row r="86" customFormat="false" ht="12.75" hidden="false" customHeight="false" outlineLevel="0" collapsed="false">
      <c r="A86" s="281" t="n">
        <v>35096</v>
      </c>
      <c r="B86" s="286" t="n">
        <v>0.0272294077603812</v>
      </c>
      <c r="C86" s="287" t="n">
        <v>0.0334008097165992</v>
      </c>
      <c r="D86" s="290" t="n">
        <f aca="false">($B$4*B86+$B$5*$C85+$B$6*($C85-$C82)+$B$7)-($B$4*B85+$B$5*$C84+$B$6*($C84-$C81)+$B$7-$C85)*$B$8</f>
        <v>0.0325522585572289</v>
      </c>
      <c r="E86" s="164" t="n">
        <f aca="false">D85-C85</f>
        <v>0.00681959660996216</v>
      </c>
      <c r="F86" s="164" t="n">
        <f aca="false">D86-C86</f>
        <v>-0.000848551159370284</v>
      </c>
      <c r="G86" s="289" t="n">
        <f aca="false">100*(F86^2)</f>
        <v>7.20039070068653E-005</v>
      </c>
      <c r="H86" s="0"/>
    </row>
    <row r="87" customFormat="false" ht="12.75" hidden="false" customHeight="false" outlineLevel="0" collapsed="false">
      <c r="A87" s="281" t="n">
        <v>35125</v>
      </c>
      <c r="B87" s="286" t="n">
        <v>0.0271186440677966</v>
      </c>
      <c r="C87" s="287" t="n">
        <v>0.0332996972754793</v>
      </c>
      <c r="D87" s="290" t="n">
        <f aca="false">($B$4*B87+$B$5*$C86+$B$6*($C86-$C83)+$B$7)-($B$4*B86+$B$5*$C85+$B$6*($C85-$C82)+$B$7-$C86)*$B$8</f>
        <v>0.0322971779789885</v>
      </c>
      <c r="E87" s="164" t="n">
        <f aca="false">D86-C86</f>
        <v>-0.000848551159370284</v>
      </c>
      <c r="F87" s="164" t="n">
        <f aca="false">D87-C87</f>
        <v>-0.00100251929649082</v>
      </c>
      <c r="G87" s="289" t="n">
        <f aca="false">100*(F87^2)</f>
        <v>0.000100504493983645</v>
      </c>
      <c r="H87" s="0"/>
    </row>
    <row r="88" customFormat="false" ht="12.75" hidden="false" customHeight="false" outlineLevel="0" collapsed="false">
      <c r="A88" s="281" t="n">
        <v>35156</v>
      </c>
      <c r="B88" s="286" t="n">
        <v>0.0241610738255034</v>
      </c>
      <c r="C88" s="287" t="n">
        <v>0.031124497991968</v>
      </c>
      <c r="D88" s="290" t="n">
        <f aca="false">($B$4*B88+$B$5*$C87+$B$6*($C87-$C84)+$B$7)-($B$4*B87+$B$5*$C86+$B$6*($C86-$C83)+$B$7-$C87)*$B$8</f>
        <v>0.0317509350778277</v>
      </c>
      <c r="E88" s="164" t="n">
        <f aca="false">D87-C87</f>
        <v>-0.00100251929649082</v>
      </c>
      <c r="F88" s="164" t="n">
        <f aca="false">D88-C88</f>
        <v>0.000626437085859626</v>
      </c>
      <c r="G88" s="289" t="n">
        <f aca="false">100*(F88^2)</f>
        <v>3.924234225403E-005</v>
      </c>
      <c r="H88" s="0"/>
    </row>
    <row r="89" customFormat="false" ht="12.75" hidden="false" customHeight="false" outlineLevel="0" collapsed="false">
      <c r="A89" s="281" t="n">
        <v>35186</v>
      </c>
      <c r="B89" s="286" t="n">
        <v>0.0220588235294119</v>
      </c>
      <c r="C89" s="287" t="n">
        <v>0.0280280280280281</v>
      </c>
      <c r="D89" s="290" t="n">
        <f aca="false">($B$4*B89+$B$5*$C88+$B$6*($C88-$C85)+$B$7)-($B$4*B88+$B$5*$C87+$B$6*($C87-$C84)+$B$7-$C88)*$B$8</f>
        <v>0.0300728045049417</v>
      </c>
      <c r="E89" s="164" t="n">
        <f aca="false">D88-C88</f>
        <v>0.000626437085859626</v>
      </c>
      <c r="F89" s="164" t="n">
        <f aca="false">D89-C89</f>
        <v>0.00204477647691363</v>
      </c>
      <c r="G89" s="289" t="n">
        <f aca="false">100*(F89^2)</f>
        <v>0.00041811108405393</v>
      </c>
      <c r="H89" s="0"/>
    </row>
    <row r="90" customFormat="false" ht="12.75" hidden="false" customHeight="false" outlineLevel="0" collapsed="false">
      <c r="A90" s="281" t="n">
        <v>35217</v>
      </c>
      <c r="B90" s="286" t="n">
        <v>0.0213618157543389</v>
      </c>
      <c r="C90" s="287" t="n">
        <v>0.0249999999999999</v>
      </c>
      <c r="D90" s="290" t="n">
        <f aca="false">($B$4*B90+$B$5*$C89+$B$6*($C89-$C86)+$B$7)-($B$4*B89+$B$5*$C88+$B$6*($C88-$C85)+$B$7-$C89)*$B$8</f>
        <v>0.0268241973730466</v>
      </c>
      <c r="E90" s="164" t="n">
        <f aca="false">D89-C89</f>
        <v>0.00204477647691363</v>
      </c>
      <c r="F90" s="164" t="n">
        <f aca="false">D90-C90</f>
        <v>0.0018241973730467</v>
      </c>
      <c r="G90" s="289" t="n">
        <f aca="false">100*(F90^2)</f>
        <v>0.000332769605583048</v>
      </c>
      <c r="H90" s="0"/>
    </row>
    <row r="91" customFormat="false" ht="12.75" hidden="false" customHeight="false" outlineLevel="0" collapsed="false">
      <c r="A91" s="281" t="n">
        <v>35247</v>
      </c>
      <c r="B91" s="286" t="n">
        <v>0.0221327967806841</v>
      </c>
      <c r="C91" s="287" t="n">
        <v>0.0209371884346961</v>
      </c>
      <c r="D91" s="290" t="n">
        <f aca="false">($B$4*B91+$B$5*$C90+$B$6*($C90-$C87)+$B$7)-($B$4*B90+$B$5*$C89+$B$6*($C89-$C86)+$B$7-$C90)*$B$8</f>
        <v>0.0237023056639359</v>
      </c>
      <c r="E91" s="164" t="n">
        <f aca="false">D90-C90</f>
        <v>0.0018241973730467</v>
      </c>
      <c r="F91" s="164" t="n">
        <f aca="false">D91-C91</f>
        <v>0.00276511722923981</v>
      </c>
      <c r="G91" s="289" t="n">
        <f aca="false">100*(F91^2)</f>
        <v>0.000764587329143882</v>
      </c>
      <c r="H91" s="0"/>
    </row>
    <row r="92" customFormat="false" ht="12.75" hidden="false" customHeight="false" outlineLevel="0" collapsed="false">
      <c r="A92" s="281" t="n">
        <v>35278</v>
      </c>
      <c r="B92" s="286" t="n">
        <v>0.0213475650433621</v>
      </c>
      <c r="C92" s="287" t="n">
        <v>0.0209163346613546</v>
      </c>
      <c r="D92" s="290" t="n">
        <f aca="false">($B$4*B92+$B$5*$C91+$B$6*($C91-$C88)+$B$7)-($B$4*B91+$B$5*$C90+$B$6*($C90-$C87)+$B$7-$C91)*$B$8</f>
        <v>0.0195898765683097</v>
      </c>
      <c r="E92" s="164" t="n">
        <f aca="false">D91-C91</f>
        <v>0.00276511722923981</v>
      </c>
      <c r="F92" s="164" t="n">
        <f aca="false">D92-C92</f>
        <v>-0.00132645809304489</v>
      </c>
      <c r="G92" s="289" t="n">
        <f aca="false">100*(F92^2)</f>
        <v>0.000175949107260429</v>
      </c>
      <c r="H92" s="0"/>
    </row>
    <row r="93" customFormat="false" ht="12.75" hidden="false" customHeight="false" outlineLevel="0" collapsed="false">
      <c r="A93" s="281" t="n">
        <v>35309</v>
      </c>
      <c r="B93" s="286" t="n">
        <v>0.0212483399734398</v>
      </c>
      <c r="C93" s="287" t="n">
        <v>0.0228628230616303</v>
      </c>
      <c r="D93" s="290" t="n">
        <f aca="false">($B$4*B93+$B$5*$C92+$B$6*($C92-$C89)+$B$7)-($B$4*B92+$B$5*$C91+$B$6*($C91-$C88)+$B$7-$C92)*$B$8</f>
        <v>0.0201412158698903</v>
      </c>
      <c r="E93" s="164" t="n">
        <f aca="false">D92-C92</f>
        <v>-0.00132645809304489</v>
      </c>
      <c r="F93" s="164" t="n">
        <f aca="false">D93-C93</f>
        <v>-0.00272160719174007</v>
      </c>
      <c r="G93" s="289" t="n">
        <f aca="false">100*(F93^2)</f>
        <v>0.000740714570613128</v>
      </c>
      <c r="H93" s="0"/>
    </row>
    <row r="94" customFormat="false" ht="12.75" hidden="false" customHeight="false" outlineLevel="0" collapsed="false">
      <c r="A94" s="281" t="n">
        <v>35339</v>
      </c>
      <c r="B94" s="286" t="n">
        <v>0.026702269692924</v>
      </c>
      <c r="C94" s="287" t="n">
        <v>0.0228401191658392</v>
      </c>
      <c r="D94" s="290" t="n">
        <f aca="false">($B$4*B94+$B$5*$C93+$B$6*($C93-$C90)+$B$7)-($B$4*B93+$B$5*$C92+$B$6*($C92-$C89)+$B$7-$C93)*$B$8</f>
        <v>0.0227577921258806</v>
      </c>
      <c r="E94" s="164" t="n">
        <f aca="false">D93-C93</f>
        <v>-0.00272160719174007</v>
      </c>
      <c r="F94" s="164" t="n">
        <f aca="false">D94-C94</f>
        <v>-8.23270399585747E-005</v>
      </c>
      <c r="G94" s="289" t="n">
        <f aca="false">100*(F94^2)</f>
        <v>6.77774150834076E-007</v>
      </c>
      <c r="H94" s="0"/>
    </row>
    <row r="95" customFormat="false" ht="12.75" hidden="false" customHeight="false" outlineLevel="0" collapsed="false">
      <c r="A95" s="281" t="n">
        <v>35370</v>
      </c>
      <c r="B95" s="286" t="n">
        <v>0.0273698264352469</v>
      </c>
      <c r="C95" s="287" t="n">
        <v>0.0258706467661691</v>
      </c>
      <c r="D95" s="290" t="n">
        <f aca="false">($B$4*B95+$B$5*$C94+$B$6*($C94-$C91)+$B$7)-($B$4*B94+$B$5*$C93+$B$6*($C93-$C90)+$B$7-$C94)*$B$8</f>
        <v>0.0229963759613815</v>
      </c>
      <c r="E95" s="164" t="n">
        <f aca="false">D94-C94</f>
        <v>-8.23270399585747E-005</v>
      </c>
      <c r="F95" s="164" t="n">
        <f aca="false">D95-C95</f>
        <v>-0.00287427080478762</v>
      </c>
      <c r="G95" s="289" t="n">
        <f aca="false">100*(F95^2)</f>
        <v>0.000826143265925447</v>
      </c>
      <c r="H95" s="0"/>
    </row>
    <row r="96" customFormat="false" ht="12.75" hidden="false" customHeight="false" outlineLevel="0" collapsed="false">
      <c r="A96" s="281" t="n">
        <v>35400</v>
      </c>
      <c r="B96" s="286" t="n">
        <v>0.024552090245521</v>
      </c>
      <c r="C96" s="287" t="n">
        <v>0.0187192118226602</v>
      </c>
      <c r="D96" s="290" t="n">
        <f aca="false">($B$4*B96+$B$5*$C95+$B$6*($C95-$C92)+$B$7)-($B$4*B95+$B$5*$C94+$B$6*($C94-$C91)+$B$7-$C95)*$B$8</f>
        <v>0.0262502628175374</v>
      </c>
      <c r="E96" s="164" t="n">
        <f aca="false">D95-C95</f>
        <v>-0.00287427080478762</v>
      </c>
      <c r="F96" s="164" t="n">
        <f aca="false">D96-C96</f>
        <v>0.00753105099487719</v>
      </c>
      <c r="G96" s="289" t="n">
        <f aca="false">100*(F96^2)</f>
        <v>0.00567167290874407</v>
      </c>
      <c r="H96" s="0"/>
    </row>
    <row r="97" customFormat="false" ht="12.75" hidden="false" customHeight="false" outlineLevel="0" collapsed="false">
      <c r="A97" s="281" t="n">
        <v>35431</v>
      </c>
      <c r="B97" s="286" t="n">
        <v>0.0279627163781626</v>
      </c>
      <c r="C97" s="287" t="n">
        <v>0.0156862745098039</v>
      </c>
      <c r="D97" s="290" t="n">
        <f aca="false">($B$4*B97+$B$5*$C96+$B$6*($C96-$C93)+$B$7)-($B$4*B96+$B$5*$C95+$B$6*($C95-$C92)+$B$7-$C96)*$B$8</f>
        <v>0.0180149675740566</v>
      </c>
      <c r="E97" s="164" t="n">
        <f aca="false">D96-C96</f>
        <v>0.00753105099487719</v>
      </c>
      <c r="F97" s="164" t="n">
        <f aca="false">D97-C97</f>
        <v>0.0023286930642527</v>
      </c>
      <c r="G97" s="289" t="n">
        <f aca="false">100*(F97^2)</f>
        <v>0.000542281138749865</v>
      </c>
      <c r="H97" s="0"/>
    </row>
    <row r="98" customFormat="false" ht="12.75" hidden="false" customHeight="false" outlineLevel="0" collapsed="false">
      <c r="A98" s="281" t="n">
        <v>35462</v>
      </c>
      <c r="B98" s="286" t="n">
        <v>0.0271703114645461</v>
      </c>
      <c r="C98" s="287" t="n">
        <v>0.0127326150832519</v>
      </c>
      <c r="D98" s="290" t="n">
        <f aca="false">($B$4*B98+$B$5*$C97+$B$6*($C97-$C94)+$B$7)-($B$4*B97+$B$5*$C96+$B$6*($C96-$C93)+$B$7-$C97)*$B$8</f>
        <v>0.0151216343814151</v>
      </c>
      <c r="E98" s="164" t="n">
        <f aca="false">D97-C97</f>
        <v>0.0023286930642527</v>
      </c>
      <c r="F98" s="164" t="n">
        <f aca="false">D98-C98</f>
        <v>0.00238901929816325</v>
      </c>
      <c r="G98" s="289" t="n">
        <f aca="false">100*(F98^2)</f>
        <v>0.000570741320699644</v>
      </c>
      <c r="H98" s="0"/>
    </row>
    <row r="99" customFormat="false" ht="12.75" hidden="false" customHeight="false" outlineLevel="0" collapsed="false">
      <c r="A99" s="281" t="n">
        <v>35490</v>
      </c>
      <c r="B99" s="286" t="n">
        <v>0.0257425742574258</v>
      </c>
      <c r="C99" s="287" t="n">
        <v>0.0087890625</v>
      </c>
      <c r="D99" s="290" t="n">
        <f aca="false">($B$4*B99+$B$5*$C98+$B$6*($C98-$C95)+$B$7)-($B$4*B98+$B$5*$C97+$B$6*($C97-$C94)+$B$7-$C98)*$B$8</f>
        <v>0.0117023583464771</v>
      </c>
      <c r="E99" s="164" t="n">
        <f aca="false">D98-C98</f>
        <v>0.00238901929816325</v>
      </c>
      <c r="F99" s="164" t="n">
        <f aca="false">D99-C99</f>
        <v>0.00291329584647706</v>
      </c>
      <c r="G99" s="289" t="n">
        <f aca="false">100*(F99^2)</f>
        <v>0.000848729268910049</v>
      </c>
      <c r="H99" s="0"/>
    </row>
    <row r="100" customFormat="false" ht="12.75" hidden="false" customHeight="false" outlineLevel="0" collapsed="false">
      <c r="A100" s="281" t="n">
        <v>35521</v>
      </c>
      <c r="B100" s="286" t="n">
        <v>0.0242463958060291</v>
      </c>
      <c r="C100" s="287" t="n">
        <v>0.00681596884128521</v>
      </c>
      <c r="D100" s="290" t="n">
        <f aca="false">($B$4*B100+$B$5*$C99+$B$6*($C99-$C96)+$B$7)-($B$4*B99+$B$5*$C98+$B$6*($C98-$C95)+$B$7-$C99)*$B$8</f>
        <v>0.00822019737282899</v>
      </c>
      <c r="E100" s="164" t="n">
        <f aca="false">D99-C99</f>
        <v>0.00291329584647706</v>
      </c>
      <c r="F100" s="164" t="n">
        <f aca="false">D100-C100</f>
        <v>0.00140422853154378</v>
      </c>
      <c r="G100" s="289" t="n">
        <f aca="false">100*(F100^2)</f>
        <v>0.000197185776880159</v>
      </c>
      <c r="H100" s="0"/>
    </row>
    <row r="101" customFormat="false" ht="12.75" hidden="false" customHeight="false" outlineLevel="0" collapsed="false">
      <c r="A101" s="281" t="n">
        <v>35551</v>
      </c>
      <c r="B101" s="286" t="n">
        <v>0.0261608894702421</v>
      </c>
      <c r="C101" s="287" t="n">
        <v>0.00778967867575453</v>
      </c>
      <c r="D101" s="290" t="n">
        <f aca="false">($B$4*B101+$B$5*$C100+$B$6*($C100-$C97)+$B$7)-($B$4*B100+$B$5*$C99+$B$6*($C99-$C96)+$B$7-$C100)*$B$8</f>
        <v>0.00661973620392739</v>
      </c>
      <c r="E101" s="164" t="n">
        <f aca="false">D100-C100</f>
        <v>0.00140422853154378</v>
      </c>
      <c r="F101" s="164" t="n">
        <f aca="false">D101-C101</f>
        <v>-0.00116994247182714</v>
      </c>
      <c r="G101" s="289" t="n">
        <f aca="false">100*(F101^2)</f>
        <v>0.0001368765387385</v>
      </c>
      <c r="H101" s="0"/>
    </row>
    <row r="102" customFormat="false" ht="12.75" hidden="false" customHeight="false" outlineLevel="0" collapsed="false">
      <c r="A102" s="281" t="n">
        <v>35582</v>
      </c>
      <c r="B102" s="286" t="n">
        <v>0.0294117647058823</v>
      </c>
      <c r="C102" s="287" t="n">
        <v>0.0078048780487805</v>
      </c>
      <c r="D102" s="290" t="n">
        <f aca="false">($B$4*B102+$B$5*$C101+$B$6*($C101-$C98)+$B$7)-($B$4*B101+$B$5*$C100+$B$6*($C100-$C97)+$B$7-$C101)*$B$8</f>
        <v>0.00821052758094352</v>
      </c>
      <c r="E102" s="164" t="n">
        <f aca="false">D101-C101</f>
        <v>-0.00116994247182714</v>
      </c>
      <c r="F102" s="164" t="n">
        <f aca="false">D102-C102</f>
        <v>0.000405649532163021</v>
      </c>
      <c r="G102" s="289" t="n">
        <f aca="false">100*(F102^2)</f>
        <v>1.64551542944078E-005</v>
      </c>
      <c r="H102" s="0"/>
    </row>
    <row r="103" customFormat="false" ht="12.75" hidden="false" customHeight="false" outlineLevel="0" collapsed="false">
      <c r="A103" s="281" t="n">
        <v>35612</v>
      </c>
      <c r="B103" s="286" t="n">
        <v>0.0334645669291338</v>
      </c>
      <c r="C103" s="287" t="n">
        <v>0.0117187499999998</v>
      </c>
      <c r="D103" s="290" t="n">
        <f aca="false">($B$4*B103+$B$5*$C102+$B$6*($C102-$C99)+$B$7)-($B$4*B102+$B$5*$C101+$B$6*($C101-$C98)+$B$7-$C102)*$B$8</f>
        <v>0.00865622576113528</v>
      </c>
      <c r="E103" s="164" t="n">
        <f aca="false">D102-C102</f>
        <v>0.000405649532163021</v>
      </c>
      <c r="F103" s="164" t="n">
        <f aca="false">D103-C103</f>
        <v>-0.0030625242388645</v>
      </c>
      <c r="G103" s="289" t="n">
        <f aca="false">100*(F103^2)</f>
        <v>0.00093790547136326</v>
      </c>
      <c r="H103" s="0"/>
    </row>
    <row r="104" customFormat="false" ht="12.75" hidden="false" customHeight="false" outlineLevel="0" collapsed="false">
      <c r="A104" s="281" t="n">
        <v>35643</v>
      </c>
      <c r="B104" s="286" t="n">
        <v>0.0352710646636185</v>
      </c>
      <c r="C104" s="287" t="n">
        <v>0.0126829268292683</v>
      </c>
      <c r="D104" s="290" t="n">
        <f aca="false">($B$4*B104+$B$5*$C103+$B$6*($C103-$C100)+$B$7)-($B$4*B103+$B$5*$C102+$B$6*($C102-$C99)+$B$7-$C103)*$B$8</f>
        <v>0.0132221577057828</v>
      </c>
      <c r="E104" s="164" t="n">
        <f aca="false">D103-C103</f>
        <v>-0.0030625242388645</v>
      </c>
      <c r="F104" s="164" t="n">
        <f aca="false">D104-C104</f>
        <v>0.000539230876514517</v>
      </c>
      <c r="G104" s="289" t="n">
        <f aca="false">100*(F104^2)</f>
        <v>2.90769938186614E-005</v>
      </c>
      <c r="H104" s="0"/>
    </row>
    <row r="105" customFormat="false" ht="12.75" hidden="false" customHeight="false" outlineLevel="0" collapsed="false">
      <c r="A105" s="281" t="n">
        <v>35674</v>
      </c>
      <c r="B105" s="286" t="n">
        <v>0.0357607282184655</v>
      </c>
      <c r="C105" s="287" t="n">
        <v>0.00971817298347921</v>
      </c>
      <c r="D105" s="290" t="n">
        <f aca="false">($B$4*B105+$B$5*$C104+$B$6*($C104-$C101)+$B$7)-($B$4*B104+$B$5*$C103+$B$6*($C103-$C100)+$B$7-$C104)*$B$8</f>
        <v>0.013924614901406</v>
      </c>
      <c r="E105" s="164" t="n">
        <f aca="false">D104-C104</f>
        <v>0.000539230876514517</v>
      </c>
      <c r="F105" s="164" t="n">
        <f aca="false">D105-C105</f>
        <v>0.00420644191792676</v>
      </c>
      <c r="G105" s="289" t="n">
        <f aca="false">100*(F105^2)</f>
        <v>0.00176941536088913</v>
      </c>
      <c r="H105" s="0"/>
    </row>
    <row r="106" customFormat="false" ht="12.75" hidden="false" customHeight="false" outlineLevel="0" collapsed="false">
      <c r="A106" s="281" t="n">
        <v>35704</v>
      </c>
      <c r="B106" s="286" t="n">
        <v>0.0370611183355005</v>
      </c>
      <c r="C106" s="287" t="n">
        <v>0.00873786407766986</v>
      </c>
      <c r="D106" s="290" t="n">
        <f aca="false">($B$4*B106+$B$5*$C105+$B$6*($C105-$C102)+$B$7)-($B$4*B105+$B$5*$C104+$B$6*($C104-$C101)+$B$7-$C105)*$B$8</f>
        <v>0.0106097196141429</v>
      </c>
      <c r="E106" s="164" t="n">
        <f aca="false">D105-C105</f>
        <v>0.00420644191792676</v>
      </c>
      <c r="F106" s="164" t="n">
        <f aca="false">D106-C106</f>
        <v>0.001871855536473</v>
      </c>
      <c r="G106" s="289" t="n">
        <f aca="false">100*(F106^2)</f>
        <v>0.000350384314942461</v>
      </c>
      <c r="H106" s="0"/>
    </row>
    <row r="107" customFormat="false" ht="12.75" hidden="false" customHeight="false" outlineLevel="0" collapsed="false">
      <c r="A107" s="281" t="n">
        <v>35735</v>
      </c>
      <c r="B107" s="286" t="n">
        <v>0.037037037037037</v>
      </c>
      <c r="C107" s="287" t="n">
        <v>0.00581959262851606</v>
      </c>
      <c r="D107" s="290" t="n">
        <f aca="false">($B$4*B107+$B$5*$C106+$B$6*($C106-$C103)+$B$7)-($B$4*B106+$B$5*$C105+$B$6*($C105-$C102)+$B$7-$C106)*$B$8</f>
        <v>0.00932835041253285</v>
      </c>
      <c r="E107" s="164" t="n">
        <f aca="false">D106-C106</f>
        <v>0.001871855536473</v>
      </c>
      <c r="F107" s="164" t="n">
        <f aca="false">D107-C107</f>
        <v>0.0035087577840168</v>
      </c>
      <c r="G107" s="289" t="n">
        <f aca="false">100*(F107^2)</f>
        <v>0.00123113811868985</v>
      </c>
      <c r="H107" s="0"/>
    </row>
    <row r="108" customFormat="false" ht="12.75" hidden="false" customHeight="false" outlineLevel="0" collapsed="false">
      <c r="A108" s="281" t="n">
        <v>35765</v>
      </c>
      <c r="B108" s="286" t="n">
        <v>0.0362694300518134</v>
      </c>
      <c r="C108" s="287" t="n">
        <v>0.00580270793036752</v>
      </c>
      <c r="D108" s="290" t="n">
        <f aca="false">($B$4*B108+$B$5*$C107+$B$6*($C107-$C104)+$B$7)-($B$4*B107+$B$5*$C106+$B$6*($C106-$C103)+$B$7-$C107)*$B$8</f>
        <v>0.00605973402013526</v>
      </c>
      <c r="E108" s="164" t="n">
        <f aca="false">D107-C107</f>
        <v>0.0035087577840168</v>
      </c>
      <c r="F108" s="164" t="n">
        <f aca="false">D108-C108</f>
        <v>0.000257026089767736</v>
      </c>
      <c r="G108" s="289" t="n">
        <f aca="false">100*(F108^2)</f>
        <v>6.60624108212924E-006</v>
      </c>
      <c r="H108" s="0"/>
    </row>
    <row r="109" customFormat="false" ht="12.75" hidden="false" customHeight="false" outlineLevel="0" collapsed="false">
      <c r="A109" s="281" t="n">
        <v>35796</v>
      </c>
      <c r="B109" s="286" t="n">
        <v>0.0330310880829015</v>
      </c>
      <c r="C109" s="287" t="n">
        <v>0.00386100386100385</v>
      </c>
      <c r="D109" s="290" t="n">
        <f aca="false">($B$4*B109+$B$5*$C108+$B$6*($C108-$C105)+$B$7)-($B$4*B108+$B$5*$C107+$B$6*($C107-$C104)+$B$7-$C108)*$B$8</f>
        <v>0.0064467968783526</v>
      </c>
      <c r="E109" s="164" t="n">
        <f aca="false">D108-C108</f>
        <v>0.000257026089767736</v>
      </c>
      <c r="F109" s="164" t="n">
        <f aca="false">D109-C109</f>
        <v>0.00258579301734874</v>
      </c>
      <c r="G109" s="289" t="n">
        <f aca="false">100*(F109^2)</f>
        <v>0.000668632552856952</v>
      </c>
      <c r="H109" s="0"/>
    </row>
    <row r="110" customFormat="false" ht="12.75" hidden="false" customHeight="false" outlineLevel="0" collapsed="false">
      <c r="A110" s="281" t="n">
        <v>35827</v>
      </c>
      <c r="B110" s="286" t="n">
        <v>0.0341935483870968</v>
      </c>
      <c r="C110" s="287" t="n">
        <v>0.00483558994197297</v>
      </c>
      <c r="D110" s="290" t="n">
        <f aca="false">($B$4*B110+$B$5*$C109+$B$6*($C109-$C106)+$B$7)-($B$4*B109+$B$5*$C108+$B$6*($C108-$C105)+$B$7-$C109)*$B$8</f>
        <v>0.00441292784295484</v>
      </c>
      <c r="E110" s="164" t="n">
        <f aca="false">D109-C109</f>
        <v>0.00258579301734874</v>
      </c>
      <c r="F110" s="164" t="n">
        <f aca="false">D110-C110</f>
        <v>-0.000422662099018138</v>
      </c>
      <c r="G110" s="289" t="n">
        <f aca="false">100*(F110^2)</f>
        <v>1.78643249946418E-005</v>
      </c>
      <c r="H110" s="0"/>
    </row>
    <row r="111" customFormat="false" ht="12.75" hidden="false" customHeight="false" outlineLevel="0" collapsed="false">
      <c r="A111" s="281" t="n">
        <v>35855</v>
      </c>
      <c r="B111" s="286" t="n">
        <v>0.0347490347490347</v>
      </c>
      <c r="C111" s="287" t="n">
        <v>0.00871248789932233</v>
      </c>
      <c r="D111" s="290" t="n">
        <f aca="false">($B$4*B111+$B$5*$C110+$B$6*($C110-$C107)+$B$7)-($B$4*B110+$B$5*$C109+$B$6*($C109-$C106)+$B$7-$C110)*$B$8</f>
        <v>0.00593038818558331</v>
      </c>
      <c r="E111" s="164" t="n">
        <f aca="false">D110-C110</f>
        <v>-0.000422662099018138</v>
      </c>
      <c r="F111" s="164" t="n">
        <f aca="false">D111-C111</f>
        <v>-0.00278209971373902</v>
      </c>
      <c r="G111" s="289" t="n">
        <f aca="false">100*(F111^2)</f>
        <v>0.000774007881718673</v>
      </c>
      <c r="H111" s="0"/>
    </row>
    <row r="112" customFormat="false" ht="12.75" hidden="false" customHeight="false" outlineLevel="0" collapsed="false">
      <c r="A112" s="281" t="n">
        <v>35886</v>
      </c>
      <c r="B112" s="286" t="n">
        <v>0.040307101727447</v>
      </c>
      <c r="C112" s="287" t="n">
        <v>0.00967117988394595</v>
      </c>
      <c r="D112" s="290" t="n">
        <f aca="false">($B$4*B112+$B$5*$C111+$B$6*($C111-$C108)+$B$7)-($B$4*B111+$B$5*$C110+$B$6*($C110-$C107)+$B$7-$C111)*$B$8</f>
        <v>0.0103232222292293</v>
      </c>
      <c r="E112" s="164" t="n">
        <f aca="false">D111-C111</f>
        <v>-0.00278209971373902</v>
      </c>
      <c r="F112" s="164" t="n">
        <f aca="false">D112-C112</f>
        <v>0.000652042345283323</v>
      </c>
      <c r="G112" s="289" t="n">
        <f aca="false">100*(F112^2)</f>
        <v>4.25159220042576E-005</v>
      </c>
      <c r="H112" s="0"/>
    </row>
    <row r="113" customFormat="false" ht="12.75" hidden="false" customHeight="false" outlineLevel="0" collapsed="false">
      <c r="A113" s="281" t="n">
        <v>35916</v>
      </c>
      <c r="B113" s="286" t="n">
        <v>0.0420650095602295</v>
      </c>
      <c r="C113" s="287" t="n">
        <v>0.00966183574879231</v>
      </c>
      <c r="D113" s="290" t="n">
        <f aca="false">($B$4*B113+$B$5*$C112+$B$6*($C112-$C109)+$B$7)-($B$4*B112+$B$5*$C111+$B$6*($C111-$C108)+$B$7-$C112)*$B$8</f>
        <v>0.0113595950448097</v>
      </c>
      <c r="E113" s="164" t="n">
        <f aca="false">D112-C112</f>
        <v>0.000652042345283323</v>
      </c>
      <c r="F113" s="164" t="n">
        <f aca="false">D113-C113</f>
        <v>0.00169775929601741</v>
      </c>
      <c r="G113" s="289" t="n">
        <f aca="false">100*(F113^2)</f>
        <v>0.000288238662721352</v>
      </c>
      <c r="H113" s="0"/>
    </row>
    <row r="114" customFormat="false" ht="12.75" hidden="false" customHeight="false" outlineLevel="0" collapsed="false">
      <c r="A114" s="281" t="n">
        <v>35947</v>
      </c>
      <c r="B114" s="286" t="n">
        <v>0.0374603174603174</v>
      </c>
      <c r="C114" s="287" t="n">
        <v>0.010648596321394</v>
      </c>
      <c r="D114" s="290" t="n">
        <f aca="false">($B$4*B114+$B$5*$C113+$B$6*($C113-$C110)+$B$7)-($B$4*B113+$B$5*$C112+$B$6*($C112-$C109)+$B$7-$C113)*$B$8</f>
        <v>0.0110260071400582</v>
      </c>
      <c r="E114" s="164" t="n">
        <f aca="false">D113-C113</f>
        <v>0.00169775929601741</v>
      </c>
      <c r="F114" s="164" t="n">
        <f aca="false">D114-C114</f>
        <v>0.000377410818664173</v>
      </c>
      <c r="G114" s="289" t="n">
        <f aca="false">100*(F114^2)</f>
        <v>1.42438926044761E-005</v>
      </c>
      <c r="H114" s="0"/>
    </row>
    <row r="115" customFormat="false" ht="12.75" hidden="false" customHeight="false" outlineLevel="0" collapsed="false">
      <c r="A115" s="281" t="n">
        <v>35977</v>
      </c>
      <c r="B115" s="286" t="n">
        <v>0.034920634920635</v>
      </c>
      <c r="C115" s="287" t="n">
        <v>0.00772200772200793</v>
      </c>
      <c r="D115" s="290" t="n">
        <f aca="false">($B$4*B115+$B$5*$C114+$B$6*($C114-$C111)+$B$7)-($B$4*B114+$B$5*$C113+$B$6*($C113-$C110)+$B$7-$C114)*$B$8</f>
        <v>0.0116702217031255</v>
      </c>
      <c r="E115" s="164" t="n">
        <f aca="false">D114-C114</f>
        <v>0.000377410818664173</v>
      </c>
      <c r="F115" s="164" t="n">
        <f aca="false">D115-C115</f>
        <v>0.00394821398111755</v>
      </c>
      <c r="G115" s="289" t="n">
        <f aca="false">100*(F115^2)</f>
        <v>0.00155883936406921</v>
      </c>
      <c r="H115" s="0"/>
    </row>
    <row r="116" customFormat="false" ht="12.75" hidden="false" customHeight="false" outlineLevel="0" collapsed="false">
      <c r="A116" s="281" t="n">
        <v>36008</v>
      </c>
      <c r="B116" s="286" t="n">
        <v>0.0328075709779179</v>
      </c>
      <c r="C116" s="287" t="n">
        <v>0.00481695568400764</v>
      </c>
      <c r="D116" s="290" t="n">
        <f aca="false">($B$4*B116+$B$5*$C115+$B$6*($C115-$C112)+$B$7)-($B$4*B115+$B$5*$C114+$B$6*($C114-$C111)+$B$7-$C115)*$B$8</f>
        <v>0.00822078595832839</v>
      </c>
      <c r="E116" s="164" t="n">
        <f aca="false">D115-C115</f>
        <v>0.00394821398111755</v>
      </c>
      <c r="F116" s="164" t="n">
        <f aca="false">D116-C116</f>
        <v>0.00340383027432075</v>
      </c>
      <c r="G116" s="289" t="n">
        <f aca="false">100*(F116^2)</f>
        <v>0.00115860605363825</v>
      </c>
      <c r="H116" s="0"/>
    </row>
    <row r="117" customFormat="false" ht="12.75" hidden="false" customHeight="false" outlineLevel="0" collapsed="false">
      <c r="A117" s="281" t="n">
        <v>36039</v>
      </c>
      <c r="B117" s="286" t="n">
        <v>0.0320150659133709</v>
      </c>
      <c r="C117" s="287" t="n">
        <v>0.00288739172281027</v>
      </c>
      <c r="D117" s="290" t="n">
        <f aca="false">($B$4*B117+$B$5*$C116+$B$6*($C116-$C113)+$B$7)-($B$4*B116+$B$5*$C115+$B$6*($C115-$C112)+$B$7-$C116)*$B$8</f>
        <v>0.00518241605153477</v>
      </c>
      <c r="E117" s="164" t="n">
        <f aca="false">D116-C116</f>
        <v>0.00340383027432075</v>
      </c>
      <c r="F117" s="164" t="n">
        <f aca="false">D117-C117</f>
        <v>0.0022950243287245</v>
      </c>
      <c r="G117" s="289" t="n">
        <f aca="false">100*(F117^2)</f>
        <v>0.000526713666943734</v>
      </c>
      <c r="H117" s="0"/>
    </row>
    <row r="118" customFormat="false" ht="12.75" hidden="false" customHeight="false" outlineLevel="0" collapsed="false">
      <c r="A118" s="281" t="n">
        <v>36069</v>
      </c>
      <c r="B118" s="286" t="n">
        <v>0.0313479623824451</v>
      </c>
      <c r="C118" s="287" t="n">
        <v>0.00096246390760335</v>
      </c>
      <c r="D118" s="290" t="n">
        <f aca="false">($B$4*B118+$B$5*$C117+$B$6*($C117-$C114)+$B$7)-($B$4*B117+$B$5*$C116+$B$6*($C116-$C113)+$B$7-$C117)*$B$8</f>
        <v>0.00312076861496634</v>
      </c>
      <c r="E118" s="164" t="n">
        <f aca="false">D117-C117</f>
        <v>0.0022950243287245</v>
      </c>
      <c r="F118" s="164" t="n">
        <f aca="false">D118-C118</f>
        <v>0.00215830470736299</v>
      </c>
      <c r="G118" s="289" t="n">
        <f aca="false">100*(F118^2)</f>
        <v>0.000465827920982523</v>
      </c>
      <c r="H118" s="0"/>
    </row>
    <row r="119" customFormat="false" ht="12.75" hidden="false" customHeight="false" outlineLevel="0" collapsed="false">
      <c r="A119" s="281" t="n">
        <v>36100</v>
      </c>
      <c r="B119" s="286" t="n">
        <v>0.0300751879699248</v>
      </c>
      <c r="C119" s="287" t="n">
        <v>0.000964320154291265</v>
      </c>
      <c r="D119" s="290" t="n">
        <f aca="false">($B$4*B119+$B$5*$C118+$B$6*($C118-$C115)+$B$7)-($B$4*B118+$B$5*$C117+$B$6*($C117-$C114)+$B$7-$C118)*$B$8</f>
        <v>0.00137777199319481</v>
      </c>
      <c r="E119" s="164" t="n">
        <f aca="false">D118-C118</f>
        <v>0.00215830470736299</v>
      </c>
      <c r="F119" s="164" t="n">
        <f aca="false">D119-C119</f>
        <v>0.000413451838903547</v>
      </c>
      <c r="G119" s="289" t="n">
        <f aca="false">100*(F119^2)</f>
        <v>1.70942423092725E-005</v>
      </c>
      <c r="H119" s="0"/>
    </row>
    <row r="120" customFormat="false" ht="12.75" hidden="false" customHeight="false" outlineLevel="0" collapsed="false">
      <c r="A120" s="281" t="n">
        <v>36130</v>
      </c>
      <c r="B120" s="286" t="n">
        <v>0.0275000000000001</v>
      </c>
      <c r="C120" s="287" t="n">
        <v>-0.000961538461538458</v>
      </c>
      <c r="D120" s="290" t="n">
        <f aca="false">($B$4*B120+$B$5*$C119+$B$6*($C119-$C116)+$B$7)-($B$4*B119+$B$5*$C118+$B$6*($C118-$C115)+$B$7-$C119)*$B$8</f>
        <v>0.0017072625151597</v>
      </c>
      <c r="E120" s="164" t="n">
        <f aca="false">D119-C119</f>
        <v>0.000413451838903547</v>
      </c>
      <c r="F120" s="164" t="n">
        <f aca="false">D120-C120</f>
        <v>0.00266880097669816</v>
      </c>
      <c r="G120" s="289" t="n">
        <f aca="false">100*(F120^2)</f>
        <v>0.000712249865322507</v>
      </c>
      <c r="H120" s="0"/>
    </row>
    <row r="121" customFormat="false" ht="12.75" hidden="false" customHeight="false" outlineLevel="0" collapsed="false">
      <c r="A121" s="281" t="n">
        <v>36161</v>
      </c>
      <c r="B121" s="286" t="n">
        <v>0.0244514106583071</v>
      </c>
      <c r="C121" s="287" t="n">
        <v>-0.000961538461538458</v>
      </c>
      <c r="D121" s="291" t="n">
        <f aca="false">($B$4*B121+$B$5*$C120+$B$6*($C120-$C117)+$B$7)-($B$4*B120+$B$5*$C119+$B$6*($C119-$C116)+$B$7-$C120)*$B$8</f>
        <v>-0.000346671822370431</v>
      </c>
      <c r="E121" s="164" t="n">
        <f aca="false">D120-C120</f>
        <v>0.00266880097669816</v>
      </c>
      <c r="F121" s="164" t="n">
        <f aca="false">D121-C121</f>
        <v>0.000614866639168027</v>
      </c>
      <c r="G121" s="289" t="n">
        <f aca="false">100*(F121^2)</f>
        <v>3.78060983961785E-005</v>
      </c>
      <c r="H121" s="0"/>
    </row>
    <row r="122" customFormat="false" ht="12.75" hidden="false" customHeight="false" outlineLevel="0" collapsed="false">
      <c r="A122" s="281" t="n">
        <v>36192</v>
      </c>
      <c r="B122" s="286" t="n">
        <v>0.0212102308172175</v>
      </c>
      <c r="C122" s="287" t="n">
        <v>0.00192492781520692</v>
      </c>
      <c r="D122" s="291" t="n">
        <f aca="false">($B$4*B122+$B$5*$C121+$B$6*($C121-$C118)+$B$7)-($B$4*B121+$B$5*$C120+$B$6*($C120-$C117)+$B$7-$C121)*$B$8</f>
        <v>-0.000128083287300262</v>
      </c>
      <c r="E122" s="164" t="n">
        <f aca="false">D121-C121</f>
        <v>0.000614866639168027</v>
      </c>
      <c r="F122" s="164" t="n">
        <f aca="false">D122-C122</f>
        <v>-0.00205301110250719</v>
      </c>
      <c r="G122" s="289" t="n">
        <f aca="false">100*(F122^2)</f>
        <v>0.000421485458701777</v>
      </c>
      <c r="H122" s="0"/>
    </row>
    <row r="123" customFormat="false" ht="12.75" hidden="false" customHeight="false" outlineLevel="0" collapsed="false">
      <c r="A123" s="281" t="n">
        <v>36220</v>
      </c>
      <c r="B123" s="286" t="n">
        <v>0.0205223880597014</v>
      </c>
      <c r="C123" s="287" t="n">
        <v>0.00479846449136279</v>
      </c>
      <c r="D123" s="290" t="n">
        <f aca="false">($B$4*B123+$B$5*$C122+$B$6*($C122-$C119)+$B$7)-($B$4*B122+$B$5*$C121+$B$6*($C121-$C118)+$B$7-$C122)*$B$8</f>
        <v>0.00305020796478372</v>
      </c>
      <c r="E123" s="164" t="n">
        <f aca="false">D122-C122</f>
        <v>-0.00205301110250719</v>
      </c>
      <c r="F123" s="164" t="n">
        <f aca="false">D123-C123</f>
        <v>-0.00174825652657907</v>
      </c>
      <c r="G123" s="289" t="n">
        <f aca="false">100*(F123^2)</f>
        <v>0.000305640088272631</v>
      </c>
      <c r="H123" s="0"/>
    </row>
    <row r="124" customFormat="false" ht="12.75" hidden="false" customHeight="false" outlineLevel="0" collapsed="false">
      <c r="A124" s="281" t="n">
        <v>36251</v>
      </c>
      <c r="B124" s="286" t="n">
        <v>0.015990159901599</v>
      </c>
      <c r="C124" s="287" t="n">
        <v>0.00957854406130276</v>
      </c>
      <c r="D124" s="290" t="n">
        <f aca="false">($B$4*B124+$B$5*$C123+$B$6*($C123-$C120)+$B$7)-($B$4*B123+$B$5*$C122+$B$6*($C122-$C119)+$B$7-$C123)*$B$8</f>
        <v>0.00609743581640611</v>
      </c>
      <c r="E124" s="164" t="n">
        <f aca="false">D123-C123</f>
        <v>-0.00174825652657907</v>
      </c>
      <c r="F124" s="164" t="n">
        <f aca="false">D124-C124</f>
        <v>-0.00348110824489666</v>
      </c>
      <c r="G124" s="289" t="n">
        <f aca="false">100*(F124^2)</f>
        <v>0.00121181146126875</v>
      </c>
      <c r="H124" s="0"/>
    </row>
    <row r="125" customFormat="false" ht="12.75" hidden="false" customHeight="false" outlineLevel="0" collapsed="false">
      <c r="A125" s="281" t="n">
        <v>36281</v>
      </c>
      <c r="B125" s="286" t="n">
        <v>0.0128440366972478</v>
      </c>
      <c r="C125" s="287" t="n">
        <v>0.00956937799043067</v>
      </c>
      <c r="D125" s="290" t="n">
        <f aca="false">($B$4*B125+$B$5*$C124+$B$6*($C124-$C121)+$B$7)-($B$4*B124+$B$5*$C123+$B$6*($C123-$C120)+$B$7-$C124)*$B$8</f>
        <v>0.0111078317821473</v>
      </c>
      <c r="E125" s="164" t="n">
        <f aca="false">D124-C124</f>
        <v>-0.00348110824489666</v>
      </c>
      <c r="F125" s="164" t="n">
        <f aca="false">D125-C125</f>
        <v>0.00153845379171667</v>
      </c>
      <c r="G125" s="289" t="n">
        <f aca="false">100*(F125^2)</f>
        <v>0.000236684006924739</v>
      </c>
      <c r="H125" s="0"/>
    </row>
    <row r="126" customFormat="false" ht="12.75" hidden="false" customHeight="false" outlineLevel="0" collapsed="false">
      <c r="A126" s="281" t="n">
        <v>36312</v>
      </c>
      <c r="B126" s="286" t="n">
        <v>0.0134638922888617</v>
      </c>
      <c r="C126" s="287" t="n">
        <v>0.00957854406130276</v>
      </c>
      <c r="D126" s="290" t="n">
        <f aca="false">($B$4*B126+$B$5*$C125+$B$6*($C125-$C122)+$B$7)-($B$4*B125+$B$5*$C124+$B$6*($C124-$C121)+$B$7-$C125)*$B$8</f>
        <v>0.0105047477104394</v>
      </c>
      <c r="E126" s="164" t="n">
        <f aca="false">D125-C125</f>
        <v>0.00153845379171667</v>
      </c>
      <c r="F126" s="164" t="n">
        <f aca="false">D126-C126</f>
        <v>0.000926203649136636</v>
      </c>
      <c r="G126" s="289" t="n">
        <f aca="false">100*(F126^2)</f>
        <v>8.5785319967402E-005</v>
      </c>
      <c r="H126" s="0"/>
    </row>
    <row r="127" customFormat="false" ht="12.75" hidden="false" customHeight="false" outlineLevel="0" collapsed="false">
      <c r="A127" s="281" t="n">
        <v>36342</v>
      </c>
      <c r="B127" s="286" t="n">
        <v>0.012883435582822</v>
      </c>
      <c r="C127" s="287" t="n">
        <v>0.0114942528735631</v>
      </c>
      <c r="D127" s="290" t="n">
        <f aca="false">($B$4*B127+$B$5*$C126+$B$6*($C126-$C123)+$B$7)-($B$4*B126+$B$5*$C125+$B$6*($C125-$C122)+$B$7-$C126)*$B$8</f>
        <v>0.0102267305847246</v>
      </c>
      <c r="E127" s="164" t="n">
        <f aca="false">D126-C126</f>
        <v>0.000926203649136636</v>
      </c>
      <c r="F127" s="164" t="n">
        <f aca="false">D127-C127</f>
        <v>-0.00126752228883852</v>
      </c>
      <c r="G127" s="289" t="n">
        <f aca="false">100*(F127^2)</f>
        <v>0.000160661275270243</v>
      </c>
      <c r="H127" s="0"/>
    </row>
    <row r="128" customFormat="false" ht="12.75" hidden="false" customHeight="false" outlineLevel="0" collapsed="false">
      <c r="A128" s="281" t="n">
        <v>36373</v>
      </c>
      <c r="B128" s="286" t="n">
        <v>0.0109957238851559</v>
      </c>
      <c r="C128" s="287" t="n">
        <v>0.0134228187919463</v>
      </c>
      <c r="D128" s="290" t="n">
        <f aca="false">($B$4*B128+$B$5*$C127+$B$6*($C127-$C124)+$B$7)-($B$4*B127+$B$5*$C126+$B$6*($C126-$C123)+$B$7-$C127)*$B$8</f>
        <v>0.0118352930056262</v>
      </c>
      <c r="E128" s="164" t="n">
        <f aca="false">D127-C127</f>
        <v>-0.00126752228883852</v>
      </c>
      <c r="F128" s="164" t="n">
        <f aca="false">D128-C128</f>
        <v>-0.00158752578632009</v>
      </c>
      <c r="G128" s="289" t="n">
        <f aca="false">100*(F128^2)</f>
        <v>0.000252023812223123</v>
      </c>
      <c r="H128" s="0"/>
    </row>
    <row r="129" customFormat="false" ht="12.75" hidden="false" customHeight="false" outlineLevel="0" collapsed="false">
      <c r="A129" s="281" t="n">
        <v>36404</v>
      </c>
      <c r="B129" s="286" t="n">
        <v>0.0109489051094889</v>
      </c>
      <c r="C129" s="287" t="n">
        <v>0.017274472168906</v>
      </c>
      <c r="D129" s="290" t="n">
        <f aca="false">($B$4*B129+$B$5*$C128+$B$6*($C128-$C125)+$B$7)-($B$4*B128+$B$5*$C127+$B$6*($C127-$C124)+$B$7-$C128)*$B$8</f>
        <v>0.0138805076662157</v>
      </c>
      <c r="E129" s="164" t="n">
        <f aca="false">D128-C128</f>
        <v>-0.00158752578632009</v>
      </c>
      <c r="F129" s="164" t="n">
        <f aca="false">D129-C129</f>
        <v>-0.00339396450269031</v>
      </c>
      <c r="G129" s="289" t="n">
        <f aca="false">100*(F129^2)</f>
        <v>0.00115189950455219</v>
      </c>
      <c r="H129" s="0"/>
    </row>
    <row r="130" customFormat="false" ht="12.75" hidden="false" customHeight="false" outlineLevel="0" collapsed="false">
      <c r="A130" s="281" t="n">
        <v>36434</v>
      </c>
      <c r="B130" s="286" t="n">
        <v>0.0121580547112461</v>
      </c>
      <c r="C130" s="287" t="n">
        <v>0.0192307692307692</v>
      </c>
      <c r="D130" s="290" t="n">
        <f aca="false">($B$4*B130+$B$5*$C129+$B$6*($C129-$C126)+$B$7)-($B$4*B129+$B$5*$C128+$B$6*($C128-$C125)+$B$7-$C129)*$B$8</f>
        <v>0.0180625127554498</v>
      </c>
      <c r="E130" s="164" t="n">
        <f aca="false">D129-C129</f>
        <v>-0.00339396450269031</v>
      </c>
      <c r="F130" s="164" t="n">
        <f aca="false">D130-C130</f>
        <v>-0.00116825647531936</v>
      </c>
      <c r="G130" s="289" t="n">
        <f aca="false">100*(F130^2)</f>
        <v>0.000136482319212561</v>
      </c>
      <c r="H130" s="0"/>
    </row>
    <row r="131" customFormat="false" ht="12.75" hidden="false" customHeight="false" outlineLevel="0" collapsed="false">
      <c r="A131" s="281" t="n">
        <v>36465</v>
      </c>
      <c r="B131" s="286" t="n">
        <v>0.0139902676399026</v>
      </c>
      <c r="C131" s="287" t="n">
        <v>0.0211946050096339</v>
      </c>
      <c r="D131" s="290" t="n">
        <f aca="false">($B$4*B131+$B$5*$C130+$B$6*($C130-$C127)+$B$7)-($B$4*B130+$B$5*$C129+$B$6*($C129-$C126)+$B$7-$C130)*$B$8</f>
        <v>0.019832570610579</v>
      </c>
      <c r="E131" s="164" t="n">
        <f aca="false">D130-C130</f>
        <v>-0.00116825647531936</v>
      </c>
      <c r="F131" s="164" t="n">
        <f aca="false">D131-C131</f>
        <v>-0.00136203439905488</v>
      </c>
      <c r="G131" s="289" t="n">
        <f aca="false">100*(F131^2)</f>
        <v>0.000185513770420878</v>
      </c>
      <c r="H131" s="0"/>
    </row>
    <row r="132" customFormat="false" ht="12.75" hidden="false" customHeight="false" outlineLevel="0" collapsed="false">
      <c r="A132" s="292" t="n">
        <v>36495</v>
      </c>
      <c r="B132" s="293" t="n">
        <v>0.0176399026763991</v>
      </c>
      <c r="C132" s="287" t="n">
        <v>0.0230991337824831</v>
      </c>
      <c r="D132" s="290" t="n">
        <f aca="false">($B$4*B132+$B$5*$C131+$B$6*($C131-$C128)+$B$7)-($B$4*B131+$B$5*$C130+$B$6*($C130-$C127)+$B$7-$C131)*$B$8</f>
        <v>0.0218077906138351</v>
      </c>
      <c r="E132" s="294" t="n">
        <f aca="false">D131-C131</f>
        <v>-0.00136203439905488</v>
      </c>
      <c r="F132" s="294" t="n">
        <f aca="false">D132-C132</f>
        <v>-0.00129134316864794</v>
      </c>
      <c r="G132" s="295" t="n">
        <f aca="false">100*(F132^2)</f>
        <v>0.000166756717921371</v>
      </c>
      <c r="H132" s="0"/>
    </row>
    <row r="133" customFormat="false" ht="12.75" hidden="false" customHeight="false" outlineLevel="0" collapsed="false">
      <c r="A133" s="296" t="n">
        <v>36526</v>
      </c>
      <c r="B133" s="297" t="n">
        <v>0.0195838433292532</v>
      </c>
      <c r="C133" s="286" t="n">
        <v>0.0240615976900866</v>
      </c>
      <c r="D133" s="298" t="n">
        <f aca="false">($B$4*B133+$B$5*$C132+$B$6*$G$4+$B$7)</f>
        <v>0.0234434337914604</v>
      </c>
      <c r="E133" s="299"/>
      <c r="F133" s="92"/>
      <c r="G133" s="0"/>
      <c r="H133" s="0"/>
    </row>
    <row r="134" customFormat="false" ht="12.75" hidden="false" customHeight="false" outlineLevel="0" collapsed="false">
      <c r="A134" s="296" t="n">
        <v>36557</v>
      </c>
      <c r="B134" s="297" t="n">
        <v>0.0232131948686622</v>
      </c>
      <c r="C134" s="286" t="n">
        <v>0.0230547550432276</v>
      </c>
      <c r="D134" s="298" t="n">
        <f aca="false">($B$4*B134+$B$5*$C133+$B$6*$G$4+$B$7)</f>
        <v>0.0244651137496233</v>
      </c>
      <c r="E134" s="299"/>
      <c r="F134" s="300"/>
      <c r="G134" s="0"/>
      <c r="H134" s="0"/>
    </row>
    <row r="135" customFormat="false" ht="12.75" hidden="false" customHeight="false" outlineLevel="0" collapsed="false">
      <c r="A135" s="296" t="n">
        <v>36586</v>
      </c>
      <c r="B135" s="174" t="n">
        <v>0.023</v>
      </c>
      <c r="C135" s="301" t="n">
        <f aca="false">D135</f>
        <v>0.0235075963792507</v>
      </c>
      <c r="D135" s="302" t="n">
        <f aca="false">($B$4*B135+$B$5*$C134+$B$6*$G$4+$B$7)</f>
        <v>0.0235075963792507</v>
      </c>
      <c r="E135" s="303" t="s">
        <v>126</v>
      </c>
      <c r="F135" s="304"/>
      <c r="G135" s="305"/>
      <c r="H135" s="306"/>
    </row>
    <row r="136" customFormat="false" ht="12.75" hidden="false" customHeight="false" outlineLevel="0" collapsed="false">
      <c r="A136" s="296" t="n">
        <v>36617</v>
      </c>
      <c r="B136" s="174" t="n">
        <v>0.023</v>
      </c>
      <c r="C136" s="301" t="n">
        <f aca="false">D136</f>
        <v>0.0239352755864376</v>
      </c>
      <c r="D136" s="302" t="n">
        <f aca="false">($B$4*B136+$B$5*$C135+$B$6*$G$4+$B$7)</f>
        <v>0.0239352755864376</v>
      </c>
      <c r="E136" s="299"/>
      <c r="F136" s="164"/>
    </row>
    <row r="137" customFormat="false" ht="12.75" hidden="false" customHeight="false" outlineLevel="0" collapsed="false">
      <c r="A137" s="296" t="n">
        <v>36647</v>
      </c>
      <c r="B137" s="174" t="n">
        <v>0.023</v>
      </c>
      <c r="C137" s="301" t="n">
        <f aca="false">D137</f>
        <v>0.0243391907984772</v>
      </c>
      <c r="D137" s="302" t="n">
        <f aca="false">($B$4*B137+$B$5*$C136+$B$6*$G$4+$B$7)</f>
        <v>0.0243391907984772</v>
      </c>
      <c r="E137" s="299"/>
      <c r="F137" s="164"/>
    </row>
    <row r="138" customFormat="false" ht="12.75" hidden="false" customHeight="false" outlineLevel="0" collapsed="false">
      <c r="A138" s="296" t="n">
        <v>36678</v>
      </c>
      <c r="B138" s="174" t="n">
        <v>0.023</v>
      </c>
      <c r="C138" s="301" t="n">
        <f aca="false">D138</f>
        <v>0.0247206624617598</v>
      </c>
      <c r="D138" s="302" t="n">
        <f aca="false">($B$4*B138+$B$5*$C137+$B$6*$G$4+$B$7)</f>
        <v>0.0247206624617598</v>
      </c>
      <c r="E138" s="299"/>
      <c r="F138" s="164"/>
    </row>
    <row r="139" customFormat="false" ht="12.75" hidden="false" customHeight="false" outlineLevel="0" collapsed="false">
      <c r="A139" s="296" t="n">
        <v>36708</v>
      </c>
      <c r="B139" s="174" t="n">
        <v>0.023</v>
      </c>
      <c r="C139" s="301" t="n">
        <f aca="false">D139</f>
        <v>0.0250809376520722</v>
      </c>
      <c r="D139" s="302" t="n">
        <f aca="false">($B$4*B139+$B$5*$C138+$B$6*$G$4+$B$7)</f>
        <v>0.0250809376520722</v>
      </c>
      <c r="E139" s="299"/>
      <c r="F139" s="164"/>
    </row>
    <row r="140" customFormat="false" ht="12.75" hidden="false" customHeight="false" outlineLevel="0" collapsed="false">
      <c r="A140" s="296" t="n">
        <v>36739</v>
      </c>
      <c r="B140" s="174" t="n">
        <v>0.023</v>
      </c>
      <c r="C140" s="301" t="n">
        <f aca="false">D140</f>
        <v>0.0254211941514348</v>
      </c>
      <c r="D140" s="302" t="n">
        <f aca="false">($B$4*B140+$B$5*$C139+$B$6*$G$4+$B$7)</f>
        <v>0.0254211941514348</v>
      </c>
      <c r="E140" s="299"/>
      <c r="F140" s="164"/>
    </row>
    <row r="141" customFormat="false" ht="12.75" hidden="false" customHeight="false" outlineLevel="0" collapsed="false">
      <c r="A141" s="296" t="n">
        <v>36770</v>
      </c>
      <c r="B141" s="174" t="n">
        <v>0.023</v>
      </c>
      <c r="C141" s="301" t="n">
        <f aca="false">D141</f>
        <v>0.0257425442984103</v>
      </c>
      <c r="D141" s="302" t="n">
        <f aca="false">($B$4*B141+$B$5*$C140+$B$6*$G$4+$B$7)</f>
        <v>0.0257425442984103</v>
      </c>
      <c r="E141" s="299"/>
      <c r="F141" s="164"/>
    </row>
    <row r="142" customFormat="false" ht="12.75" hidden="false" customHeight="false" outlineLevel="0" collapsed="false">
      <c r="A142" s="296" t="n">
        <v>36800</v>
      </c>
      <c r="B142" s="174" t="n">
        <v>0.023</v>
      </c>
      <c r="C142" s="301" t="n">
        <f aca="false">D142</f>
        <v>0.0260460386244691</v>
      </c>
      <c r="D142" s="302" t="n">
        <f aca="false">($B$4*B142+$B$5*$C141+$B$6*$G$4+$B$7)</f>
        <v>0.0260460386244691</v>
      </c>
      <c r="E142" s="299"/>
      <c r="F142" s="164"/>
    </row>
    <row r="143" customFormat="false" ht="12.75" hidden="false" customHeight="false" outlineLevel="0" collapsed="false">
      <c r="A143" s="296" t="n">
        <v>36831</v>
      </c>
      <c r="B143" s="174" t="n">
        <v>0.023</v>
      </c>
      <c r="C143" s="301" t="n">
        <f aca="false">D143</f>
        <v>0.0263326692883005</v>
      </c>
      <c r="D143" s="302" t="n">
        <f aca="false">($B$4*B143+$B$5*$C142+$B$6*$G$4+$B$7)</f>
        <v>0.0263326692883005</v>
      </c>
      <c r="E143" s="299"/>
      <c r="F143" s="164"/>
    </row>
    <row r="144" customFormat="false" ht="12.75" hidden="false" customHeight="false" outlineLevel="0" collapsed="false">
      <c r="A144" s="296" t="n">
        <v>36861</v>
      </c>
      <c r="B144" s="174" t="n">
        <v>0.023</v>
      </c>
      <c r="C144" s="301" t="n">
        <f aca="false">D144</f>
        <v>0.0266033733192961</v>
      </c>
      <c r="D144" s="302" t="n">
        <f aca="false">($B$4*B144+$B$5*$C143+$B$6*$G$4+$B$7)</f>
        <v>0.0266033733192961</v>
      </c>
      <c r="E144" s="299"/>
      <c r="F144" s="164"/>
    </row>
    <row r="145" customFormat="false" ht="12.75" hidden="false" customHeight="false" outlineLevel="0" collapsed="false">
      <c r="A145" s="296" t="n">
        <v>36892</v>
      </c>
      <c r="B145" s="174" t="n">
        <v>0.023</v>
      </c>
      <c r="C145" s="301" t="n">
        <f aca="false">D145</f>
        <v>0.0268590356808094</v>
      </c>
      <c r="D145" s="302" t="n">
        <f aca="false">($B$4*B145+$B$5*$C144+$B$6*$G$4+$B$7)</f>
        <v>0.0268590356808094</v>
      </c>
      <c r="E145" s="299"/>
      <c r="F145" s="164"/>
    </row>
    <row r="146" customFormat="false" ht="12.75" hidden="false" customHeight="false" outlineLevel="0" collapsed="false">
      <c r="A146" s="296" t="n">
        <v>36923</v>
      </c>
      <c r="B146" s="174" t="n">
        <v>0.023</v>
      </c>
      <c r="C146" s="301" t="n">
        <f aca="false">D146</f>
        <v>0.0271004921632052</v>
      </c>
      <c r="D146" s="302" t="n">
        <f aca="false">($B$4*B146+$B$5*$C145+$B$6*$G$4+$B$7)</f>
        <v>0.0271004921632052</v>
      </c>
      <c r="E146" s="299"/>
      <c r="F146" s="164"/>
    </row>
    <row r="147" customFormat="false" ht="12.75" hidden="false" customHeight="false" outlineLevel="0" collapsed="false">
      <c r="A147" s="296" t="n">
        <v>36951</v>
      </c>
      <c r="B147" s="307" t="n">
        <v>0.023</v>
      </c>
      <c r="C147" s="308" t="n">
        <f aca="false">D147</f>
        <v>0.0273285321161567</v>
      </c>
      <c r="D147" s="308" t="n">
        <f aca="false">($B$4*B147+$B$5*$C146+$B$6*$G$4+$B$7)</f>
        <v>0.0273285321161567</v>
      </c>
      <c r="E147" s="299"/>
      <c r="F147" s="164"/>
    </row>
    <row r="148" customFormat="false" ht="12.75" hidden="false" customHeight="false" outlineLevel="0" collapsed="false">
      <c r="A148" s="296" t="n">
        <v>36982</v>
      </c>
      <c r="B148" s="307" t="n">
        <v>0.023</v>
      </c>
      <c r="C148" s="308" t="n">
        <f aca="false">D148</f>
        <v>0.0275439010291225</v>
      </c>
      <c r="D148" s="308" t="n">
        <f aca="false">($B$4*B148+$B$5*$C147+$B$6*$G$4+$B$7)</f>
        <v>0.0275439010291225</v>
      </c>
      <c r="E148" s="299"/>
      <c r="F148" s="164"/>
    </row>
    <row r="149" customFormat="false" ht="12.75" hidden="false" customHeight="false" outlineLevel="0" collapsed="false">
      <c r="A149" s="296" t="n">
        <v>37012</v>
      </c>
      <c r="B149" s="307" t="n">
        <v>0.023</v>
      </c>
      <c r="C149" s="308" t="n">
        <f aca="false">D149</f>
        <v>0.0277473029684393</v>
      </c>
      <c r="D149" s="308" t="n">
        <f aca="false">($B$4*B149+$B$5*$C148+$B$6*$G$4+$B$7)</f>
        <v>0.0277473029684393</v>
      </c>
      <c r="E149" s="299"/>
      <c r="F149" s="164"/>
    </row>
    <row r="150" customFormat="false" ht="12.75" hidden="false" customHeight="false" outlineLevel="0" collapsed="false">
      <c r="A150" s="296" t="n">
        <v>37043</v>
      </c>
      <c r="B150" s="307" t="n">
        <v>0.023</v>
      </c>
      <c r="C150" s="308" t="n">
        <f aca="false">D150</f>
        <v>0.027939402878998</v>
      </c>
      <c r="D150" s="308" t="n">
        <f aca="false">($B$4*B150+$B$5*$C149+$B$6*$G$4+$B$7)</f>
        <v>0.027939402878998</v>
      </c>
      <c r="E150" s="299"/>
      <c r="F150" s="164"/>
    </row>
    <row r="151" customFormat="false" ht="12.75" hidden="false" customHeight="false" outlineLevel="0" collapsed="false">
      <c r="A151" s="296" t="n">
        <v>37073</v>
      </c>
      <c r="B151" s="307" t="n">
        <v>0.023</v>
      </c>
      <c r="C151" s="308" t="n">
        <f aca="false">D151</f>
        <v>0.0281208287580265</v>
      </c>
      <c r="D151" s="308" t="n">
        <f aca="false">($B$4*B151+$B$5*$C150+$B$6*$G$4+$B$7)</f>
        <v>0.0281208287580265</v>
      </c>
      <c r="E151" s="299"/>
      <c r="F151" s="164"/>
    </row>
    <row r="152" customFormat="false" ht="12.75" hidden="false" customHeight="false" outlineLevel="0" collapsed="false">
      <c r="A152" s="296" t="n">
        <v>37104</v>
      </c>
      <c r="B152" s="307" t="n">
        <v>0.023</v>
      </c>
      <c r="C152" s="307" t="n">
        <f aca="false">D152</f>
        <v>0.0282921737080867</v>
      </c>
      <c r="D152" s="299" t="n">
        <f aca="false">($B$4*B152+$B$5*$C151+$B$6*$G$4+$B$7)</f>
        <v>0.0282921737080867</v>
      </c>
      <c r="E152" s="299"/>
      <c r="F152" s="164"/>
    </row>
    <row r="153" customFormat="false" ht="12.75" hidden="false" customHeight="false" outlineLevel="0" collapsed="false">
      <c r="A153" s="296" t="n">
        <v>37135</v>
      </c>
      <c r="B153" s="307" t="n">
        <v>0.023</v>
      </c>
      <c r="C153" s="307" t="n">
        <f aca="false">D153</f>
        <v>0.0284539978759969</v>
      </c>
      <c r="D153" s="299" t="n">
        <f aca="false">($B$4*B153+$B$5*$C152+$B$6*$G$4+$B$7)</f>
        <v>0.0284539978759969</v>
      </c>
      <c r="E153" s="299"/>
      <c r="F153" s="164"/>
    </row>
    <row r="154" customFormat="false" ht="12.75" hidden="false" customHeight="false" outlineLevel="0" collapsed="false">
      <c r="A154" s="296" t="n">
        <v>37165</v>
      </c>
      <c r="B154" s="307" t="n">
        <v>0.023</v>
      </c>
      <c r="C154" s="307" t="n">
        <f aca="false">D154</f>
        <v>0.0286068302840171</v>
      </c>
      <c r="D154" s="299" t="n">
        <f aca="false">($B$4*B154+$B$5*$C153+$B$6*$G$4+$B$7)</f>
        <v>0.0286068302840171</v>
      </c>
      <c r="E154" s="299"/>
      <c r="F154" s="164"/>
    </row>
    <row r="155" customFormat="false" ht="12.75" hidden="false" customHeight="false" outlineLevel="0" collapsed="false">
      <c r="A155" s="296" t="n">
        <v>37196</v>
      </c>
      <c r="B155" s="307" t="n">
        <v>0.023</v>
      </c>
      <c r="C155" s="307" t="n">
        <f aca="false">D155</f>
        <v>0.0287511705592857</v>
      </c>
      <c r="D155" s="299" t="n">
        <f aca="false">($B$4*B155+$B$5*$C154+$B$6*$G$4+$B$7)</f>
        <v>0.0287511705592857</v>
      </c>
      <c r="E155" s="299"/>
      <c r="F155" s="164"/>
    </row>
    <row r="156" customFormat="false" ht="12.75" hidden="false" customHeight="false" outlineLevel="0" collapsed="false">
      <c r="A156" s="296" t="n">
        <v>37226</v>
      </c>
      <c r="B156" s="307" t="n">
        <v>0.023</v>
      </c>
      <c r="C156" s="307" t="n">
        <f aca="false">D156</f>
        <v>0.028887490567159</v>
      </c>
      <c r="D156" s="299" t="n">
        <f aca="false">($B$4*B156+$B$5*$C155+$B$6*$G$4+$B$7)</f>
        <v>0.028887490567159</v>
      </c>
      <c r="E156" s="299"/>
      <c r="F156" s="164"/>
    </row>
    <row r="157" customFormat="false" ht="12.75" hidden="false" customHeight="false" outlineLevel="0" collapsed="false">
      <c r="A157" s="296" t="n">
        <v>37257</v>
      </c>
      <c r="B157" s="307" t="n">
        <v>0.023</v>
      </c>
      <c r="C157" s="307" t="n">
        <f aca="false">D157</f>
        <v>0.0290162359537948</v>
      </c>
      <c r="D157" s="299" t="n">
        <f aca="false">($B$4*B157+$B$5*$C156+$B$6*$G$4+$B$7)</f>
        <v>0.0290162359537948</v>
      </c>
      <c r="E157" s="299"/>
      <c r="F157" s="164"/>
    </row>
    <row r="158" customFormat="false" ht="12.75" hidden="false" customHeight="false" outlineLevel="0" collapsed="false">
      <c r="A158" s="296" t="n">
        <v>37288</v>
      </c>
      <c r="B158" s="307" t="n">
        <v>0.023</v>
      </c>
      <c r="C158" s="307" t="n">
        <f aca="false">D158</f>
        <v>0.0291378276030222</v>
      </c>
      <c r="D158" s="299" t="n">
        <f aca="false">($B$4*B158+$B$5*$C157+$B$6*$G$4+$B$7)</f>
        <v>0.0291378276030222</v>
      </c>
      <c r="E158" s="299"/>
      <c r="F158" s="164"/>
    </row>
    <row r="159" customFormat="false" ht="12.75" hidden="false" customHeight="false" outlineLevel="0" collapsed="false">
      <c r="A159" s="296" t="n">
        <v>37316</v>
      </c>
      <c r="B159" s="307" t="n">
        <v>0.023</v>
      </c>
      <c r="C159" s="307" t="n">
        <f aca="false">D159</f>
        <v>0.0292526630122603</v>
      </c>
      <c r="D159" s="299" t="n">
        <f aca="false">($B$4*B159+$B$5*$C158+$B$6*$G$4+$B$7)</f>
        <v>0.0292526630122603</v>
      </c>
      <c r="E159" s="299"/>
      <c r="F159" s="164"/>
    </row>
    <row r="160" customFormat="false" ht="12.75" hidden="false" customHeight="false" outlineLevel="0" collapsed="false">
      <c r="A160" s="296" t="n">
        <v>37347</v>
      </c>
      <c r="B160" s="307" t="n">
        <v>0.023</v>
      </c>
      <c r="C160" s="307" t="n">
        <f aca="false">D160</f>
        <v>0.029361117591984</v>
      </c>
      <c r="D160" s="299" t="n">
        <f aca="false">($B$4*B160+$B$5*$C159+$B$6*$G$4+$B$7)</f>
        <v>0.029361117591984</v>
      </c>
      <c r="E160" s="299"/>
      <c r="F160" s="164"/>
    </row>
    <row r="161" customFormat="false" ht="12.75" hidden="false" customHeight="false" outlineLevel="0" collapsed="false">
      <c r="A161" s="296" t="n">
        <v>37377</v>
      </c>
      <c r="B161" s="307" t="n">
        <v>0.023</v>
      </c>
      <c r="C161" s="307" t="n">
        <f aca="false">D161</f>
        <v>0.0294635458929854</v>
      </c>
      <c r="D161" s="299" t="n">
        <f aca="false">($B$4*B161+$B$5*$C160+$B$6*$G$4+$B$7)</f>
        <v>0.0294635458929854</v>
      </c>
      <c r="E161" s="299"/>
      <c r="F161" s="164"/>
    </row>
    <row r="162" customFormat="false" ht="12.75" hidden="false" customHeight="false" outlineLevel="0" collapsed="false">
      <c r="A162" s="296" t="n">
        <v>37408</v>
      </c>
      <c r="B162" s="307" t="n">
        <v>0.023</v>
      </c>
      <c r="C162" s="307" t="n">
        <f aca="false">D162</f>
        <v>0.0295602827654417</v>
      </c>
      <c r="D162" s="299" t="n">
        <f aca="false">($B$4*B162+$B$5*$C161+$B$6*$G$4+$B$7)</f>
        <v>0.0295602827654417</v>
      </c>
      <c r="E162" s="299"/>
      <c r="F162" s="164"/>
    </row>
    <row r="163" customFormat="false" ht="12.75" hidden="false" customHeight="false" outlineLevel="0" collapsed="false">
      <c r="A163" s="296" t="n">
        <v>37438</v>
      </c>
      <c r="B163" s="307" t="n">
        <v>0.023</v>
      </c>
      <c r="C163" s="307" t="n">
        <f aca="false">D163</f>
        <v>0.0296516444535799</v>
      </c>
      <c r="D163" s="299" t="n">
        <f aca="false">($B$4*B163+$B$5*$C162+$B$6*$G$4+$B$7)</f>
        <v>0.0296516444535799</v>
      </c>
      <c r="E163" s="299"/>
      <c r="F163" s="164"/>
    </row>
    <row r="164" customFormat="false" ht="12.75" hidden="false" customHeight="false" outlineLevel="0" collapsed="false">
      <c r="A164" s="296" t="n">
        <v>37469</v>
      </c>
      <c r="B164" s="307" t="n">
        <v>0.023</v>
      </c>
      <c r="C164" s="307" t="n">
        <f aca="false">D164</f>
        <v>0.0297379296295168</v>
      </c>
      <c r="D164" s="299" t="n">
        <f aca="false">($B$4*B164+$B$5*$C163+$B$6*$G$4+$B$7)</f>
        <v>0.0297379296295168</v>
      </c>
      <c r="E164" s="299"/>
      <c r="F164" s="164"/>
    </row>
    <row r="165" customFormat="false" ht="12.75" hidden="false" customHeight="false" outlineLevel="0" collapsed="false">
      <c r="A165" s="296" t="n">
        <v>37500</v>
      </c>
      <c r="B165" s="307" t="n">
        <v>0.023</v>
      </c>
      <c r="C165" s="307" t="n">
        <f aca="false">D165</f>
        <v>0.0298194203696527</v>
      </c>
      <c r="D165" s="299" t="n">
        <f aca="false">($B$4*B165+$B$5*$C164+$B$6*$G$4+$B$7)</f>
        <v>0.0298194203696527</v>
      </c>
      <c r="E165" s="299"/>
      <c r="F165" s="164"/>
    </row>
    <row r="166" customFormat="false" ht="12.75" hidden="false" customHeight="false" outlineLevel="0" collapsed="false">
      <c r="A166" s="296" t="n">
        <v>37530</v>
      </c>
      <c r="B166" s="307" t="n">
        <v>0.023</v>
      </c>
      <c r="C166" s="307" t="n">
        <f aca="false">D166</f>
        <v>0.0298963830768129</v>
      </c>
      <c r="D166" s="299" t="n">
        <f aca="false">($B$4*B166+$B$5*$C165+$B$6*$G$4+$B$7)</f>
        <v>0.0298963830768129</v>
      </c>
      <c r="E166" s="299"/>
      <c r="F166" s="164"/>
    </row>
    <row r="167" customFormat="false" ht="12.75" hidden="false" customHeight="false" outlineLevel="0" collapsed="false">
      <c r="A167" s="296" t="n">
        <v>37561</v>
      </c>
      <c r="B167" s="307" t="n">
        <v>0.023</v>
      </c>
      <c r="C167" s="307" t="n">
        <f aca="false">D167</f>
        <v>0.0299690693511498</v>
      </c>
      <c r="D167" s="299" t="n">
        <f aca="false">($B$4*B167+$B$5*$C166+$B$6*$G$4+$B$7)</f>
        <v>0.0299690693511498</v>
      </c>
      <c r="E167" s="299"/>
      <c r="F167" s="164"/>
    </row>
    <row r="168" customFormat="false" ht="12.75" hidden="false" customHeight="false" outlineLevel="0" collapsed="false">
      <c r="A168" s="296" t="n">
        <v>37591</v>
      </c>
      <c r="B168" s="307" t="n">
        <v>0.023</v>
      </c>
      <c r="C168" s="307" t="n">
        <f aca="false">D168</f>
        <v>0.0300377168126532</v>
      </c>
      <c r="D168" s="299" t="n">
        <f aca="false">($B$4*B168+$B$5*$C167+$B$6*$G$4+$B$7)</f>
        <v>0.0300377168126532</v>
      </c>
      <c r="E168" s="299"/>
      <c r="F168" s="164"/>
    </row>
    <row r="169" customFormat="false" ht="12.75" hidden="false" customHeight="false" outlineLevel="0" collapsed="false">
      <c r="A169" s="296" t="n">
        <v>37622</v>
      </c>
      <c r="B169" s="307" t="n">
        <v>0.023</v>
      </c>
      <c r="C169" s="307" t="n">
        <f aca="false">D169</f>
        <v>0.0301025498779581</v>
      </c>
      <c r="D169" s="299" t="n">
        <f aca="false">($B$4*B169+$B$5*$C168+$B$6*$G$4+$B$7)</f>
        <v>0.0301025498779581</v>
      </c>
      <c r="E169" s="299"/>
      <c r="F169" s="164"/>
    </row>
    <row r="170" customFormat="false" ht="12.75" hidden="false" customHeight="false" outlineLevel="0" collapsed="false">
      <c r="A170" s="296" t="n">
        <v>37653</v>
      </c>
      <c r="B170" s="307" t="n">
        <v>0.023</v>
      </c>
      <c r="C170" s="307" t="n">
        <f aca="false">D170</f>
        <v>0.0301637804939894</v>
      </c>
      <c r="D170" s="299" t="n">
        <f aca="false">($B$4*B170+$B$5*$C169+$B$6*$G$4+$B$7)</f>
        <v>0.0301637804939894</v>
      </c>
      <c r="E170" s="299"/>
      <c r="F170" s="164"/>
    </row>
    <row r="171" customFormat="false" ht="12.75" hidden="false" customHeight="false" outlineLevel="0" collapsed="false">
      <c r="A171" s="296" t="n">
        <v>37681</v>
      </c>
      <c r="B171" s="307" t="n">
        <v>0.023</v>
      </c>
      <c r="C171" s="307" t="n">
        <f aca="false">D171</f>
        <v>0.0302216088308409</v>
      </c>
      <c r="D171" s="299" t="n">
        <f aca="false">($B$4*B171+$B$5*$C170+$B$6*$G$4+$B$7)</f>
        <v>0.0302216088308409</v>
      </c>
      <c r="E171" s="299"/>
      <c r="F171" s="164"/>
    </row>
    <row r="172" customFormat="false" ht="12.75" hidden="false" customHeight="false" outlineLevel="0" collapsed="false">
      <c r="A172" s="296" t="n">
        <v>37712</v>
      </c>
      <c r="B172" s="307" t="n">
        <v>0.023</v>
      </c>
      <c r="C172" s="307" t="n">
        <f aca="false">D172</f>
        <v>0.0302762239361552</v>
      </c>
      <c r="D172" s="299" t="n">
        <f aca="false">($B$4*B172+$B$5*$C171+$B$6*$G$4+$B$7)</f>
        <v>0.0302762239361552</v>
      </c>
      <c r="E172" s="299"/>
      <c r="F172" s="164"/>
    </row>
    <row r="173" customFormat="false" ht="12.75" hidden="false" customHeight="false" outlineLevel="0" collapsed="false">
      <c r="A173" s="296" t="n">
        <v>37742</v>
      </c>
      <c r="B173" s="307" t="n">
        <v>0.023</v>
      </c>
      <c r="C173" s="307" t="n">
        <f aca="false">D173</f>
        <v>0.0303278043531427</v>
      </c>
      <c r="D173" s="299" t="n">
        <f aca="false">($B$4*B173+$B$5*$C172+$B$6*$G$4+$B$7)</f>
        <v>0.0303278043531427</v>
      </c>
      <c r="E173" s="299"/>
      <c r="F173" s="164"/>
    </row>
    <row r="174" customFormat="false" ht="12.75" hidden="false" customHeight="false" outlineLevel="0" collapsed="false">
      <c r="A174" s="296" t="n">
        <v>37773</v>
      </c>
      <c r="B174" s="307" t="n">
        <v>0.023</v>
      </c>
      <c r="C174" s="307" t="n">
        <f aca="false">D174</f>
        <v>0.0303765187042604</v>
      </c>
      <c r="D174" s="299" t="n">
        <f aca="false">($B$4*B174+$B$5*$C173+$B$6*$G$4+$B$7)</f>
        <v>0.0303765187042604</v>
      </c>
      <c r="E174" s="299"/>
      <c r="F174" s="164"/>
    </row>
    <row r="175" customFormat="false" ht="12.75" hidden="false" customHeight="false" outlineLevel="0" collapsed="false">
      <c r="A175" s="296" t="n">
        <v>37803</v>
      </c>
      <c r="B175" s="307" t="n">
        <v>0.023</v>
      </c>
      <c r="C175" s="307" t="n">
        <f aca="false">D175</f>
        <v>0.0304225262424581</v>
      </c>
      <c r="D175" s="299" t="n">
        <f aca="false">($B$4*B175+$B$5*$C174+$B$6*$G$4+$B$7)</f>
        <v>0.0304225262424581</v>
      </c>
      <c r="E175" s="299"/>
      <c r="F175" s="164"/>
    </row>
    <row r="176" customFormat="false" ht="12.75" hidden="false" customHeight="false" outlineLevel="0" collapsed="false">
      <c r="A176" s="296" t="n">
        <v>37834</v>
      </c>
      <c r="B176" s="307" t="n">
        <v>0.023</v>
      </c>
      <c r="C176" s="307" t="n">
        <f aca="false">D176</f>
        <v>0.0304659773717959</v>
      </c>
      <c r="D176" s="299" t="n">
        <f aca="false">($B$4*B176+$B$5*$C175+$B$6*$G$4+$B$7)</f>
        <v>0.0304659773717959</v>
      </c>
      <c r="E176" s="299"/>
      <c r="F176" s="164"/>
    </row>
    <row r="177" customFormat="false" ht="12.75" hidden="false" customHeight="false" outlineLevel="0" collapsed="false">
      <c r="A177" s="296" t="n">
        <v>37865</v>
      </c>
      <c r="B177" s="307" t="n">
        <v>0.023</v>
      </c>
      <c r="C177" s="307" t="n">
        <f aca="false">D177</f>
        <v>0.0305070141391321</v>
      </c>
      <c r="D177" s="299" t="n">
        <f aca="false">($B$4*B177+$B$5*$C176+$B$6*$G$4+$B$7)</f>
        <v>0.0305070141391321</v>
      </c>
      <c r="E177" s="299"/>
      <c r="F177" s="164"/>
    </row>
    <row r="178" customFormat="false" ht="12.75" hidden="false" customHeight="false" outlineLevel="0" collapsed="false">
      <c r="A178" s="296" t="n">
        <v>37895</v>
      </c>
      <c r="B178" s="307" t="n">
        <v>0.023</v>
      </c>
      <c r="C178" s="307" t="n">
        <f aca="false">D178</f>
        <v>0.0305457706984912</v>
      </c>
      <c r="D178" s="299" t="n">
        <f aca="false">($B$4*B178+$B$5*$C177+$B$6*$G$4+$B$7)</f>
        <v>0.0305457706984912</v>
      </c>
      <c r="E178" s="299"/>
      <c r="F178" s="164"/>
    </row>
    <row r="179" customFormat="false" ht="12.75" hidden="false" customHeight="false" outlineLevel="0" collapsed="false">
      <c r="A179" s="296" t="n">
        <v>37926</v>
      </c>
      <c r="B179" s="307" t="n">
        <v>0.023</v>
      </c>
      <c r="C179" s="307" t="n">
        <f aca="false">D179</f>
        <v>0.0305823737496296</v>
      </c>
      <c r="D179" s="299" t="n">
        <f aca="false">($B$4*B179+$B$5*$C178+$B$6*$G$4+$B$7)</f>
        <v>0.0305823737496296</v>
      </c>
      <c r="E179" s="299"/>
      <c r="F179" s="164"/>
    </row>
    <row r="180" customFormat="false" ht="12.75" hidden="false" customHeight="false" outlineLevel="0" collapsed="false">
      <c r="A180" s="296" t="n">
        <v>37956</v>
      </c>
      <c r="B180" s="307" t="n">
        <v>0.023</v>
      </c>
      <c r="C180" s="307" t="n">
        <f aca="false">D180</f>
        <v>0.0306169429522314</v>
      </c>
      <c r="D180" s="299" t="n">
        <f aca="false">($B$4*B180+$B$5*$C179+$B$6*$G$4+$B$7)</f>
        <v>0.0306169429522314</v>
      </c>
      <c r="E180" s="299"/>
      <c r="F180" s="164"/>
    </row>
    <row r="181" customFormat="false" ht="12.75" hidden="false" customHeight="false" outlineLevel="0" collapsed="false">
      <c r="A181" s="296"/>
      <c r="B181" s="307"/>
      <c r="C181" s="307"/>
      <c r="D181" s="299"/>
      <c r="E181" s="299"/>
      <c r="F181" s="164"/>
    </row>
    <row r="182" customFormat="false" ht="12.75" hidden="false" customHeight="false" outlineLevel="0" collapsed="false">
      <c r="A182" s="296"/>
      <c r="B182" s="307"/>
      <c r="C182" s="307"/>
      <c r="D182" s="299"/>
      <c r="E182" s="299"/>
      <c r="F182" s="164"/>
    </row>
    <row r="183" customFormat="false" ht="12.75" hidden="false" customHeight="false" outlineLevel="0" collapsed="false">
      <c r="A183" s="296"/>
      <c r="B183" s="307"/>
      <c r="C183" s="307"/>
      <c r="D183" s="299"/>
      <c r="E183" s="299"/>
      <c r="F183" s="164"/>
    </row>
    <row r="184" customFormat="false" ht="12.75" hidden="false" customHeight="false" outlineLevel="0" collapsed="false">
      <c r="A184" s="296"/>
      <c r="B184" s="307"/>
      <c r="C184" s="307"/>
      <c r="D184" s="299"/>
      <c r="E184" s="299"/>
      <c r="F184" s="164"/>
    </row>
    <row r="185" customFormat="false" ht="12.75" hidden="false" customHeight="false" outlineLevel="0" collapsed="false">
      <c r="A185" s="296"/>
      <c r="B185" s="307"/>
      <c r="C185" s="307"/>
      <c r="D185" s="299"/>
      <c r="E185" s="299"/>
      <c r="F185" s="164"/>
    </row>
    <row r="186" customFormat="false" ht="12.75" hidden="false" customHeight="false" outlineLevel="0" collapsed="false">
      <c r="A186" s="296"/>
      <c r="B186" s="307"/>
      <c r="C186" s="307"/>
      <c r="D186" s="299"/>
      <c r="E186" s="299"/>
      <c r="F186" s="164"/>
    </row>
    <row r="187" customFormat="false" ht="12.75" hidden="false" customHeight="false" outlineLevel="0" collapsed="false">
      <c r="A187" s="296"/>
      <c r="B187" s="307"/>
      <c r="C187" s="307"/>
      <c r="D187" s="299"/>
      <c r="E187" s="299"/>
      <c r="F187" s="164"/>
    </row>
    <row r="188" customFormat="false" ht="12.75" hidden="false" customHeight="false" outlineLevel="0" collapsed="false">
      <c r="A188" s="296"/>
      <c r="B188" s="307"/>
      <c r="C188" s="307"/>
      <c r="D188" s="299"/>
      <c r="E188" s="299"/>
      <c r="F188" s="164"/>
    </row>
    <row r="189" customFormat="false" ht="12.75" hidden="false" customHeight="false" outlineLevel="0" collapsed="false">
      <c r="A189" s="296"/>
      <c r="B189" s="307"/>
      <c r="C189" s="307"/>
      <c r="D189" s="299"/>
      <c r="E189" s="299"/>
      <c r="F189" s="164"/>
    </row>
    <row r="190" customFormat="false" ht="12.75" hidden="false" customHeight="false" outlineLevel="0" collapsed="false">
      <c r="A190" s="296"/>
      <c r="B190" s="307"/>
      <c r="C190" s="307"/>
      <c r="D190" s="299"/>
      <c r="E190" s="299"/>
      <c r="F190" s="164"/>
    </row>
    <row r="191" customFormat="false" ht="12.75" hidden="false" customHeight="false" outlineLevel="0" collapsed="false">
      <c r="A191" s="296"/>
      <c r="B191" s="307"/>
      <c r="C191" s="307"/>
      <c r="D191" s="299"/>
      <c r="E191" s="299"/>
      <c r="F191" s="164"/>
    </row>
    <row r="192" customFormat="false" ht="12.75" hidden="false" customHeight="false" outlineLevel="0" collapsed="false">
      <c r="A192" s="296"/>
      <c r="B192" s="307"/>
      <c r="C192" s="307"/>
      <c r="D192" s="299"/>
      <c r="E192" s="299"/>
      <c r="F192" s="164"/>
    </row>
    <row r="193" customFormat="false" ht="12.75" hidden="false" customHeight="false" outlineLevel="0" collapsed="false">
      <c r="A193" s="296"/>
      <c r="B193" s="307"/>
      <c r="C193" s="307"/>
      <c r="D193" s="299"/>
      <c r="E193" s="299"/>
      <c r="F193" s="164"/>
    </row>
    <row r="194" customFormat="false" ht="12.75" hidden="false" customHeight="false" outlineLevel="0" collapsed="false">
      <c r="A194" s="296"/>
      <c r="B194" s="307"/>
      <c r="C194" s="307"/>
      <c r="D194" s="299"/>
      <c r="E194" s="299"/>
      <c r="F194" s="164"/>
    </row>
    <row r="195" customFormat="false" ht="12.75" hidden="false" customHeight="false" outlineLevel="0" collapsed="false">
      <c r="A195" s="296"/>
      <c r="B195" s="307"/>
      <c r="C195" s="307"/>
      <c r="D195" s="299"/>
      <c r="E195" s="299"/>
      <c r="F195" s="164"/>
    </row>
    <row r="196" customFormat="false" ht="12.75" hidden="false" customHeight="false" outlineLevel="0" collapsed="false">
      <c r="A196" s="296"/>
      <c r="B196" s="307"/>
      <c r="C196" s="307"/>
      <c r="D196" s="299"/>
      <c r="E196" s="299"/>
      <c r="F196" s="164"/>
    </row>
    <row r="197" customFormat="false" ht="12.75" hidden="false" customHeight="false" outlineLevel="0" collapsed="false">
      <c r="A197" s="296"/>
      <c r="B197" s="307"/>
      <c r="C197" s="307"/>
      <c r="D197" s="299"/>
      <c r="E197" s="299"/>
      <c r="F197" s="164"/>
    </row>
    <row r="198" customFormat="false" ht="12.75" hidden="false" customHeight="false" outlineLevel="0" collapsed="false">
      <c r="A198" s="296"/>
      <c r="B198" s="307"/>
      <c r="C198" s="307"/>
      <c r="D198" s="299"/>
      <c r="E198" s="299"/>
      <c r="F198" s="164"/>
    </row>
    <row r="199" customFormat="false" ht="12.75" hidden="false" customHeight="false" outlineLevel="0" collapsed="false">
      <c r="A199" s="296"/>
      <c r="B199" s="307"/>
      <c r="C199" s="307"/>
      <c r="D199" s="299"/>
      <c r="E199" s="299"/>
      <c r="F199" s="164"/>
    </row>
    <row r="200" customFormat="false" ht="12.75" hidden="false" customHeight="false" outlineLevel="0" collapsed="false">
      <c r="A200" s="296"/>
      <c r="B200" s="307"/>
      <c r="C200" s="307"/>
      <c r="D200" s="299"/>
      <c r="E200" s="299"/>
      <c r="F200" s="164"/>
    </row>
    <row r="201" customFormat="false" ht="12.75" hidden="false" customHeight="false" outlineLevel="0" collapsed="false">
      <c r="A201" s="296"/>
      <c r="B201" s="307"/>
      <c r="C201" s="307"/>
      <c r="D201" s="299"/>
      <c r="E201" s="299"/>
      <c r="F201" s="164"/>
    </row>
    <row r="202" customFormat="false" ht="12.75" hidden="false" customHeight="false" outlineLevel="0" collapsed="false">
      <c r="A202" s="296"/>
      <c r="B202" s="307"/>
      <c r="C202" s="307"/>
      <c r="D202" s="299"/>
      <c r="E202" s="299"/>
      <c r="F202" s="164"/>
    </row>
    <row r="203" customFormat="false" ht="12.75" hidden="false" customHeight="false" outlineLevel="0" collapsed="false">
      <c r="A203" s="296"/>
      <c r="B203" s="307"/>
      <c r="C203" s="307"/>
      <c r="D203" s="299"/>
      <c r="E203" s="299"/>
      <c r="F203" s="164"/>
    </row>
    <row r="204" customFormat="false" ht="12.75" hidden="false" customHeight="false" outlineLevel="0" collapsed="false">
      <c r="A204" s="296"/>
      <c r="B204" s="307"/>
      <c r="C204" s="307"/>
      <c r="D204" s="299"/>
      <c r="E204" s="299"/>
      <c r="F204" s="164"/>
    </row>
    <row r="205" customFormat="false" ht="12.75" hidden="false" customHeight="false" outlineLevel="0" collapsed="false">
      <c r="A205" s="296"/>
      <c r="B205" s="307"/>
      <c r="C205" s="307"/>
      <c r="D205" s="299"/>
      <c r="E205" s="299"/>
      <c r="F205" s="164"/>
    </row>
    <row r="206" customFormat="false" ht="12.75" hidden="false" customHeight="false" outlineLevel="0" collapsed="false">
      <c r="A206" s="296"/>
      <c r="B206" s="307"/>
      <c r="C206" s="307"/>
      <c r="D206" s="299"/>
      <c r="E206" s="299"/>
      <c r="F206" s="164"/>
    </row>
    <row r="207" customFormat="false" ht="12.75" hidden="false" customHeight="false" outlineLevel="0" collapsed="false">
      <c r="A207" s="296"/>
      <c r="B207" s="307"/>
      <c r="C207" s="307"/>
      <c r="D207" s="299"/>
      <c r="E207" s="299"/>
      <c r="F207" s="164"/>
    </row>
    <row r="208" customFormat="false" ht="12.75" hidden="false" customHeight="false" outlineLevel="0" collapsed="false">
      <c r="A208" s="296"/>
      <c r="B208" s="307"/>
      <c r="C208" s="307"/>
      <c r="D208" s="299"/>
      <c r="E208" s="299"/>
      <c r="F208" s="164"/>
    </row>
    <row r="209" customFormat="false" ht="12.75" hidden="false" customHeight="false" outlineLevel="0" collapsed="false">
      <c r="A209" s="296"/>
      <c r="B209" s="307"/>
      <c r="C209" s="307"/>
      <c r="D209" s="299"/>
      <c r="E209" s="299"/>
      <c r="F209" s="164"/>
    </row>
    <row r="210" customFormat="false" ht="12.75" hidden="false" customHeight="false" outlineLevel="0" collapsed="false">
      <c r="A210" s="296"/>
      <c r="B210" s="307"/>
      <c r="C210" s="307"/>
      <c r="D210" s="299"/>
      <c r="E210" s="299"/>
      <c r="F210" s="164"/>
    </row>
    <row r="211" customFormat="false" ht="12.75" hidden="false" customHeight="false" outlineLevel="0" collapsed="false">
      <c r="A211" s="296"/>
      <c r="B211" s="307"/>
      <c r="C211" s="307"/>
      <c r="D211" s="299"/>
      <c r="E211" s="299"/>
      <c r="F211" s="164"/>
    </row>
    <row r="212" customFormat="false" ht="12.75" hidden="false" customHeight="false" outlineLevel="0" collapsed="false">
      <c r="A212" s="296"/>
      <c r="B212" s="307"/>
      <c r="C212" s="307"/>
      <c r="D212" s="299"/>
      <c r="E212" s="299"/>
      <c r="F212" s="164"/>
    </row>
    <row r="213" customFormat="false" ht="12.75" hidden="false" customHeight="false" outlineLevel="0" collapsed="false">
      <c r="A213" s="296"/>
      <c r="B213" s="307"/>
      <c r="C213" s="307"/>
      <c r="D213" s="299"/>
      <c r="E213" s="299"/>
      <c r="F213" s="164"/>
    </row>
    <row r="214" customFormat="false" ht="12.75" hidden="false" customHeight="false" outlineLevel="0" collapsed="false">
      <c r="A214" s="296"/>
      <c r="B214" s="307"/>
      <c r="C214" s="307"/>
      <c r="D214" s="299"/>
      <c r="E214" s="299"/>
      <c r="F214" s="164"/>
    </row>
    <row r="215" customFormat="false" ht="12.75" hidden="false" customHeight="false" outlineLevel="0" collapsed="false">
      <c r="A215" s="296"/>
      <c r="B215" s="307"/>
      <c r="C215" s="307"/>
      <c r="D215" s="299"/>
      <c r="E215" s="299"/>
      <c r="F215" s="164"/>
    </row>
    <row r="216" customFormat="false" ht="12.75" hidden="false" customHeight="false" outlineLevel="0" collapsed="false">
      <c r="A216" s="296"/>
      <c r="B216" s="307"/>
      <c r="C216" s="307"/>
      <c r="D216" s="299"/>
      <c r="E216" s="299"/>
      <c r="F216" s="164"/>
    </row>
    <row r="217" customFormat="false" ht="12.75" hidden="false" customHeight="false" outlineLevel="0" collapsed="false">
      <c r="A217" s="296"/>
      <c r="B217" s="307"/>
      <c r="C217" s="307"/>
      <c r="D217" s="299"/>
      <c r="E217" s="299"/>
      <c r="F217" s="164"/>
    </row>
    <row r="218" customFormat="false" ht="12.75" hidden="false" customHeight="false" outlineLevel="0" collapsed="false">
      <c r="A218" s="296"/>
      <c r="B218" s="307"/>
      <c r="C218" s="307"/>
      <c r="D218" s="299"/>
      <c r="E218" s="299"/>
      <c r="F218" s="164"/>
    </row>
    <row r="219" customFormat="false" ht="12.75" hidden="false" customHeight="false" outlineLevel="0" collapsed="false">
      <c r="A219" s="296"/>
      <c r="B219" s="307"/>
      <c r="C219" s="307"/>
      <c r="D219" s="299"/>
      <c r="E219" s="299"/>
      <c r="F219" s="164"/>
    </row>
    <row r="220" customFormat="false" ht="12.75" hidden="false" customHeight="false" outlineLevel="0" collapsed="false">
      <c r="A220" s="296"/>
      <c r="B220" s="307"/>
      <c r="C220" s="307"/>
      <c r="D220" s="299"/>
      <c r="E220" s="299"/>
      <c r="F220" s="164"/>
    </row>
    <row r="221" customFormat="false" ht="12.75" hidden="false" customHeight="false" outlineLevel="0" collapsed="false">
      <c r="A221" s="296"/>
      <c r="B221" s="307"/>
      <c r="C221" s="307"/>
      <c r="D221" s="299"/>
      <c r="E221" s="299"/>
      <c r="F221" s="164"/>
    </row>
    <row r="222" customFormat="false" ht="12.75" hidden="false" customHeight="false" outlineLevel="0" collapsed="false">
      <c r="A222" s="296"/>
      <c r="B222" s="307"/>
      <c r="C222" s="307"/>
      <c r="D222" s="299"/>
      <c r="E222" s="299"/>
      <c r="F222" s="164"/>
    </row>
    <row r="223" customFormat="false" ht="12.75" hidden="false" customHeight="false" outlineLevel="0" collapsed="false">
      <c r="A223" s="296"/>
      <c r="B223" s="307"/>
      <c r="C223" s="307"/>
      <c r="D223" s="299"/>
      <c r="E223" s="299"/>
      <c r="F223" s="164"/>
    </row>
    <row r="224" customFormat="false" ht="12.75" hidden="false" customHeight="false" outlineLevel="0" collapsed="false">
      <c r="A224" s="296"/>
      <c r="B224" s="307"/>
      <c r="C224" s="307"/>
      <c r="D224" s="299"/>
      <c r="E224" s="299"/>
      <c r="F224" s="164"/>
    </row>
    <row r="225" customFormat="false" ht="12.75" hidden="false" customHeight="false" outlineLevel="0" collapsed="false">
      <c r="A225" s="296"/>
      <c r="B225" s="307"/>
      <c r="C225" s="307"/>
      <c r="D225" s="299"/>
      <c r="E225" s="299"/>
      <c r="F225" s="164"/>
    </row>
    <row r="226" customFormat="false" ht="12.75" hidden="false" customHeight="false" outlineLevel="0" collapsed="false">
      <c r="A226" s="296"/>
      <c r="B226" s="307"/>
      <c r="C226" s="307"/>
      <c r="D226" s="299"/>
      <c r="E226" s="299"/>
      <c r="F226" s="164"/>
    </row>
    <row r="227" customFormat="false" ht="12.75" hidden="false" customHeight="false" outlineLevel="0" collapsed="false">
      <c r="A227" s="296"/>
      <c r="B227" s="307"/>
      <c r="C227" s="307"/>
      <c r="D227" s="299"/>
      <c r="E227" s="299"/>
      <c r="F227" s="164"/>
    </row>
    <row r="228" customFormat="false" ht="12.75" hidden="false" customHeight="false" outlineLevel="0" collapsed="false">
      <c r="A228" s="296"/>
      <c r="B228" s="307"/>
      <c r="C228" s="307"/>
      <c r="D228" s="299"/>
      <c r="E228" s="299"/>
      <c r="F228" s="164"/>
    </row>
    <row r="229" customFormat="false" ht="12.75" hidden="false" customHeight="false" outlineLevel="0" collapsed="false">
      <c r="A229" s="296"/>
      <c r="B229" s="307"/>
      <c r="C229" s="307"/>
      <c r="D229" s="299"/>
      <c r="E229" s="299"/>
      <c r="F229" s="164"/>
    </row>
    <row r="230" customFormat="false" ht="12.75" hidden="false" customHeight="false" outlineLevel="0" collapsed="false">
      <c r="A230" s="296"/>
      <c r="B230" s="307"/>
      <c r="C230" s="307"/>
      <c r="D230" s="299"/>
      <c r="E230" s="299"/>
      <c r="F230" s="164"/>
    </row>
    <row r="231" customFormat="false" ht="12.75" hidden="false" customHeight="false" outlineLevel="0" collapsed="false">
      <c r="A231" s="296"/>
      <c r="B231" s="307"/>
      <c r="C231" s="307"/>
      <c r="D231" s="299"/>
      <c r="E231" s="299"/>
      <c r="F231" s="164"/>
    </row>
    <row r="232" customFormat="false" ht="12.75" hidden="false" customHeight="false" outlineLevel="0" collapsed="false">
      <c r="A232" s="296"/>
      <c r="B232" s="307"/>
      <c r="C232" s="307"/>
      <c r="D232" s="299"/>
      <c r="E232" s="299"/>
      <c r="F232" s="164"/>
    </row>
    <row r="233" customFormat="false" ht="12.75" hidden="false" customHeight="false" outlineLevel="0" collapsed="false">
      <c r="A233" s="296"/>
      <c r="B233" s="307"/>
      <c r="C233" s="307"/>
      <c r="D233" s="299"/>
      <c r="E233" s="299"/>
      <c r="F233" s="164"/>
    </row>
    <row r="234" customFormat="false" ht="12.75" hidden="false" customHeight="false" outlineLevel="0" collapsed="false">
      <c r="A234" s="296"/>
      <c r="B234" s="307"/>
      <c r="C234" s="307"/>
      <c r="D234" s="299"/>
      <c r="E234" s="299"/>
      <c r="F234" s="164"/>
    </row>
    <row r="235" customFormat="false" ht="12.75" hidden="false" customHeight="false" outlineLevel="0" collapsed="false">
      <c r="A235" s="296"/>
      <c r="B235" s="307"/>
      <c r="C235" s="307"/>
      <c r="D235" s="299"/>
      <c r="E235" s="299"/>
      <c r="F235" s="164"/>
    </row>
    <row r="236" customFormat="false" ht="12.75" hidden="false" customHeight="false" outlineLevel="0" collapsed="false">
      <c r="A236" s="296"/>
      <c r="B236" s="307"/>
      <c r="C236" s="307"/>
      <c r="D236" s="299"/>
      <c r="E236" s="299"/>
      <c r="F236" s="164"/>
    </row>
    <row r="237" customFormat="false" ht="12.75" hidden="false" customHeight="false" outlineLevel="0" collapsed="false">
      <c r="A237" s="296"/>
      <c r="B237" s="307"/>
      <c r="C237" s="307"/>
      <c r="D237" s="299"/>
      <c r="E237" s="299"/>
      <c r="F237" s="164"/>
    </row>
    <row r="238" customFormat="false" ht="12.75" hidden="false" customHeight="false" outlineLevel="0" collapsed="false">
      <c r="A238" s="296"/>
      <c r="B238" s="307"/>
      <c r="C238" s="307"/>
      <c r="D238" s="299"/>
      <c r="E238" s="299"/>
      <c r="F238" s="164"/>
    </row>
    <row r="239" customFormat="false" ht="12.75" hidden="false" customHeight="false" outlineLevel="0" collapsed="false">
      <c r="A239" s="296"/>
      <c r="B239" s="307"/>
      <c r="C239" s="307"/>
      <c r="D239" s="299"/>
      <c r="E239" s="299"/>
      <c r="F239" s="164"/>
    </row>
    <row r="240" customFormat="false" ht="12.75" hidden="false" customHeight="false" outlineLevel="0" collapsed="false">
      <c r="A240" s="296"/>
      <c r="B240" s="307"/>
      <c r="C240" s="307"/>
      <c r="D240" s="299"/>
      <c r="E240" s="299"/>
      <c r="F240" s="164"/>
    </row>
    <row r="241" customFormat="false" ht="12.75" hidden="false" customHeight="false" outlineLevel="0" collapsed="false">
      <c r="A241" s="296"/>
      <c r="B241" s="307"/>
      <c r="C241" s="307"/>
      <c r="D241" s="299"/>
      <c r="E241" s="299"/>
      <c r="F241" s="164"/>
    </row>
    <row r="242" customFormat="false" ht="12.75" hidden="false" customHeight="false" outlineLevel="0" collapsed="false">
      <c r="A242" s="296"/>
      <c r="B242" s="307"/>
      <c r="C242" s="307"/>
      <c r="D242" s="299"/>
      <c r="E242" s="299"/>
      <c r="F242" s="164"/>
    </row>
    <row r="243" customFormat="false" ht="12.75" hidden="false" customHeight="false" outlineLevel="0" collapsed="false">
      <c r="A243" s="296"/>
      <c r="B243" s="307"/>
      <c r="C243" s="307"/>
      <c r="D243" s="299"/>
      <c r="E243" s="299"/>
      <c r="F243" s="164"/>
    </row>
    <row r="244" customFormat="false" ht="12.75" hidden="false" customHeight="false" outlineLevel="0" collapsed="false">
      <c r="A244" s="296"/>
      <c r="B244" s="307"/>
      <c r="C244" s="307"/>
      <c r="D244" s="299"/>
      <c r="E244" s="299"/>
      <c r="F244" s="164"/>
    </row>
    <row r="245" customFormat="false" ht="12.75" hidden="false" customHeight="false" outlineLevel="0" collapsed="false">
      <c r="A245" s="296"/>
      <c r="B245" s="307"/>
      <c r="C245" s="307"/>
      <c r="D245" s="299"/>
      <c r="E245" s="299"/>
      <c r="F245" s="164"/>
    </row>
    <row r="246" customFormat="false" ht="12.75" hidden="false" customHeight="false" outlineLevel="0" collapsed="false">
      <c r="A246" s="296"/>
      <c r="B246" s="307"/>
      <c r="C246" s="307"/>
      <c r="D246" s="299"/>
      <c r="E246" s="299"/>
      <c r="F246" s="164"/>
    </row>
    <row r="247" customFormat="false" ht="12.75" hidden="false" customHeight="false" outlineLevel="0" collapsed="false">
      <c r="A247" s="296"/>
      <c r="B247" s="307"/>
      <c r="C247" s="307"/>
      <c r="D247" s="299"/>
      <c r="E247" s="299"/>
      <c r="F247" s="164"/>
    </row>
    <row r="248" customFormat="false" ht="12.75" hidden="false" customHeight="false" outlineLevel="0" collapsed="false">
      <c r="A248" s="296"/>
      <c r="B248" s="307"/>
      <c r="C248" s="307"/>
      <c r="D248" s="299"/>
      <c r="E248" s="299"/>
      <c r="F248" s="164"/>
    </row>
    <row r="249" customFormat="false" ht="12.75" hidden="false" customHeight="false" outlineLevel="0" collapsed="false">
      <c r="A249" s="296"/>
      <c r="B249" s="307"/>
      <c r="C249" s="307"/>
      <c r="D249" s="299"/>
      <c r="E249" s="299"/>
      <c r="F249" s="164"/>
    </row>
    <row r="250" customFormat="false" ht="12.75" hidden="false" customHeight="false" outlineLevel="0" collapsed="false">
      <c r="A250" s="296"/>
      <c r="B250" s="307"/>
      <c r="C250" s="307"/>
      <c r="D250" s="299"/>
      <c r="E250" s="299"/>
      <c r="F250" s="164"/>
    </row>
    <row r="251" customFormat="false" ht="12.75" hidden="false" customHeight="false" outlineLevel="0" collapsed="false">
      <c r="A251" s="296"/>
      <c r="B251" s="307"/>
      <c r="C251" s="307"/>
      <c r="D251" s="299"/>
      <c r="E251" s="299"/>
      <c r="F251" s="164"/>
    </row>
    <row r="252" customFormat="false" ht="12.75" hidden="false" customHeight="false" outlineLevel="0" collapsed="false">
      <c r="A252" s="296"/>
      <c r="B252" s="307"/>
      <c r="C252" s="307"/>
      <c r="D252" s="299"/>
      <c r="E252" s="299"/>
      <c r="F252" s="164"/>
    </row>
    <row r="253" customFormat="false" ht="12.75" hidden="false" customHeight="false" outlineLevel="0" collapsed="false">
      <c r="A253" s="296"/>
      <c r="B253" s="307"/>
      <c r="C253" s="307"/>
      <c r="D253" s="299"/>
      <c r="E253" s="299"/>
      <c r="F253" s="164"/>
    </row>
    <row r="254" customFormat="false" ht="12.75" hidden="false" customHeight="false" outlineLevel="0" collapsed="false">
      <c r="A254" s="296"/>
      <c r="B254" s="307"/>
      <c r="C254" s="307"/>
      <c r="D254" s="299"/>
      <c r="E254" s="299"/>
      <c r="F254" s="164"/>
    </row>
    <row r="255" customFormat="false" ht="12.75" hidden="false" customHeight="false" outlineLevel="0" collapsed="false">
      <c r="A255" s="296"/>
      <c r="B255" s="307"/>
      <c r="C255" s="307"/>
      <c r="D255" s="299"/>
      <c r="E255" s="299"/>
      <c r="F255" s="164"/>
    </row>
    <row r="256" customFormat="false" ht="12.75" hidden="false" customHeight="false" outlineLevel="0" collapsed="false">
      <c r="A256" s="296"/>
      <c r="B256" s="307"/>
      <c r="C256" s="307"/>
      <c r="D256" s="299"/>
      <c r="E256" s="299"/>
      <c r="F256" s="164"/>
    </row>
    <row r="257" customFormat="false" ht="12.75" hidden="false" customHeight="false" outlineLevel="0" collapsed="false">
      <c r="A257" s="296"/>
      <c r="B257" s="307"/>
      <c r="C257" s="307"/>
      <c r="D257" s="299"/>
      <c r="E257" s="299"/>
      <c r="F257" s="164"/>
    </row>
    <row r="258" customFormat="false" ht="12.75" hidden="false" customHeight="false" outlineLevel="0" collapsed="false">
      <c r="A258" s="296"/>
      <c r="B258" s="307"/>
      <c r="C258" s="307"/>
      <c r="D258" s="299"/>
      <c r="E258" s="299"/>
      <c r="F258" s="164"/>
    </row>
    <row r="259" customFormat="false" ht="12.75" hidden="false" customHeight="false" outlineLevel="0" collapsed="false">
      <c r="A259" s="296"/>
      <c r="B259" s="307"/>
      <c r="C259" s="307"/>
      <c r="D259" s="299"/>
      <c r="E259" s="299"/>
      <c r="F259" s="164"/>
    </row>
    <row r="260" customFormat="false" ht="12.75" hidden="false" customHeight="false" outlineLevel="0" collapsed="false">
      <c r="A260" s="296"/>
      <c r="B260" s="307"/>
      <c r="C260" s="307"/>
      <c r="D260" s="299"/>
      <c r="E260" s="299"/>
      <c r="F260" s="164"/>
    </row>
    <row r="261" customFormat="false" ht="12.75" hidden="false" customHeight="false" outlineLevel="0" collapsed="false">
      <c r="A261" s="296"/>
      <c r="B261" s="307"/>
      <c r="C261" s="307"/>
      <c r="D261" s="299"/>
      <c r="E261" s="299"/>
      <c r="F261" s="164"/>
    </row>
    <row r="262" customFormat="false" ht="12.75" hidden="false" customHeight="false" outlineLevel="0" collapsed="false">
      <c r="A262" s="296"/>
      <c r="B262" s="307"/>
      <c r="C262" s="307"/>
      <c r="D262" s="299"/>
      <c r="E262" s="299"/>
      <c r="F262" s="164"/>
    </row>
    <row r="263" customFormat="false" ht="12.75" hidden="false" customHeight="false" outlineLevel="0" collapsed="false">
      <c r="A263" s="296"/>
      <c r="B263" s="307"/>
      <c r="C263" s="307"/>
      <c r="D263" s="299"/>
      <c r="E263" s="299"/>
      <c r="F263" s="164"/>
    </row>
    <row r="264" customFormat="false" ht="12.75" hidden="false" customHeight="false" outlineLevel="0" collapsed="false">
      <c r="A264" s="296"/>
      <c r="B264" s="307"/>
      <c r="C264" s="307"/>
      <c r="D264" s="299"/>
      <c r="E264" s="299"/>
      <c r="F264" s="164"/>
    </row>
    <row r="265" customFormat="false" ht="12.75" hidden="false" customHeight="false" outlineLevel="0" collapsed="false">
      <c r="A265" s="296"/>
      <c r="B265" s="307"/>
      <c r="C265" s="307"/>
      <c r="D265" s="299"/>
      <c r="E265" s="299"/>
      <c r="F265" s="164"/>
    </row>
    <row r="266" customFormat="false" ht="12.75" hidden="false" customHeight="false" outlineLevel="0" collapsed="false">
      <c r="A266" s="296"/>
      <c r="B266" s="307"/>
      <c r="C266" s="307"/>
      <c r="D266" s="299"/>
      <c r="E266" s="299"/>
      <c r="F266" s="164"/>
    </row>
    <row r="267" customFormat="false" ht="12.75" hidden="false" customHeight="false" outlineLevel="0" collapsed="false">
      <c r="A267" s="296"/>
      <c r="B267" s="307"/>
      <c r="C267" s="307"/>
      <c r="D267" s="299"/>
      <c r="E267" s="299"/>
      <c r="F267" s="164"/>
    </row>
    <row r="268" customFormat="false" ht="12.75" hidden="false" customHeight="false" outlineLevel="0" collapsed="false">
      <c r="A268" s="296"/>
      <c r="B268" s="307"/>
      <c r="C268" s="307"/>
      <c r="D268" s="299"/>
      <c r="E268" s="299"/>
      <c r="F268" s="164"/>
    </row>
    <row r="269" customFormat="false" ht="12.75" hidden="false" customHeight="false" outlineLevel="0" collapsed="false">
      <c r="A269" s="296"/>
      <c r="B269" s="307"/>
      <c r="C269" s="307"/>
      <c r="D269" s="299"/>
      <c r="E269" s="299"/>
      <c r="F269" s="164"/>
    </row>
    <row r="270" customFormat="false" ht="12.75" hidden="false" customHeight="false" outlineLevel="0" collapsed="false">
      <c r="A270" s="296"/>
      <c r="B270" s="307"/>
      <c r="C270" s="307"/>
      <c r="D270" s="299"/>
      <c r="E270" s="299"/>
      <c r="F270" s="164"/>
    </row>
    <row r="271" customFormat="false" ht="12.75" hidden="false" customHeight="false" outlineLevel="0" collapsed="false">
      <c r="A271" s="296"/>
      <c r="B271" s="307"/>
      <c r="C271" s="307"/>
      <c r="D271" s="299"/>
      <c r="E271" s="299"/>
      <c r="F271" s="164"/>
    </row>
    <row r="272" customFormat="false" ht="12.75" hidden="false" customHeight="false" outlineLevel="0" collapsed="false">
      <c r="A272" s="296"/>
      <c r="B272" s="307"/>
      <c r="C272" s="307"/>
      <c r="D272" s="299"/>
      <c r="E272" s="299"/>
      <c r="F272" s="164"/>
    </row>
    <row r="273" customFormat="false" ht="12.75" hidden="false" customHeight="false" outlineLevel="0" collapsed="false">
      <c r="A273" s="296"/>
      <c r="B273" s="307"/>
      <c r="C273" s="307"/>
      <c r="D273" s="299"/>
      <c r="E273" s="299"/>
      <c r="F273" s="164"/>
    </row>
    <row r="274" customFormat="false" ht="12.75" hidden="false" customHeight="false" outlineLevel="0" collapsed="false">
      <c r="A274" s="296"/>
      <c r="B274" s="307"/>
      <c r="C274" s="307"/>
      <c r="D274" s="299"/>
      <c r="E274" s="299"/>
      <c r="F274" s="164"/>
    </row>
    <row r="275" customFormat="false" ht="12.75" hidden="false" customHeight="false" outlineLevel="0" collapsed="false">
      <c r="A275" s="296"/>
      <c r="B275" s="307"/>
      <c r="C275" s="307"/>
      <c r="D275" s="299"/>
      <c r="E275" s="299"/>
      <c r="F275" s="164"/>
    </row>
    <row r="276" customFormat="false" ht="12.75" hidden="false" customHeight="false" outlineLevel="0" collapsed="false">
      <c r="A276" s="296"/>
      <c r="B276" s="307"/>
      <c r="C276" s="307"/>
      <c r="D276" s="299"/>
      <c r="E276" s="299"/>
      <c r="F276" s="164"/>
    </row>
    <row r="277" customFormat="false" ht="12.75" hidden="false" customHeight="false" outlineLevel="0" collapsed="false">
      <c r="A277" s="296"/>
      <c r="B277" s="307"/>
      <c r="C277" s="307"/>
      <c r="D277" s="299"/>
      <c r="E277" s="299"/>
      <c r="F277" s="164"/>
    </row>
    <row r="278" customFormat="false" ht="12.75" hidden="false" customHeight="false" outlineLevel="0" collapsed="false">
      <c r="A278" s="296"/>
      <c r="B278" s="307"/>
      <c r="C278" s="307"/>
      <c r="D278" s="299"/>
      <c r="E278" s="299"/>
      <c r="F278" s="164"/>
    </row>
    <row r="279" customFormat="false" ht="12.75" hidden="false" customHeight="false" outlineLevel="0" collapsed="false">
      <c r="A279" s="296"/>
      <c r="B279" s="307"/>
      <c r="C279" s="307"/>
      <c r="D279" s="299"/>
      <c r="E279" s="299"/>
      <c r="F279" s="164"/>
    </row>
    <row r="280" customFormat="false" ht="12.75" hidden="false" customHeight="false" outlineLevel="0" collapsed="false">
      <c r="A280" s="296"/>
      <c r="B280" s="307"/>
      <c r="C280" s="307"/>
      <c r="D280" s="299"/>
      <c r="E280" s="299"/>
      <c r="F280" s="164"/>
    </row>
    <row r="281" customFormat="false" ht="12.75" hidden="false" customHeight="false" outlineLevel="0" collapsed="false">
      <c r="A281" s="296"/>
      <c r="B281" s="307"/>
      <c r="C281" s="307"/>
      <c r="D281" s="299"/>
      <c r="E281" s="299"/>
      <c r="F281" s="164"/>
    </row>
    <row r="282" customFormat="false" ht="12.75" hidden="false" customHeight="false" outlineLevel="0" collapsed="false">
      <c r="A282" s="296"/>
      <c r="B282" s="307"/>
      <c r="C282" s="307"/>
      <c r="D282" s="299"/>
      <c r="E282" s="299"/>
      <c r="F282" s="164"/>
    </row>
    <row r="283" customFormat="false" ht="12.75" hidden="false" customHeight="false" outlineLevel="0" collapsed="false">
      <c r="A283" s="296"/>
      <c r="B283" s="307"/>
      <c r="C283" s="307"/>
      <c r="D283" s="299"/>
      <c r="E283" s="299"/>
      <c r="F283" s="164"/>
    </row>
    <row r="284" customFormat="false" ht="12.75" hidden="false" customHeight="false" outlineLevel="0" collapsed="false">
      <c r="A284" s="296"/>
      <c r="B284" s="307"/>
      <c r="C284" s="307"/>
      <c r="D284" s="299"/>
      <c r="E284" s="299"/>
      <c r="F284" s="164"/>
    </row>
    <row r="285" customFormat="false" ht="12.75" hidden="false" customHeight="false" outlineLevel="0" collapsed="false">
      <c r="A285" s="296"/>
      <c r="B285" s="307"/>
      <c r="C285" s="307"/>
      <c r="D285" s="299"/>
      <c r="E285" s="299"/>
      <c r="F285" s="164"/>
    </row>
    <row r="286" customFormat="false" ht="12.75" hidden="false" customHeight="false" outlineLevel="0" collapsed="false">
      <c r="A286" s="296"/>
      <c r="B286" s="307"/>
      <c r="C286" s="307"/>
      <c r="D286" s="299"/>
      <c r="E286" s="299"/>
      <c r="F286" s="164"/>
    </row>
    <row r="287" customFormat="false" ht="12.75" hidden="false" customHeight="false" outlineLevel="0" collapsed="false">
      <c r="A287" s="296"/>
      <c r="B287" s="307"/>
      <c r="C287" s="307"/>
      <c r="D287" s="299"/>
      <c r="E287" s="299"/>
      <c r="F287" s="164"/>
    </row>
    <row r="288" customFormat="false" ht="12.75" hidden="false" customHeight="false" outlineLevel="0" collapsed="false">
      <c r="A288" s="296"/>
      <c r="B288" s="307"/>
      <c r="C288" s="307"/>
      <c r="D288" s="299"/>
      <c r="E288" s="299"/>
      <c r="F288" s="164"/>
    </row>
    <row r="289" customFormat="false" ht="12.75" hidden="false" customHeight="false" outlineLevel="0" collapsed="false">
      <c r="A289" s="296"/>
      <c r="B289" s="307"/>
      <c r="C289" s="307"/>
      <c r="D289" s="299"/>
      <c r="E289" s="299"/>
      <c r="F289" s="164"/>
    </row>
    <row r="290" customFormat="false" ht="12.75" hidden="false" customHeight="false" outlineLevel="0" collapsed="false">
      <c r="A290" s="296"/>
      <c r="B290" s="307"/>
      <c r="C290" s="307"/>
      <c r="D290" s="299"/>
      <c r="E290" s="299"/>
      <c r="F290" s="164"/>
    </row>
    <row r="291" customFormat="false" ht="12.75" hidden="false" customHeight="false" outlineLevel="0" collapsed="false">
      <c r="A291" s="296"/>
      <c r="B291" s="307"/>
      <c r="C291" s="307"/>
      <c r="D291" s="299"/>
      <c r="E291" s="299"/>
      <c r="F291" s="164"/>
    </row>
    <row r="292" customFormat="false" ht="12.75" hidden="false" customHeight="false" outlineLevel="0" collapsed="false">
      <c r="A292" s="296"/>
      <c r="B292" s="307"/>
      <c r="C292" s="307"/>
      <c r="D292" s="299"/>
      <c r="E292" s="299"/>
      <c r="F292" s="164"/>
    </row>
    <row r="293" customFormat="false" ht="12.75" hidden="false" customHeight="false" outlineLevel="0" collapsed="false">
      <c r="A293" s="296"/>
      <c r="B293" s="307"/>
      <c r="C293" s="307"/>
      <c r="D293" s="299"/>
      <c r="E293" s="299"/>
      <c r="F293" s="164"/>
    </row>
    <row r="294" customFormat="false" ht="12.75" hidden="false" customHeight="false" outlineLevel="0" collapsed="false">
      <c r="A294" s="296"/>
      <c r="B294" s="307"/>
      <c r="C294" s="307"/>
      <c r="D294" s="299"/>
      <c r="E294" s="299"/>
      <c r="F294" s="164"/>
    </row>
    <row r="295" customFormat="false" ht="12.75" hidden="false" customHeight="false" outlineLevel="0" collapsed="false">
      <c r="A295" s="296"/>
      <c r="B295" s="307"/>
      <c r="C295" s="307"/>
      <c r="D295" s="299"/>
      <c r="E295" s="299"/>
      <c r="F295" s="164"/>
    </row>
    <row r="296" customFormat="false" ht="12.75" hidden="false" customHeight="false" outlineLevel="0" collapsed="false">
      <c r="A296" s="296"/>
      <c r="B296" s="307"/>
      <c r="C296" s="307"/>
      <c r="D296" s="299"/>
      <c r="E296" s="299"/>
      <c r="F296" s="164"/>
    </row>
    <row r="297" customFormat="false" ht="12.75" hidden="false" customHeight="false" outlineLevel="0" collapsed="false">
      <c r="A297" s="296"/>
      <c r="B297" s="307"/>
      <c r="C297" s="307"/>
      <c r="D297" s="299"/>
      <c r="E297" s="299"/>
      <c r="F297" s="164"/>
    </row>
    <row r="298" customFormat="false" ht="12.75" hidden="false" customHeight="false" outlineLevel="0" collapsed="false">
      <c r="A298" s="296"/>
      <c r="B298" s="307"/>
      <c r="C298" s="307"/>
      <c r="D298" s="299"/>
      <c r="E298" s="299"/>
      <c r="F298" s="164"/>
    </row>
    <row r="299" customFormat="false" ht="12.75" hidden="false" customHeight="false" outlineLevel="0" collapsed="false">
      <c r="A299" s="296"/>
      <c r="B299" s="307"/>
      <c r="C299" s="307"/>
      <c r="D299" s="299"/>
      <c r="E299" s="299"/>
      <c r="F299" s="164"/>
    </row>
    <row r="300" customFormat="false" ht="12.75" hidden="false" customHeight="false" outlineLevel="0" collapsed="false">
      <c r="A300" s="296"/>
      <c r="B300" s="307"/>
      <c r="C300" s="307"/>
      <c r="D300" s="299"/>
      <c r="E300" s="299"/>
      <c r="F300" s="164"/>
    </row>
    <row r="301" customFormat="false" ht="12.75" hidden="false" customHeight="false" outlineLevel="0" collapsed="false">
      <c r="A301" s="296"/>
      <c r="B301" s="307"/>
      <c r="C301" s="307"/>
      <c r="D301" s="299"/>
      <c r="E301" s="299"/>
      <c r="F301" s="164"/>
    </row>
    <row r="302" customFormat="false" ht="12.75" hidden="false" customHeight="false" outlineLevel="0" collapsed="false">
      <c r="A302" s="296"/>
      <c r="B302" s="307"/>
      <c r="C302" s="307"/>
      <c r="D302" s="299"/>
      <c r="E302" s="299"/>
      <c r="F302" s="164"/>
    </row>
    <row r="303" customFormat="false" ht="12.75" hidden="false" customHeight="false" outlineLevel="0" collapsed="false">
      <c r="A303" s="296"/>
      <c r="B303" s="307"/>
      <c r="C303" s="307"/>
      <c r="D303" s="299"/>
      <c r="E303" s="299"/>
      <c r="F303" s="164"/>
    </row>
    <row r="304" customFormat="false" ht="12.75" hidden="false" customHeight="false" outlineLevel="0" collapsed="false">
      <c r="A304" s="296"/>
      <c r="B304" s="307"/>
      <c r="C304" s="307"/>
      <c r="D304" s="299"/>
      <c r="E304" s="299"/>
      <c r="F304" s="164"/>
    </row>
    <row r="305" customFormat="false" ht="12.75" hidden="false" customHeight="false" outlineLevel="0" collapsed="false">
      <c r="A305" s="296"/>
      <c r="B305" s="307"/>
      <c r="C305" s="307"/>
      <c r="D305" s="299"/>
      <c r="E305" s="299"/>
      <c r="F305" s="164"/>
    </row>
    <row r="306" customFormat="false" ht="12.75" hidden="false" customHeight="false" outlineLevel="0" collapsed="false">
      <c r="A306" s="296"/>
      <c r="B306" s="307"/>
      <c r="C306" s="307"/>
      <c r="D306" s="299"/>
      <c r="E306" s="299"/>
      <c r="F306" s="164"/>
    </row>
    <row r="307" customFormat="false" ht="12.75" hidden="false" customHeight="false" outlineLevel="0" collapsed="false">
      <c r="A307" s="296"/>
      <c r="B307" s="307"/>
      <c r="C307" s="307"/>
      <c r="D307" s="299"/>
      <c r="E307" s="299"/>
      <c r="F307" s="164"/>
    </row>
    <row r="308" customFormat="false" ht="12.75" hidden="false" customHeight="false" outlineLevel="0" collapsed="false">
      <c r="A308" s="296"/>
      <c r="B308" s="307"/>
      <c r="C308" s="307"/>
      <c r="D308" s="299"/>
      <c r="E308" s="299"/>
      <c r="F308" s="164"/>
    </row>
    <row r="309" customFormat="false" ht="12.75" hidden="false" customHeight="false" outlineLevel="0" collapsed="false">
      <c r="A309" s="296"/>
      <c r="B309" s="307"/>
      <c r="C309" s="307"/>
      <c r="D309" s="299"/>
      <c r="E309" s="299"/>
      <c r="F309" s="164"/>
    </row>
    <row r="310" customFormat="false" ht="12.75" hidden="false" customHeight="false" outlineLevel="0" collapsed="false">
      <c r="A310" s="296"/>
      <c r="B310" s="307"/>
      <c r="C310" s="307"/>
      <c r="D310" s="299"/>
      <c r="E310" s="299"/>
      <c r="F310" s="164"/>
    </row>
    <row r="311" customFormat="false" ht="12.75" hidden="false" customHeight="false" outlineLevel="0" collapsed="false">
      <c r="A311" s="296"/>
      <c r="B311" s="307"/>
      <c r="C311" s="307"/>
      <c r="D311" s="299"/>
      <c r="E311" s="299"/>
      <c r="F311" s="164"/>
    </row>
    <row r="312" customFormat="false" ht="12.75" hidden="false" customHeight="false" outlineLevel="0" collapsed="false">
      <c r="A312" s="296"/>
      <c r="B312" s="307"/>
      <c r="C312" s="307"/>
      <c r="D312" s="299"/>
      <c r="E312" s="299"/>
      <c r="F312" s="164"/>
    </row>
    <row r="313" customFormat="false" ht="12.75" hidden="false" customHeight="false" outlineLevel="0" collapsed="false">
      <c r="A313" s="296"/>
      <c r="B313" s="307"/>
      <c r="C313" s="307"/>
      <c r="D313" s="299"/>
      <c r="E313" s="299"/>
      <c r="F313" s="164"/>
    </row>
    <row r="314" customFormat="false" ht="12.75" hidden="false" customHeight="false" outlineLevel="0" collapsed="false">
      <c r="A314" s="296"/>
      <c r="B314" s="307"/>
      <c r="C314" s="307"/>
      <c r="D314" s="299"/>
      <c r="E314" s="299"/>
      <c r="F314" s="164"/>
    </row>
    <row r="315" customFormat="false" ht="12.75" hidden="false" customHeight="false" outlineLevel="0" collapsed="false">
      <c r="A315" s="296"/>
      <c r="B315" s="307"/>
      <c r="C315" s="307"/>
      <c r="D315" s="299"/>
      <c r="E315" s="299"/>
      <c r="F315" s="164"/>
    </row>
    <row r="316" customFormat="false" ht="12.75" hidden="false" customHeight="false" outlineLevel="0" collapsed="false">
      <c r="A316" s="296"/>
      <c r="B316" s="307"/>
      <c r="C316" s="307"/>
      <c r="D316" s="299"/>
      <c r="E316" s="299"/>
      <c r="F316" s="164"/>
    </row>
    <row r="317" customFormat="false" ht="12.75" hidden="false" customHeight="false" outlineLevel="0" collapsed="false">
      <c r="A317" s="296"/>
      <c r="B317" s="307"/>
      <c r="C317" s="307"/>
      <c r="D317" s="299"/>
      <c r="E317" s="299"/>
      <c r="F317" s="164"/>
    </row>
    <row r="318" customFormat="false" ht="12.75" hidden="false" customHeight="false" outlineLevel="0" collapsed="false">
      <c r="A318" s="296"/>
      <c r="B318" s="307"/>
      <c r="C318" s="307"/>
      <c r="D318" s="299"/>
      <c r="E318" s="299"/>
      <c r="F318" s="164"/>
    </row>
    <row r="319" customFormat="false" ht="12.75" hidden="false" customHeight="false" outlineLevel="0" collapsed="false">
      <c r="A319" s="296"/>
      <c r="B319" s="307"/>
      <c r="C319" s="307"/>
      <c r="D319" s="299"/>
      <c r="E319" s="299"/>
      <c r="F319" s="164"/>
    </row>
    <row r="320" customFormat="false" ht="12.75" hidden="false" customHeight="false" outlineLevel="0" collapsed="false">
      <c r="A320" s="296"/>
      <c r="B320" s="307"/>
      <c r="C320" s="307"/>
      <c r="D320" s="299"/>
      <c r="E320" s="299"/>
      <c r="F320" s="164"/>
    </row>
    <row r="321" customFormat="false" ht="12.75" hidden="false" customHeight="false" outlineLevel="0" collapsed="false">
      <c r="A321" s="296"/>
      <c r="B321" s="307"/>
      <c r="C321" s="307"/>
      <c r="D321" s="299"/>
      <c r="E321" s="299"/>
      <c r="F321" s="164"/>
    </row>
    <row r="322" customFormat="false" ht="12.75" hidden="false" customHeight="false" outlineLevel="0" collapsed="false">
      <c r="A322" s="296"/>
      <c r="B322" s="307"/>
      <c r="C322" s="307"/>
      <c r="D322" s="299"/>
      <c r="E322" s="299"/>
      <c r="F322" s="164"/>
    </row>
    <row r="323" customFormat="false" ht="12.75" hidden="false" customHeight="false" outlineLevel="0" collapsed="false">
      <c r="A323" s="296"/>
      <c r="B323" s="307"/>
      <c r="C323" s="307"/>
      <c r="D323" s="299"/>
      <c r="E323" s="299"/>
      <c r="F323" s="164"/>
    </row>
    <row r="324" customFormat="false" ht="12.75" hidden="false" customHeight="false" outlineLevel="0" collapsed="false">
      <c r="A324" s="296"/>
      <c r="B324" s="307"/>
      <c r="C324" s="307"/>
      <c r="D324" s="299"/>
      <c r="E324" s="299"/>
      <c r="F324" s="164"/>
    </row>
    <row r="325" customFormat="false" ht="12.75" hidden="false" customHeight="false" outlineLevel="0" collapsed="false">
      <c r="A325" s="296"/>
      <c r="B325" s="307"/>
      <c r="C325" s="307"/>
      <c r="D325" s="299"/>
      <c r="E325" s="299"/>
      <c r="F325" s="164"/>
    </row>
    <row r="326" customFormat="false" ht="12.75" hidden="false" customHeight="false" outlineLevel="0" collapsed="false">
      <c r="A326" s="296"/>
      <c r="B326" s="307"/>
      <c r="C326" s="307"/>
      <c r="D326" s="299"/>
      <c r="E326" s="299"/>
      <c r="F326" s="164"/>
    </row>
    <row r="327" customFormat="false" ht="12.75" hidden="false" customHeight="false" outlineLevel="0" collapsed="false">
      <c r="A327" s="296"/>
      <c r="B327" s="307"/>
      <c r="C327" s="307"/>
      <c r="D327" s="299"/>
      <c r="E327" s="299"/>
      <c r="F327" s="164"/>
    </row>
    <row r="328" customFormat="false" ht="12.75" hidden="false" customHeight="false" outlineLevel="0" collapsed="false">
      <c r="A328" s="296"/>
      <c r="B328" s="307"/>
      <c r="C328" s="307"/>
      <c r="D328" s="299"/>
      <c r="E328" s="299"/>
      <c r="F328" s="164"/>
    </row>
    <row r="329" customFormat="false" ht="12.75" hidden="false" customHeight="false" outlineLevel="0" collapsed="false">
      <c r="A329" s="296"/>
      <c r="B329" s="307"/>
      <c r="C329" s="307"/>
      <c r="D329" s="299"/>
      <c r="E329" s="299"/>
      <c r="F329" s="164"/>
    </row>
    <row r="330" customFormat="false" ht="12.75" hidden="false" customHeight="false" outlineLevel="0" collapsed="false">
      <c r="A330" s="296"/>
      <c r="B330" s="307"/>
      <c r="C330" s="307"/>
      <c r="D330" s="299"/>
      <c r="E330" s="299"/>
      <c r="F330" s="164"/>
    </row>
    <row r="331" customFormat="false" ht="12.75" hidden="false" customHeight="false" outlineLevel="0" collapsed="false">
      <c r="A331" s="296"/>
      <c r="B331" s="307"/>
      <c r="C331" s="307"/>
      <c r="D331" s="299"/>
      <c r="E331" s="299"/>
      <c r="F331" s="164"/>
    </row>
    <row r="332" customFormat="false" ht="12.75" hidden="false" customHeight="false" outlineLevel="0" collapsed="false">
      <c r="A332" s="296"/>
      <c r="B332" s="307"/>
      <c r="C332" s="307"/>
      <c r="D332" s="299"/>
      <c r="E332" s="299"/>
      <c r="F332" s="164"/>
    </row>
    <row r="333" customFormat="false" ht="12.75" hidden="false" customHeight="false" outlineLevel="0" collapsed="false">
      <c r="A333" s="296"/>
      <c r="B333" s="307"/>
      <c r="C333" s="307"/>
      <c r="D333" s="299"/>
      <c r="E333" s="299"/>
      <c r="F333" s="164"/>
    </row>
    <row r="334" customFormat="false" ht="12.75" hidden="false" customHeight="false" outlineLevel="0" collapsed="false">
      <c r="A334" s="296"/>
      <c r="B334" s="307"/>
      <c r="C334" s="307"/>
      <c r="D334" s="299"/>
      <c r="E334" s="299"/>
      <c r="F334" s="164"/>
    </row>
    <row r="335" customFormat="false" ht="12.75" hidden="false" customHeight="false" outlineLevel="0" collapsed="false">
      <c r="A335" s="296"/>
      <c r="B335" s="307"/>
      <c r="C335" s="307"/>
      <c r="D335" s="299"/>
      <c r="E335" s="299"/>
      <c r="F335" s="164"/>
    </row>
    <row r="336" customFormat="false" ht="12.75" hidden="false" customHeight="false" outlineLevel="0" collapsed="false">
      <c r="A336" s="296"/>
      <c r="B336" s="307"/>
      <c r="C336" s="307"/>
      <c r="D336" s="299"/>
      <c r="E336" s="299"/>
      <c r="F336" s="164"/>
    </row>
    <row r="337" customFormat="false" ht="12.75" hidden="false" customHeight="false" outlineLevel="0" collapsed="false">
      <c r="A337" s="296"/>
      <c r="B337" s="307"/>
      <c r="C337" s="307"/>
      <c r="D337" s="299"/>
      <c r="E337" s="299"/>
      <c r="F337" s="164"/>
    </row>
    <row r="338" customFormat="false" ht="12.75" hidden="false" customHeight="false" outlineLevel="0" collapsed="false">
      <c r="A338" s="296"/>
      <c r="B338" s="307"/>
      <c r="C338" s="307"/>
      <c r="D338" s="299"/>
      <c r="E338" s="299"/>
      <c r="F338" s="164"/>
    </row>
    <row r="339" customFormat="false" ht="12.75" hidden="false" customHeight="false" outlineLevel="0" collapsed="false">
      <c r="A339" s="296"/>
      <c r="B339" s="307"/>
      <c r="C339" s="307"/>
      <c r="D339" s="299"/>
      <c r="E339" s="299"/>
      <c r="F339" s="164"/>
    </row>
    <row r="340" customFormat="false" ht="12.75" hidden="false" customHeight="false" outlineLevel="0" collapsed="false">
      <c r="A340" s="296"/>
      <c r="B340" s="307"/>
      <c r="C340" s="307"/>
      <c r="D340" s="299"/>
      <c r="E340" s="299"/>
      <c r="F340" s="164"/>
    </row>
    <row r="341" customFormat="false" ht="12.75" hidden="false" customHeight="false" outlineLevel="0" collapsed="false">
      <c r="A341" s="296"/>
      <c r="B341" s="307"/>
      <c r="C341" s="307"/>
      <c r="D341" s="299"/>
      <c r="E341" s="299"/>
      <c r="F341" s="164"/>
    </row>
    <row r="342" customFormat="false" ht="12.75" hidden="false" customHeight="false" outlineLevel="0" collapsed="false">
      <c r="A342" s="296"/>
      <c r="B342" s="307"/>
      <c r="C342" s="307"/>
      <c r="D342" s="299"/>
      <c r="E342" s="299"/>
      <c r="F342" s="164"/>
    </row>
    <row r="343" customFormat="false" ht="12.75" hidden="false" customHeight="false" outlineLevel="0" collapsed="false">
      <c r="A343" s="296"/>
      <c r="B343" s="307"/>
      <c r="C343" s="307"/>
      <c r="D343" s="299"/>
      <c r="E343" s="299"/>
      <c r="F343" s="164"/>
    </row>
    <row r="344" customFormat="false" ht="12.75" hidden="false" customHeight="false" outlineLevel="0" collapsed="false">
      <c r="A344" s="296"/>
      <c r="B344" s="307"/>
      <c r="C344" s="307"/>
      <c r="D344" s="299"/>
      <c r="E344" s="299"/>
      <c r="F344" s="164"/>
    </row>
    <row r="345" customFormat="false" ht="12.75" hidden="false" customHeight="false" outlineLevel="0" collapsed="false">
      <c r="A345" s="296"/>
      <c r="B345" s="307"/>
      <c r="C345" s="307"/>
      <c r="D345" s="299"/>
      <c r="E345" s="299"/>
      <c r="F345" s="164"/>
    </row>
    <row r="346" customFormat="false" ht="12.75" hidden="false" customHeight="false" outlineLevel="0" collapsed="false">
      <c r="A346" s="296"/>
      <c r="B346" s="307"/>
      <c r="C346" s="307"/>
      <c r="D346" s="299"/>
      <c r="E346" s="299"/>
      <c r="F346" s="164"/>
    </row>
    <row r="347" customFormat="false" ht="12.75" hidden="false" customHeight="false" outlineLevel="0" collapsed="false">
      <c r="A347" s="296"/>
      <c r="B347" s="307"/>
      <c r="C347" s="307"/>
      <c r="D347" s="299"/>
      <c r="E347" s="299"/>
      <c r="F347" s="164"/>
    </row>
    <row r="348" customFormat="false" ht="12.75" hidden="false" customHeight="false" outlineLevel="0" collapsed="false">
      <c r="A348" s="296"/>
      <c r="B348" s="307"/>
      <c r="C348" s="307"/>
      <c r="D348" s="299"/>
      <c r="E348" s="299"/>
      <c r="F348" s="164"/>
    </row>
    <row r="349" customFormat="false" ht="12.75" hidden="false" customHeight="false" outlineLevel="0" collapsed="false">
      <c r="A349" s="296"/>
      <c r="B349" s="307"/>
      <c r="C349" s="307"/>
      <c r="D349" s="299"/>
      <c r="E349" s="299"/>
      <c r="F349" s="164"/>
    </row>
    <row r="350" customFormat="false" ht="12.75" hidden="false" customHeight="false" outlineLevel="0" collapsed="false">
      <c r="A350" s="296"/>
      <c r="B350" s="307"/>
      <c r="C350" s="307"/>
      <c r="D350" s="299"/>
      <c r="E350" s="299"/>
      <c r="F350" s="164"/>
    </row>
    <row r="351" customFormat="false" ht="12.75" hidden="false" customHeight="false" outlineLevel="0" collapsed="false">
      <c r="A351" s="296"/>
      <c r="B351" s="307"/>
      <c r="C351" s="307"/>
      <c r="D351" s="299"/>
      <c r="E351" s="299"/>
      <c r="F351" s="164"/>
    </row>
    <row r="352" customFormat="false" ht="12.75" hidden="false" customHeight="false" outlineLevel="0" collapsed="false">
      <c r="A352" s="296"/>
      <c r="B352" s="307"/>
      <c r="C352" s="307"/>
      <c r="D352" s="299"/>
      <c r="E352" s="299"/>
      <c r="F352" s="164"/>
    </row>
    <row r="353" customFormat="false" ht="12.75" hidden="false" customHeight="false" outlineLevel="0" collapsed="false">
      <c r="A353" s="296"/>
      <c r="B353" s="307"/>
      <c r="C353" s="307"/>
      <c r="D353" s="299"/>
      <c r="E353" s="299"/>
      <c r="F353" s="164"/>
    </row>
    <row r="354" customFormat="false" ht="12.75" hidden="false" customHeight="false" outlineLevel="0" collapsed="false">
      <c r="A354" s="296"/>
      <c r="B354" s="307"/>
      <c r="C354" s="307"/>
      <c r="D354" s="299"/>
      <c r="E354" s="299"/>
      <c r="F354" s="164"/>
    </row>
    <row r="355" customFormat="false" ht="12.75" hidden="false" customHeight="false" outlineLevel="0" collapsed="false">
      <c r="A355" s="296"/>
      <c r="B355" s="307"/>
      <c r="C355" s="307"/>
      <c r="D355" s="299"/>
      <c r="E355" s="299"/>
      <c r="F355" s="164"/>
    </row>
    <row r="356" customFormat="false" ht="12.75" hidden="false" customHeight="false" outlineLevel="0" collapsed="false">
      <c r="A356" s="296"/>
      <c r="B356" s="307"/>
      <c r="C356" s="307"/>
      <c r="D356" s="299"/>
      <c r="E356" s="299"/>
      <c r="F356" s="164"/>
    </row>
    <row r="357" customFormat="false" ht="12.75" hidden="false" customHeight="false" outlineLevel="0" collapsed="false">
      <c r="A357" s="296"/>
      <c r="B357" s="307"/>
      <c r="C357" s="307"/>
      <c r="D357" s="299"/>
      <c r="E357" s="299"/>
      <c r="F357" s="164"/>
    </row>
    <row r="358" customFormat="false" ht="12.75" hidden="false" customHeight="false" outlineLevel="0" collapsed="false">
      <c r="A358" s="296"/>
      <c r="B358" s="307"/>
      <c r="C358" s="307"/>
      <c r="D358" s="299"/>
      <c r="E358" s="299"/>
      <c r="F358" s="164"/>
    </row>
    <row r="359" customFormat="false" ht="12.75" hidden="false" customHeight="false" outlineLevel="0" collapsed="false">
      <c r="A359" s="296"/>
      <c r="B359" s="307"/>
      <c r="C359" s="307"/>
      <c r="D359" s="299"/>
      <c r="E359" s="299"/>
      <c r="F359" s="164"/>
    </row>
    <row r="360" customFormat="false" ht="12.75" hidden="false" customHeight="false" outlineLevel="0" collapsed="false">
      <c r="A360" s="296"/>
      <c r="B360" s="307"/>
      <c r="C360" s="307"/>
      <c r="D360" s="299"/>
      <c r="E360" s="299"/>
      <c r="F360" s="164"/>
    </row>
    <row r="361" customFormat="false" ht="12.75" hidden="false" customHeight="false" outlineLevel="0" collapsed="false">
      <c r="A361" s="296"/>
      <c r="B361" s="307"/>
      <c r="C361" s="307"/>
      <c r="D361" s="299"/>
      <c r="E361" s="299"/>
      <c r="F361" s="164"/>
    </row>
    <row r="362" customFormat="false" ht="12.75" hidden="false" customHeight="false" outlineLevel="0" collapsed="false">
      <c r="A362" s="296"/>
      <c r="B362" s="307"/>
      <c r="C362" s="307"/>
      <c r="D362" s="299"/>
      <c r="E362" s="299"/>
      <c r="F362" s="164"/>
    </row>
    <row r="363" customFormat="false" ht="12.75" hidden="false" customHeight="false" outlineLevel="0" collapsed="false">
      <c r="A363" s="296"/>
      <c r="B363" s="307"/>
      <c r="C363" s="307"/>
      <c r="D363" s="299"/>
      <c r="E363" s="299"/>
      <c r="F363" s="164"/>
    </row>
    <row r="364" customFormat="false" ht="12.75" hidden="false" customHeight="false" outlineLevel="0" collapsed="false">
      <c r="A364" s="296"/>
      <c r="B364" s="307"/>
      <c r="C364" s="307"/>
      <c r="D364" s="299"/>
      <c r="E364" s="299"/>
      <c r="F364" s="164"/>
    </row>
    <row r="365" customFormat="false" ht="12.75" hidden="false" customHeight="false" outlineLevel="0" collapsed="false">
      <c r="A365" s="296"/>
      <c r="B365" s="307"/>
      <c r="C365" s="307"/>
      <c r="D365" s="299"/>
      <c r="E365" s="299"/>
      <c r="F365" s="164"/>
    </row>
    <row r="366" customFormat="false" ht="12.75" hidden="false" customHeight="false" outlineLevel="0" collapsed="false">
      <c r="A366" s="296"/>
      <c r="B366" s="307"/>
      <c r="C366" s="307"/>
      <c r="D366" s="299"/>
      <c r="E366" s="299"/>
      <c r="F366" s="164"/>
    </row>
    <row r="367" customFormat="false" ht="12.75" hidden="false" customHeight="false" outlineLevel="0" collapsed="false">
      <c r="A367" s="296"/>
      <c r="B367" s="307"/>
      <c r="C367" s="307"/>
      <c r="D367" s="299"/>
      <c r="E367" s="299"/>
      <c r="F367" s="164"/>
    </row>
    <row r="368" customFormat="false" ht="12.75" hidden="false" customHeight="false" outlineLevel="0" collapsed="false">
      <c r="A368" s="296"/>
      <c r="B368" s="307"/>
      <c r="C368" s="307"/>
      <c r="D368" s="299"/>
      <c r="E368" s="299"/>
      <c r="F368" s="164"/>
    </row>
    <row r="369" customFormat="false" ht="12.75" hidden="false" customHeight="false" outlineLevel="0" collapsed="false">
      <c r="A369" s="296"/>
      <c r="B369" s="307"/>
      <c r="C369" s="307"/>
      <c r="D369" s="299"/>
      <c r="E369" s="299"/>
      <c r="F369" s="164"/>
    </row>
    <row r="370" customFormat="false" ht="12.75" hidden="false" customHeight="false" outlineLevel="0" collapsed="false">
      <c r="A370" s="296"/>
      <c r="B370" s="307"/>
      <c r="C370" s="307"/>
      <c r="D370" s="299"/>
      <c r="E370" s="299"/>
      <c r="F370" s="164"/>
    </row>
    <row r="371" customFormat="false" ht="12.75" hidden="false" customHeight="false" outlineLevel="0" collapsed="false">
      <c r="A371" s="296"/>
      <c r="B371" s="307"/>
      <c r="C371" s="307"/>
      <c r="D371" s="299"/>
      <c r="E371" s="299"/>
      <c r="F371" s="164"/>
    </row>
    <row r="372" customFormat="false" ht="12.75" hidden="false" customHeight="false" outlineLevel="0" collapsed="false">
      <c r="A372" s="296"/>
      <c r="B372" s="307"/>
      <c r="C372" s="307"/>
      <c r="D372" s="299"/>
      <c r="E372" s="299"/>
      <c r="F372" s="164"/>
    </row>
    <row r="373" customFormat="false" ht="12.75" hidden="false" customHeight="false" outlineLevel="0" collapsed="false">
      <c r="A373" s="296"/>
      <c r="B373" s="307"/>
      <c r="C373" s="307"/>
      <c r="D373" s="299"/>
      <c r="E373" s="299"/>
      <c r="F373" s="164"/>
    </row>
    <row r="374" customFormat="false" ht="12.75" hidden="false" customHeight="false" outlineLevel="0" collapsed="false">
      <c r="A374" s="296"/>
      <c r="B374" s="307"/>
      <c r="C374" s="307"/>
      <c r="D374" s="299"/>
      <c r="E374" s="299"/>
      <c r="F374" s="164"/>
    </row>
    <row r="375" customFormat="false" ht="12.75" hidden="false" customHeight="false" outlineLevel="0" collapsed="false">
      <c r="A375" s="296"/>
      <c r="B375" s="307"/>
      <c r="C375" s="307"/>
      <c r="D375" s="299"/>
      <c r="E375" s="299"/>
      <c r="F375" s="164"/>
    </row>
    <row r="376" customFormat="false" ht="12.75" hidden="false" customHeight="false" outlineLevel="0" collapsed="false">
      <c r="A376" s="296"/>
      <c r="B376" s="307"/>
      <c r="C376" s="307"/>
      <c r="D376" s="299"/>
      <c r="E376" s="299"/>
      <c r="F376" s="164"/>
    </row>
    <row r="377" customFormat="false" ht="12.75" hidden="false" customHeight="false" outlineLevel="0" collapsed="false">
      <c r="A377" s="296"/>
      <c r="B377" s="307"/>
      <c r="C377" s="307"/>
      <c r="D377" s="299"/>
      <c r="E377" s="299"/>
      <c r="F377" s="164"/>
    </row>
    <row r="378" customFormat="false" ht="12.75" hidden="false" customHeight="false" outlineLevel="0" collapsed="false">
      <c r="A378" s="296"/>
      <c r="B378" s="307"/>
      <c r="C378" s="307"/>
      <c r="D378" s="299"/>
      <c r="E378" s="299"/>
      <c r="F378" s="164"/>
    </row>
    <row r="379" customFormat="false" ht="12.75" hidden="false" customHeight="false" outlineLevel="0" collapsed="false">
      <c r="A379" s="296"/>
      <c r="B379" s="307"/>
      <c r="C379" s="307"/>
      <c r="D379" s="299"/>
      <c r="E379" s="299"/>
      <c r="F379" s="164"/>
    </row>
    <row r="380" customFormat="false" ht="12.75" hidden="false" customHeight="false" outlineLevel="0" collapsed="false">
      <c r="A380" s="296"/>
      <c r="B380" s="307"/>
      <c r="C380" s="307"/>
      <c r="D380" s="299"/>
      <c r="E380" s="299"/>
      <c r="F380" s="164"/>
    </row>
    <row r="381" customFormat="false" ht="12.75" hidden="false" customHeight="false" outlineLevel="0" collapsed="false">
      <c r="A381" s="296"/>
      <c r="B381" s="307"/>
      <c r="C381" s="307"/>
      <c r="D381" s="299"/>
      <c r="E381" s="299"/>
      <c r="F381" s="164"/>
    </row>
    <row r="382" customFormat="false" ht="12.75" hidden="false" customHeight="false" outlineLevel="0" collapsed="false">
      <c r="A382" s="296"/>
      <c r="B382" s="307"/>
      <c r="C382" s="307"/>
      <c r="D382" s="299"/>
      <c r="E382" s="299"/>
      <c r="F382" s="164"/>
    </row>
    <row r="383" customFormat="false" ht="12.75" hidden="false" customHeight="false" outlineLevel="0" collapsed="false">
      <c r="A383" s="296"/>
      <c r="B383" s="307"/>
      <c r="C383" s="307"/>
      <c r="D383" s="299"/>
      <c r="E383" s="299"/>
      <c r="F383" s="164"/>
    </row>
    <row r="384" customFormat="false" ht="12.75" hidden="false" customHeight="false" outlineLevel="0" collapsed="false">
      <c r="A384" s="296"/>
      <c r="B384" s="307"/>
      <c r="C384" s="307"/>
      <c r="D384" s="299"/>
      <c r="E384" s="299"/>
      <c r="F384" s="164"/>
    </row>
    <row r="385" customFormat="false" ht="12.75" hidden="false" customHeight="false" outlineLevel="0" collapsed="false">
      <c r="A385" s="296"/>
      <c r="B385" s="307"/>
      <c r="C385" s="307"/>
      <c r="D385" s="299"/>
      <c r="E385" s="299"/>
      <c r="F385" s="164"/>
    </row>
    <row r="386" customFormat="false" ht="12.75" hidden="false" customHeight="false" outlineLevel="0" collapsed="false">
      <c r="A386" s="296"/>
      <c r="B386" s="307"/>
      <c r="C386" s="307"/>
      <c r="D386" s="299"/>
      <c r="E386" s="299"/>
      <c r="F386" s="164"/>
    </row>
    <row r="387" customFormat="false" ht="12.75" hidden="false" customHeight="false" outlineLevel="0" collapsed="false">
      <c r="A387" s="296"/>
      <c r="B387" s="307"/>
      <c r="C387" s="307"/>
      <c r="D387" s="299"/>
      <c r="E387" s="299"/>
      <c r="F387" s="164"/>
    </row>
    <row r="388" customFormat="false" ht="12.75" hidden="false" customHeight="false" outlineLevel="0" collapsed="false">
      <c r="A388" s="296"/>
      <c r="B388" s="307"/>
      <c r="C388" s="307"/>
      <c r="D388" s="299"/>
      <c r="E388" s="299"/>
      <c r="F388" s="164"/>
    </row>
    <row r="389" customFormat="false" ht="12.75" hidden="false" customHeight="false" outlineLevel="0" collapsed="false">
      <c r="A389" s="296"/>
      <c r="B389" s="307"/>
      <c r="C389" s="307"/>
      <c r="D389" s="299"/>
      <c r="E389" s="299"/>
      <c r="F389" s="164"/>
    </row>
    <row r="390" customFormat="false" ht="12.75" hidden="false" customHeight="false" outlineLevel="0" collapsed="false">
      <c r="A390" s="296"/>
      <c r="B390" s="307"/>
      <c r="C390" s="307"/>
      <c r="D390" s="299"/>
      <c r="E390" s="299"/>
      <c r="F390" s="164"/>
    </row>
    <row r="391" customFormat="false" ht="12.75" hidden="false" customHeight="false" outlineLevel="0" collapsed="false">
      <c r="A391" s="296"/>
      <c r="B391" s="307"/>
      <c r="C391" s="307"/>
      <c r="D391" s="299"/>
      <c r="E391" s="299"/>
      <c r="F391" s="164"/>
    </row>
    <row r="392" customFormat="false" ht="12.75" hidden="false" customHeight="false" outlineLevel="0" collapsed="false">
      <c r="A392" s="296"/>
      <c r="B392" s="307"/>
      <c r="C392" s="307"/>
      <c r="D392" s="299"/>
      <c r="E392" s="299"/>
      <c r="F392" s="164"/>
    </row>
    <row r="393" customFormat="false" ht="12.75" hidden="false" customHeight="false" outlineLevel="0" collapsed="false">
      <c r="A393" s="296"/>
      <c r="B393" s="307"/>
      <c r="C393" s="307"/>
      <c r="D393" s="299"/>
      <c r="E393" s="299"/>
      <c r="F393" s="164"/>
    </row>
    <row r="394" customFormat="false" ht="12.75" hidden="false" customHeight="false" outlineLevel="0" collapsed="false">
      <c r="A394" s="296"/>
      <c r="B394" s="307"/>
      <c r="C394" s="307"/>
      <c r="D394" s="299"/>
      <c r="E394" s="299"/>
      <c r="F394" s="164"/>
    </row>
    <row r="395" customFormat="false" ht="12.75" hidden="false" customHeight="false" outlineLevel="0" collapsed="false">
      <c r="A395" s="296"/>
      <c r="B395" s="307"/>
      <c r="C395" s="307"/>
      <c r="D395" s="299"/>
      <c r="E395" s="299"/>
      <c r="F395" s="164"/>
    </row>
    <row r="396" customFormat="false" ht="12.75" hidden="false" customHeight="false" outlineLevel="0" collapsed="false">
      <c r="A396" s="296"/>
      <c r="B396" s="307"/>
      <c r="C396" s="307"/>
      <c r="D396" s="299"/>
      <c r="E396" s="299"/>
      <c r="F396" s="164"/>
    </row>
    <row r="397" customFormat="false" ht="12.75" hidden="false" customHeight="false" outlineLevel="0" collapsed="false">
      <c r="A397" s="296"/>
      <c r="B397" s="307"/>
      <c r="C397" s="307"/>
      <c r="D397" s="299"/>
      <c r="E397" s="299"/>
      <c r="F397" s="164"/>
    </row>
    <row r="398" customFormat="false" ht="12.75" hidden="false" customHeight="false" outlineLevel="0" collapsed="false">
      <c r="A398" s="296"/>
      <c r="B398" s="307"/>
      <c r="C398" s="307"/>
      <c r="D398" s="299"/>
      <c r="E398" s="299"/>
      <c r="F398" s="164"/>
    </row>
    <row r="399" customFormat="false" ht="12.75" hidden="false" customHeight="false" outlineLevel="0" collapsed="false">
      <c r="A399" s="296"/>
      <c r="B399" s="307"/>
      <c r="C399" s="307"/>
      <c r="D399" s="299"/>
      <c r="E399" s="299"/>
      <c r="F399" s="164"/>
    </row>
    <row r="400" customFormat="false" ht="12.75" hidden="false" customHeight="false" outlineLevel="0" collapsed="false">
      <c r="A400" s="296"/>
      <c r="B400" s="307"/>
      <c r="C400" s="307"/>
      <c r="D400" s="299"/>
      <c r="E400" s="299"/>
      <c r="F400" s="164"/>
    </row>
    <row r="401" customFormat="false" ht="12.75" hidden="false" customHeight="false" outlineLevel="0" collapsed="false">
      <c r="A401" s="296"/>
      <c r="B401" s="307"/>
      <c r="C401" s="307"/>
      <c r="D401" s="299"/>
      <c r="E401" s="299"/>
      <c r="F401" s="164"/>
    </row>
    <row r="402" customFormat="false" ht="12.75" hidden="false" customHeight="false" outlineLevel="0" collapsed="false">
      <c r="A402" s="296"/>
      <c r="B402" s="307"/>
      <c r="C402" s="307"/>
      <c r="D402" s="299"/>
      <c r="E402" s="299"/>
      <c r="F402" s="164"/>
    </row>
    <row r="403" customFormat="false" ht="12.75" hidden="false" customHeight="false" outlineLevel="0" collapsed="false">
      <c r="A403" s="296"/>
      <c r="B403" s="307"/>
      <c r="C403" s="307"/>
      <c r="D403" s="299"/>
      <c r="E403" s="299"/>
      <c r="F403" s="164"/>
    </row>
    <row r="404" customFormat="false" ht="12.75" hidden="false" customHeight="false" outlineLevel="0" collapsed="false">
      <c r="A404" s="296"/>
      <c r="B404" s="307"/>
      <c r="C404" s="307"/>
      <c r="D404" s="299"/>
      <c r="E404" s="299"/>
      <c r="F404" s="164"/>
    </row>
    <row r="405" customFormat="false" ht="12.75" hidden="false" customHeight="false" outlineLevel="0" collapsed="false">
      <c r="A405" s="296"/>
      <c r="B405" s="307"/>
      <c r="C405" s="307"/>
      <c r="D405" s="299"/>
      <c r="E405" s="299"/>
      <c r="F405" s="164"/>
    </row>
    <row r="406" customFormat="false" ht="12.75" hidden="false" customHeight="false" outlineLevel="0" collapsed="false">
      <c r="A406" s="296"/>
      <c r="B406" s="307"/>
      <c r="C406" s="307"/>
      <c r="D406" s="299"/>
      <c r="E406" s="299"/>
      <c r="F406" s="164"/>
    </row>
    <row r="407" customFormat="false" ht="12.75" hidden="false" customHeight="false" outlineLevel="0" collapsed="false">
      <c r="A407" s="296"/>
      <c r="B407" s="307"/>
      <c r="C407" s="307"/>
      <c r="D407" s="299"/>
      <c r="E407" s="299"/>
      <c r="F407" s="164"/>
    </row>
    <row r="408" customFormat="false" ht="12.75" hidden="false" customHeight="false" outlineLevel="0" collapsed="false">
      <c r="A408" s="296"/>
      <c r="B408" s="307"/>
      <c r="C408" s="307"/>
      <c r="D408" s="299"/>
      <c r="E408" s="299"/>
      <c r="F408" s="164"/>
    </row>
    <row r="409" customFormat="false" ht="12.75" hidden="false" customHeight="false" outlineLevel="0" collapsed="false">
      <c r="A409" s="296"/>
      <c r="B409" s="307"/>
      <c r="C409" s="307"/>
      <c r="D409" s="299"/>
      <c r="E409" s="299"/>
      <c r="F409" s="164"/>
    </row>
    <row r="410" customFormat="false" ht="12.75" hidden="false" customHeight="false" outlineLevel="0" collapsed="false">
      <c r="A410" s="296"/>
      <c r="B410" s="307"/>
      <c r="C410" s="307"/>
      <c r="D410" s="299"/>
      <c r="E410" s="299"/>
      <c r="F410" s="164"/>
    </row>
    <row r="411" customFormat="false" ht="12.75" hidden="false" customHeight="false" outlineLevel="0" collapsed="false">
      <c r="A411" s="296"/>
      <c r="B411" s="307"/>
      <c r="C411" s="307"/>
      <c r="D411" s="299"/>
      <c r="E411" s="299"/>
      <c r="F411" s="164"/>
    </row>
    <row r="412" customFormat="false" ht="12.75" hidden="false" customHeight="false" outlineLevel="0" collapsed="false">
      <c r="A412" s="296"/>
      <c r="B412" s="307"/>
      <c r="C412" s="307"/>
      <c r="D412" s="299"/>
      <c r="E412" s="299"/>
      <c r="F412" s="164"/>
    </row>
    <row r="413" customFormat="false" ht="12.75" hidden="false" customHeight="false" outlineLevel="0" collapsed="false">
      <c r="A413" s="296"/>
      <c r="B413" s="307"/>
      <c r="C413" s="307"/>
      <c r="D413" s="299"/>
      <c r="E413" s="299"/>
      <c r="F413" s="164"/>
    </row>
    <row r="414" customFormat="false" ht="12.75" hidden="false" customHeight="false" outlineLevel="0" collapsed="false">
      <c r="A414" s="296"/>
      <c r="B414" s="307"/>
      <c r="C414" s="307"/>
      <c r="D414" s="299"/>
      <c r="E414" s="299"/>
      <c r="F414" s="164"/>
    </row>
    <row r="415" customFormat="false" ht="12.75" hidden="false" customHeight="false" outlineLevel="0" collapsed="false">
      <c r="A415" s="296"/>
      <c r="B415" s="307"/>
      <c r="C415" s="307"/>
      <c r="D415" s="299"/>
      <c r="E415" s="299"/>
      <c r="F415" s="164"/>
    </row>
    <row r="416" customFormat="false" ht="12.75" hidden="false" customHeight="false" outlineLevel="0" collapsed="false">
      <c r="A416" s="296"/>
      <c r="B416" s="307"/>
      <c r="C416" s="307"/>
      <c r="D416" s="299"/>
      <c r="E416" s="299"/>
      <c r="F416" s="164"/>
    </row>
    <row r="417" customFormat="false" ht="12.75" hidden="false" customHeight="false" outlineLevel="0" collapsed="false">
      <c r="A417" s="296"/>
      <c r="B417" s="307"/>
      <c r="C417" s="307"/>
      <c r="D417" s="299"/>
      <c r="E417" s="299"/>
      <c r="F417" s="164"/>
    </row>
    <row r="418" customFormat="false" ht="12.75" hidden="false" customHeight="false" outlineLevel="0" collapsed="false">
      <c r="A418" s="296"/>
      <c r="B418" s="307"/>
      <c r="C418" s="307"/>
      <c r="D418" s="299"/>
      <c r="E418" s="299"/>
      <c r="F418" s="164"/>
    </row>
    <row r="419" customFormat="false" ht="12.75" hidden="false" customHeight="false" outlineLevel="0" collapsed="false">
      <c r="A419" s="296"/>
      <c r="B419" s="307"/>
      <c r="C419" s="307"/>
      <c r="D419" s="299"/>
      <c r="E419" s="299"/>
      <c r="F419" s="164"/>
    </row>
    <row r="420" customFormat="false" ht="12.75" hidden="false" customHeight="false" outlineLevel="0" collapsed="false">
      <c r="A420" s="296"/>
      <c r="B420" s="307"/>
      <c r="C420" s="307"/>
      <c r="D420" s="299"/>
      <c r="E420" s="299"/>
      <c r="F420" s="164"/>
    </row>
    <row r="421" customFormat="false" ht="12.75" hidden="false" customHeight="false" outlineLevel="0" collapsed="false">
      <c r="A421" s="296"/>
      <c r="B421" s="307"/>
      <c r="C421" s="307"/>
      <c r="D421" s="299"/>
      <c r="E421" s="299"/>
      <c r="F421" s="164"/>
    </row>
    <row r="422" customFormat="false" ht="12.75" hidden="false" customHeight="false" outlineLevel="0" collapsed="false">
      <c r="A422" s="296"/>
      <c r="B422" s="307"/>
      <c r="C422" s="307"/>
      <c r="D422" s="299"/>
      <c r="E422" s="299"/>
      <c r="F422" s="164"/>
    </row>
    <row r="423" customFormat="false" ht="12.75" hidden="false" customHeight="false" outlineLevel="0" collapsed="false">
      <c r="A423" s="296"/>
      <c r="B423" s="307"/>
      <c r="C423" s="307"/>
      <c r="D423" s="299"/>
      <c r="E423" s="299"/>
      <c r="F423" s="164"/>
    </row>
    <row r="424" customFormat="false" ht="12.75" hidden="false" customHeight="false" outlineLevel="0" collapsed="false">
      <c r="A424" s="296"/>
      <c r="B424" s="307"/>
      <c r="C424" s="307"/>
      <c r="D424" s="299"/>
      <c r="E424" s="299"/>
      <c r="F424" s="164"/>
    </row>
    <row r="425" customFormat="false" ht="12.75" hidden="false" customHeight="false" outlineLevel="0" collapsed="false">
      <c r="A425" s="296"/>
      <c r="B425" s="307"/>
      <c r="C425" s="307"/>
      <c r="D425" s="299"/>
      <c r="E425" s="299"/>
      <c r="F425" s="164"/>
    </row>
    <row r="426" customFormat="false" ht="12.75" hidden="false" customHeight="false" outlineLevel="0" collapsed="false">
      <c r="A426" s="296"/>
      <c r="B426" s="307"/>
      <c r="C426" s="307"/>
      <c r="D426" s="299"/>
      <c r="E426" s="299"/>
      <c r="F426" s="164"/>
    </row>
    <row r="427" customFormat="false" ht="12.75" hidden="false" customHeight="false" outlineLevel="0" collapsed="false">
      <c r="A427" s="296"/>
      <c r="B427" s="307"/>
      <c r="C427" s="307"/>
      <c r="D427" s="299"/>
      <c r="E427" s="299"/>
      <c r="F427" s="164"/>
    </row>
    <row r="428" customFormat="false" ht="12.75" hidden="false" customHeight="false" outlineLevel="0" collapsed="false">
      <c r="A428" s="296"/>
      <c r="B428" s="307"/>
      <c r="C428" s="307"/>
      <c r="D428" s="299"/>
      <c r="E428" s="299"/>
      <c r="F428" s="164"/>
    </row>
    <row r="429" customFormat="false" ht="12.75" hidden="false" customHeight="false" outlineLevel="0" collapsed="false">
      <c r="A429" s="296"/>
      <c r="B429" s="307"/>
      <c r="C429" s="307"/>
      <c r="D429" s="299"/>
      <c r="E429" s="299"/>
      <c r="F429" s="164"/>
    </row>
    <row r="430" customFormat="false" ht="12.75" hidden="false" customHeight="false" outlineLevel="0" collapsed="false">
      <c r="A430" s="296"/>
      <c r="B430" s="307"/>
      <c r="C430" s="307"/>
      <c r="D430" s="299"/>
      <c r="E430" s="299"/>
      <c r="F430" s="164"/>
    </row>
    <row r="431" customFormat="false" ht="12.75" hidden="false" customHeight="false" outlineLevel="0" collapsed="false">
      <c r="A431" s="296"/>
      <c r="B431" s="307"/>
      <c r="C431" s="307"/>
      <c r="D431" s="299"/>
      <c r="E431" s="299"/>
      <c r="F431" s="164"/>
    </row>
    <row r="432" customFormat="false" ht="12.75" hidden="false" customHeight="false" outlineLevel="0" collapsed="false">
      <c r="A432" s="296"/>
      <c r="B432" s="307"/>
      <c r="C432" s="307"/>
      <c r="D432" s="299"/>
      <c r="E432" s="299"/>
      <c r="F432" s="164"/>
    </row>
    <row r="433" customFormat="false" ht="12.75" hidden="false" customHeight="false" outlineLevel="0" collapsed="false">
      <c r="A433" s="296"/>
      <c r="B433" s="307"/>
      <c r="C433" s="307"/>
      <c r="D433" s="299"/>
      <c r="E433" s="299"/>
      <c r="F433" s="164"/>
    </row>
    <row r="434" customFormat="false" ht="12.75" hidden="false" customHeight="false" outlineLevel="0" collapsed="false">
      <c r="A434" s="296"/>
      <c r="B434" s="307"/>
      <c r="C434" s="307"/>
      <c r="D434" s="299"/>
      <c r="E434" s="299"/>
      <c r="F434" s="164"/>
    </row>
    <row r="435" customFormat="false" ht="12.75" hidden="false" customHeight="false" outlineLevel="0" collapsed="false">
      <c r="A435" s="296"/>
      <c r="B435" s="307"/>
      <c r="C435" s="307"/>
      <c r="D435" s="299"/>
      <c r="E435" s="299"/>
      <c r="F435" s="164"/>
    </row>
    <row r="436" customFormat="false" ht="12.75" hidden="false" customHeight="false" outlineLevel="0" collapsed="false">
      <c r="A436" s="296"/>
      <c r="B436" s="307"/>
      <c r="C436" s="307"/>
      <c r="D436" s="299"/>
      <c r="E436" s="299"/>
      <c r="F436" s="164"/>
    </row>
    <row r="437" customFormat="false" ht="12.75" hidden="false" customHeight="false" outlineLevel="0" collapsed="false">
      <c r="A437" s="296"/>
      <c r="B437" s="307"/>
      <c r="C437" s="307"/>
      <c r="D437" s="299"/>
      <c r="E437" s="299"/>
      <c r="F437" s="164"/>
    </row>
    <row r="438" customFormat="false" ht="12.75" hidden="false" customHeight="false" outlineLevel="0" collapsed="false">
      <c r="A438" s="296"/>
      <c r="B438" s="307"/>
      <c r="C438" s="307"/>
      <c r="D438" s="299"/>
      <c r="E438" s="299"/>
      <c r="F438" s="164"/>
    </row>
    <row r="439" customFormat="false" ht="12.75" hidden="false" customHeight="false" outlineLevel="0" collapsed="false">
      <c r="A439" s="296"/>
      <c r="B439" s="307"/>
      <c r="C439" s="307"/>
      <c r="D439" s="299"/>
      <c r="E439" s="299"/>
      <c r="F439" s="164"/>
    </row>
    <row r="440" customFormat="false" ht="12.75" hidden="false" customHeight="false" outlineLevel="0" collapsed="false">
      <c r="A440" s="296"/>
      <c r="B440" s="307"/>
      <c r="C440" s="307"/>
      <c r="D440" s="299"/>
      <c r="E440" s="299"/>
      <c r="F440" s="164"/>
    </row>
    <row r="441" customFormat="false" ht="12.75" hidden="false" customHeight="false" outlineLevel="0" collapsed="false">
      <c r="A441" s="296"/>
      <c r="B441" s="307"/>
      <c r="C441" s="307"/>
      <c r="D441" s="299"/>
      <c r="E441" s="299"/>
      <c r="F441" s="164"/>
    </row>
    <row r="442" customFormat="false" ht="12.75" hidden="false" customHeight="false" outlineLevel="0" collapsed="false">
      <c r="A442" s="296"/>
      <c r="B442" s="307"/>
      <c r="C442" s="307"/>
      <c r="D442" s="299"/>
      <c r="E442" s="299"/>
      <c r="F442" s="164"/>
    </row>
    <row r="443" customFormat="false" ht="12.75" hidden="false" customHeight="false" outlineLevel="0" collapsed="false">
      <c r="A443" s="296"/>
      <c r="B443" s="307"/>
      <c r="C443" s="307"/>
      <c r="D443" s="299"/>
      <c r="E443" s="299"/>
      <c r="F443" s="164"/>
    </row>
    <row r="444" customFormat="false" ht="12.75" hidden="false" customHeight="false" outlineLevel="0" collapsed="false">
      <c r="A444" s="296"/>
      <c r="B444" s="307"/>
      <c r="C444" s="307"/>
      <c r="D444" s="299"/>
      <c r="E444" s="299"/>
      <c r="F444" s="164"/>
    </row>
    <row r="445" customFormat="false" ht="12.75" hidden="false" customHeight="false" outlineLevel="0" collapsed="false">
      <c r="A445" s="296"/>
      <c r="B445" s="307"/>
      <c r="C445" s="307"/>
      <c r="D445" s="299"/>
      <c r="E445" s="299"/>
      <c r="F445" s="164"/>
    </row>
    <row r="446" customFormat="false" ht="12.75" hidden="false" customHeight="false" outlineLevel="0" collapsed="false">
      <c r="A446" s="296"/>
      <c r="B446" s="307"/>
      <c r="C446" s="307"/>
      <c r="D446" s="299"/>
      <c r="E446" s="299"/>
      <c r="F446" s="164"/>
    </row>
    <row r="447" customFormat="false" ht="12.75" hidden="false" customHeight="false" outlineLevel="0" collapsed="false">
      <c r="A447" s="296"/>
      <c r="B447" s="307"/>
      <c r="C447" s="307"/>
      <c r="D447" s="299"/>
      <c r="E447" s="299"/>
      <c r="F447" s="164"/>
    </row>
    <row r="448" customFormat="false" ht="12.75" hidden="false" customHeight="false" outlineLevel="0" collapsed="false">
      <c r="A448" s="296"/>
      <c r="B448" s="307"/>
      <c r="C448" s="307"/>
      <c r="D448" s="299"/>
      <c r="E448" s="299"/>
      <c r="F448" s="164"/>
    </row>
    <row r="449" customFormat="false" ht="12.75" hidden="false" customHeight="false" outlineLevel="0" collapsed="false">
      <c r="A449" s="296"/>
      <c r="B449" s="307"/>
      <c r="C449" s="307"/>
      <c r="D449" s="299"/>
      <c r="E449" s="299"/>
      <c r="F449" s="164"/>
    </row>
    <row r="450" customFormat="false" ht="12.75" hidden="false" customHeight="false" outlineLevel="0" collapsed="false">
      <c r="A450" s="296"/>
      <c r="B450" s="307"/>
      <c r="C450" s="307"/>
      <c r="D450" s="299"/>
      <c r="E450" s="299"/>
      <c r="F450" s="164"/>
    </row>
    <row r="451" customFormat="false" ht="12.75" hidden="false" customHeight="false" outlineLevel="0" collapsed="false">
      <c r="A451" s="296"/>
      <c r="B451" s="307"/>
      <c r="C451" s="307"/>
      <c r="D451" s="299"/>
      <c r="E451" s="299"/>
      <c r="F451" s="164"/>
    </row>
    <row r="452" customFormat="false" ht="12.75" hidden="false" customHeight="false" outlineLevel="0" collapsed="false">
      <c r="A452" s="296"/>
      <c r="B452" s="307"/>
      <c r="C452" s="307"/>
      <c r="D452" s="299"/>
      <c r="E452" s="299"/>
      <c r="F452" s="164"/>
    </row>
    <row r="453" customFormat="false" ht="12.75" hidden="false" customHeight="false" outlineLevel="0" collapsed="false">
      <c r="A453" s="296"/>
      <c r="B453" s="307"/>
      <c r="C453" s="307"/>
      <c r="D453" s="299"/>
      <c r="E453" s="299"/>
      <c r="F453" s="164"/>
    </row>
    <row r="454" customFormat="false" ht="12.75" hidden="false" customHeight="false" outlineLevel="0" collapsed="false">
      <c r="A454" s="296"/>
      <c r="B454" s="307"/>
      <c r="C454" s="307"/>
      <c r="D454" s="299"/>
      <c r="E454" s="299"/>
      <c r="F454" s="164"/>
    </row>
    <row r="455" customFormat="false" ht="12.75" hidden="false" customHeight="false" outlineLevel="0" collapsed="false">
      <c r="A455" s="296"/>
      <c r="B455" s="307"/>
      <c r="C455" s="307"/>
      <c r="D455" s="299"/>
      <c r="E455" s="299"/>
      <c r="F455" s="164"/>
    </row>
    <row r="456" customFormat="false" ht="12.75" hidden="false" customHeight="false" outlineLevel="0" collapsed="false">
      <c r="A456" s="296"/>
      <c r="B456" s="307"/>
      <c r="C456" s="307"/>
      <c r="D456" s="299"/>
      <c r="E456" s="299"/>
      <c r="F456" s="164"/>
    </row>
    <row r="457" customFormat="false" ht="12.75" hidden="false" customHeight="false" outlineLevel="0" collapsed="false">
      <c r="A457" s="296"/>
      <c r="B457" s="307"/>
      <c r="C457" s="307"/>
      <c r="D457" s="299"/>
      <c r="E457" s="299"/>
      <c r="F457" s="164"/>
    </row>
    <row r="458" customFormat="false" ht="12.75" hidden="false" customHeight="false" outlineLevel="0" collapsed="false">
      <c r="A458" s="296"/>
      <c r="B458" s="307"/>
      <c r="C458" s="307"/>
      <c r="D458" s="299"/>
      <c r="E458" s="299"/>
      <c r="F458" s="164"/>
    </row>
    <row r="459" customFormat="false" ht="12.75" hidden="false" customHeight="false" outlineLevel="0" collapsed="false">
      <c r="A459" s="296"/>
      <c r="B459" s="307"/>
      <c r="C459" s="307"/>
      <c r="D459" s="299"/>
      <c r="E459" s="299"/>
      <c r="F459" s="164"/>
    </row>
    <row r="460" customFormat="false" ht="12.75" hidden="false" customHeight="false" outlineLevel="0" collapsed="false">
      <c r="A460" s="296"/>
      <c r="B460" s="307"/>
      <c r="C460" s="307"/>
      <c r="D460" s="299"/>
      <c r="E460" s="299"/>
      <c r="F460" s="164"/>
    </row>
    <row r="461" customFormat="false" ht="12.75" hidden="false" customHeight="false" outlineLevel="0" collapsed="false">
      <c r="A461" s="296"/>
      <c r="B461" s="307"/>
      <c r="C461" s="307"/>
      <c r="D461" s="299"/>
      <c r="E461" s="299"/>
      <c r="F461" s="164"/>
    </row>
    <row r="462" customFormat="false" ht="12.75" hidden="false" customHeight="false" outlineLevel="0" collapsed="false">
      <c r="A462" s="296"/>
      <c r="B462" s="307"/>
      <c r="C462" s="307"/>
      <c r="D462" s="299"/>
      <c r="E462" s="299"/>
      <c r="F462" s="164"/>
    </row>
    <row r="463" customFormat="false" ht="12.75" hidden="false" customHeight="false" outlineLevel="0" collapsed="false">
      <c r="A463" s="296"/>
      <c r="B463" s="307"/>
      <c r="C463" s="307"/>
      <c r="D463" s="299"/>
      <c r="E463" s="299"/>
      <c r="F463" s="164"/>
    </row>
    <row r="464" customFormat="false" ht="12.75" hidden="false" customHeight="false" outlineLevel="0" collapsed="false">
      <c r="A464" s="296"/>
      <c r="B464" s="307"/>
      <c r="C464" s="307"/>
      <c r="D464" s="299"/>
      <c r="E464" s="299"/>
      <c r="F464" s="164"/>
    </row>
    <row r="465" customFormat="false" ht="12.75" hidden="false" customHeight="false" outlineLevel="0" collapsed="false">
      <c r="A465" s="296"/>
      <c r="B465" s="307"/>
      <c r="C465" s="307"/>
      <c r="D465" s="299"/>
      <c r="E465" s="299"/>
      <c r="F465" s="164"/>
    </row>
    <row r="466" customFormat="false" ht="12.75" hidden="false" customHeight="false" outlineLevel="0" collapsed="false">
      <c r="A466" s="296"/>
      <c r="B466" s="307"/>
      <c r="C466" s="307"/>
      <c r="D466" s="299"/>
      <c r="E466" s="299"/>
      <c r="F466" s="164"/>
    </row>
    <row r="467" customFormat="false" ht="12.75" hidden="false" customHeight="false" outlineLevel="0" collapsed="false">
      <c r="A467" s="296"/>
      <c r="B467" s="307"/>
      <c r="C467" s="307"/>
      <c r="D467" s="299"/>
      <c r="E467" s="299"/>
      <c r="F467" s="164"/>
    </row>
    <row r="468" customFormat="false" ht="12.75" hidden="false" customHeight="false" outlineLevel="0" collapsed="false">
      <c r="A468" s="296"/>
      <c r="B468" s="307"/>
      <c r="C468" s="307"/>
      <c r="D468" s="299"/>
      <c r="E468" s="299"/>
      <c r="F468" s="164"/>
    </row>
    <row r="469" customFormat="false" ht="12.75" hidden="false" customHeight="false" outlineLevel="0" collapsed="false">
      <c r="A469" s="296"/>
      <c r="B469" s="307"/>
      <c r="C469" s="307"/>
      <c r="D469" s="299"/>
      <c r="E469" s="299"/>
      <c r="F469" s="164"/>
    </row>
    <row r="470" customFormat="false" ht="12.75" hidden="false" customHeight="false" outlineLevel="0" collapsed="false">
      <c r="A470" s="296"/>
      <c r="B470" s="307"/>
      <c r="C470" s="307"/>
      <c r="D470" s="299"/>
      <c r="E470" s="299"/>
      <c r="F470" s="164"/>
    </row>
    <row r="471" customFormat="false" ht="12.75" hidden="false" customHeight="false" outlineLevel="0" collapsed="false">
      <c r="A471" s="296"/>
      <c r="B471" s="307"/>
      <c r="C471" s="307"/>
      <c r="D471" s="299"/>
      <c r="E471" s="299"/>
      <c r="F471" s="164"/>
    </row>
    <row r="472" customFormat="false" ht="12.75" hidden="false" customHeight="false" outlineLevel="0" collapsed="false">
      <c r="A472" s="296"/>
      <c r="B472" s="307"/>
      <c r="C472" s="307"/>
      <c r="D472" s="299"/>
      <c r="E472" s="299"/>
      <c r="F472" s="164"/>
    </row>
    <row r="473" customFormat="false" ht="12.75" hidden="false" customHeight="false" outlineLevel="0" collapsed="false">
      <c r="A473" s="296"/>
      <c r="B473" s="307"/>
      <c r="C473" s="307"/>
      <c r="D473" s="299"/>
      <c r="E473" s="299"/>
      <c r="F473" s="164"/>
    </row>
    <row r="474" customFormat="false" ht="12.75" hidden="false" customHeight="false" outlineLevel="0" collapsed="false">
      <c r="A474" s="296"/>
      <c r="B474" s="307"/>
      <c r="C474" s="307"/>
      <c r="D474" s="299"/>
      <c r="E474" s="299"/>
      <c r="F474" s="164"/>
    </row>
    <row r="475" customFormat="false" ht="12.75" hidden="false" customHeight="false" outlineLevel="0" collapsed="false">
      <c r="A475" s="296"/>
      <c r="B475" s="307"/>
      <c r="C475" s="307"/>
      <c r="D475" s="299"/>
      <c r="E475" s="299"/>
      <c r="F475" s="164"/>
    </row>
    <row r="476" customFormat="false" ht="12.75" hidden="false" customHeight="false" outlineLevel="0" collapsed="false">
      <c r="A476" s="296"/>
      <c r="B476" s="307"/>
      <c r="C476" s="307"/>
      <c r="D476" s="299"/>
      <c r="E476" s="299"/>
      <c r="F476" s="164"/>
    </row>
    <row r="477" customFormat="false" ht="12.75" hidden="false" customHeight="false" outlineLevel="0" collapsed="false">
      <c r="A477" s="296"/>
      <c r="B477" s="307"/>
      <c r="C477" s="307"/>
      <c r="D477" s="299"/>
      <c r="E477" s="299"/>
      <c r="F477" s="164"/>
    </row>
    <row r="478" customFormat="false" ht="12.75" hidden="false" customHeight="false" outlineLevel="0" collapsed="false">
      <c r="A478" s="296"/>
      <c r="B478" s="307"/>
      <c r="C478" s="307"/>
      <c r="D478" s="299"/>
      <c r="E478" s="299"/>
      <c r="F478" s="164"/>
    </row>
    <row r="479" customFormat="false" ht="12.75" hidden="false" customHeight="false" outlineLevel="0" collapsed="false">
      <c r="A479" s="296"/>
      <c r="B479" s="307"/>
      <c r="C479" s="307"/>
      <c r="D479" s="299"/>
      <c r="E479" s="299"/>
      <c r="F479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15" activePane="bottomLeft" state="frozen"/>
      <selection pane="topLeft" activeCell="A1" activeCellId="0" sqref="A1"/>
      <selection pane="bottom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6" width="14.41"/>
    <col collapsed="false" customWidth="true" hidden="false" outlineLevel="0" max="2" min="2" style="96" width="9.14"/>
    <col collapsed="false" customWidth="true" hidden="false" outlineLevel="0" max="3" min="3" style="225" width="9.14"/>
    <col collapsed="false" customWidth="true" hidden="false" outlineLevel="0" max="4" min="4" style="164" width="11.7"/>
    <col collapsed="false" customWidth="true" hidden="false" outlineLevel="0" max="5" min="5" style="164" width="8.56"/>
    <col collapsed="false" customWidth="true" hidden="false" outlineLevel="0" max="6" min="6" style="96" width="7.28"/>
    <col collapsed="false" customWidth="true" hidden="false" outlineLevel="0" max="7" min="7" style="96" width="7.7"/>
    <col collapsed="false" customWidth="true" hidden="false" outlineLevel="0" max="8" min="8" style="92" width="2.84"/>
    <col collapsed="false" customWidth="true" hidden="false" outlineLevel="0" max="14" min="14" style="0" width="2.28"/>
  </cols>
  <sheetData>
    <row r="1" customFormat="false" ht="15" hidden="false" customHeight="false" outlineLevel="0" collapsed="false">
      <c r="A1" s="226" t="s">
        <v>127</v>
      </c>
      <c r="B1" s="90"/>
      <c r="C1" s="227"/>
      <c r="D1" s="228"/>
      <c r="E1" s="228"/>
      <c r="F1" s="90"/>
      <c r="G1" s="229"/>
      <c r="I1" s="230" t="s">
        <v>94</v>
      </c>
      <c r="J1" s="89"/>
      <c r="K1" s="91"/>
    </row>
    <row r="3" customFormat="false" ht="12.75" hidden="false" customHeight="false" outlineLevel="0" collapsed="false">
      <c r="A3" s="231" t="s">
        <v>95</v>
      </c>
      <c r="B3" s="229"/>
      <c r="D3" s="232" t="s">
        <v>96</v>
      </c>
      <c r="E3" s="228"/>
      <c r="F3" s="90"/>
      <c r="G3" s="229"/>
      <c r="I3" s="233" t="s">
        <v>97</v>
      </c>
      <c r="J3" s="234"/>
      <c r="K3" s="234"/>
      <c r="L3" s="234"/>
      <c r="M3" s="235"/>
      <c r="O3" s="236" t="s">
        <v>98</v>
      </c>
      <c r="P3" s="113"/>
      <c r="Q3" s="114"/>
    </row>
    <row r="4" customFormat="false" ht="12.75" hidden="false" customHeight="false" outlineLevel="0" collapsed="false">
      <c r="A4" s="237" t="s">
        <v>58</v>
      </c>
      <c r="B4" s="238" t="n">
        <v>0.013725</v>
      </c>
      <c r="C4" s="299" t="n">
        <f aca="false">B4*B1481</f>
        <v>0</v>
      </c>
      <c r="D4" s="239" t="s">
        <v>99</v>
      </c>
      <c r="E4" s="240"/>
      <c r="F4" s="241"/>
      <c r="G4" s="242" t="n">
        <v>0.002</v>
      </c>
      <c r="I4" s="243" t="s">
        <v>100</v>
      </c>
      <c r="J4" s="92"/>
      <c r="K4" s="92"/>
      <c r="L4" s="92"/>
      <c r="M4" s="244"/>
      <c r="O4" s="245" t="s">
        <v>101</v>
      </c>
      <c r="P4" s="124"/>
      <c r="Q4" s="246"/>
    </row>
    <row r="5" customFormat="false" ht="12.75" hidden="false" customHeight="false" outlineLevel="0" collapsed="false">
      <c r="A5" s="247" t="s">
        <v>102</v>
      </c>
      <c r="B5" s="248" t="n">
        <v>0.9782727</v>
      </c>
      <c r="C5" s="249"/>
      <c r="I5" s="243" t="s">
        <v>103</v>
      </c>
      <c r="J5" s="92"/>
      <c r="K5" s="92"/>
      <c r="L5" s="92"/>
      <c r="M5" s="244"/>
      <c r="O5" s="245" t="s">
        <v>104</v>
      </c>
      <c r="P5" s="124"/>
      <c r="Q5" s="246"/>
    </row>
    <row r="6" customFormat="false" ht="12.75" hidden="false" customHeight="false" outlineLevel="0" collapsed="false">
      <c r="A6" s="247" t="s">
        <v>105</v>
      </c>
      <c r="B6" s="248" t="n">
        <v>0.17700899</v>
      </c>
      <c r="D6" s="232" t="s">
        <v>106</v>
      </c>
      <c r="E6" s="228"/>
      <c r="F6" s="90"/>
      <c r="G6" s="229"/>
      <c r="I6" s="250" t="s">
        <v>107</v>
      </c>
      <c r="J6" s="251"/>
      <c r="K6" s="251"/>
      <c r="L6" s="251"/>
      <c r="M6" s="252"/>
      <c r="O6" s="253" t="s">
        <v>108</v>
      </c>
      <c r="P6" s="254"/>
      <c r="Q6" s="255"/>
    </row>
    <row r="7" customFormat="false" ht="12.75" hidden="false" customHeight="false" outlineLevel="0" collapsed="false">
      <c r="A7" s="247" t="s">
        <v>109</v>
      </c>
      <c r="B7" s="256" t="n">
        <v>-2.259E-005</v>
      </c>
      <c r="D7" s="257" t="n">
        <v>36161</v>
      </c>
      <c r="E7" s="258" t="n">
        <v>0.0008</v>
      </c>
      <c r="F7" s="259"/>
      <c r="G7" s="260"/>
      <c r="I7" s="92"/>
      <c r="J7" s="92"/>
      <c r="K7" s="92"/>
      <c r="L7" s="92"/>
      <c r="M7" s="92"/>
    </row>
    <row r="8" customFormat="false" ht="12.75" hidden="false" customHeight="false" outlineLevel="0" collapsed="false">
      <c r="A8" s="261" t="s">
        <v>110</v>
      </c>
      <c r="B8" s="262" t="n">
        <v>-0.0412</v>
      </c>
      <c r="C8" s="164"/>
      <c r="D8" s="263" t="n">
        <v>36495</v>
      </c>
      <c r="E8" s="264" t="n">
        <v>0.008</v>
      </c>
      <c r="F8" s="265" t="n">
        <f aca="false">(E8-E7)/((D8-D7)/(365/12))*3</f>
        <v>0.00196706586826347</v>
      </c>
      <c r="G8" s="266"/>
      <c r="H8" s="0"/>
      <c r="I8" s="233" t="s">
        <v>111</v>
      </c>
      <c r="J8" s="234"/>
      <c r="K8" s="234"/>
      <c r="L8" s="234"/>
      <c r="M8" s="235"/>
    </row>
    <row r="9" customFormat="false" ht="12.75" hidden="false" customHeight="false" outlineLevel="0" collapsed="false">
      <c r="A9" s="267" t="s">
        <v>112</v>
      </c>
      <c r="B9" s="268" t="n">
        <v>0.97662479</v>
      </c>
      <c r="C9" s="164"/>
      <c r="D9" s="309"/>
      <c r="E9" s="299"/>
      <c r="F9" s="310"/>
      <c r="G9" s="97"/>
      <c r="H9" s="0"/>
      <c r="I9" s="250" t="s">
        <v>113</v>
      </c>
      <c r="J9" s="251"/>
      <c r="K9" s="251"/>
      <c r="L9" s="251"/>
      <c r="M9" s="252"/>
    </row>
    <row r="10" customFormat="false" ht="12.75" hidden="false" customHeight="false" outlineLevel="0" collapsed="false">
      <c r="A10" s="269" t="s">
        <v>114</v>
      </c>
      <c r="B10" s="270" t="n">
        <v>0.0386807</v>
      </c>
      <c r="C10" s="164"/>
      <c r="D10" s="98"/>
      <c r="E10" s="271" t="s">
        <v>40</v>
      </c>
      <c r="F10" s="164" t="s">
        <v>88</v>
      </c>
      <c r="G10" s="96" t="s">
        <v>115</v>
      </c>
      <c r="H10" s="0"/>
      <c r="I10" s="92"/>
      <c r="J10" s="92"/>
      <c r="K10" s="92"/>
      <c r="L10" s="92"/>
      <c r="M10" s="92"/>
    </row>
    <row r="11" customFormat="false" ht="12.75" hidden="false" customHeight="false" outlineLevel="0" collapsed="false">
      <c r="A11" s="98"/>
      <c r="B11" s="271"/>
      <c r="C11" s="164"/>
      <c r="D11" s="93" t="s">
        <v>116</v>
      </c>
      <c r="E11" s="272" t="n">
        <f aca="false">AVERAGE(B15:B110)</f>
        <v>0.0271878707296424</v>
      </c>
      <c r="F11" s="272" t="n">
        <f aca="false">AVERAGE(C15:C110)</f>
        <v>0.0193567276737581</v>
      </c>
      <c r="G11" s="272" t="n">
        <f aca="false">F11-E11</f>
        <v>-0.00783114305588436</v>
      </c>
      <c r="H11" s="0"/>
      <c r="I11" s="92"/>
      <c r="J11" s="92"/>
      <c r="K11" s="92"/>
      <c r="L11" s="92"/>
      <c r="M11" s="92"/>
    </row>
    <row r="12" customFormat="false" ht="12.75" hidden="false" customHeight="false" outlineLevel="0" collapsed="false">
      <c r="C12" s="164"/>
      <c r="D12" s="96"/>
      <c r="F12" s="92"/>
      <c r="G12" s="96" t="s">
        <v>117</v>
      </c>
      <c r="H12" s="0"/>
    </row>
    <row r="13" customFormat="false" ht="12.75" hidden="false" customHeight="false" outlineLevel="0" collapsed="false">
      <c r="B13" s="274" t="s">
        <v>118</v>
      </c>
      <c r="C13" s="275"/>
      <c r="D13" s="276" t="s">
        <v>119</v>
      </c>
      <c r="G13" s="277" t="n">
        <f aca="false">SUM(G15:G110)</f>
        <v>0.0375520766137483</v>
      </c>
    </row>
    <row r="14" customFormat="false" ht="12.75" hidden="false" customHeight="false" outlineLevel="0" collapsed="false">
      <c r="A14" s="278" t="s">
        <v>72</v>
      </c>
      <c r="B14" s="311" t="s">
        <v>120</v>
      </c>
      <c r="C14" s="275" t="s">
        <v>128</v>
      </c>
      <c r="D14" s="93" t="s">
        <v>129</v>
      </c>
      <c r="E14" s="90" t="s">
        <v>123</v>
      </c>
      <c r="F14" s="89" t="s">
        <v>124</v>
      </c>
      <c r="G14" s="91" t="s">
        <v>125</v>
      </c>
      <c r="H14" s="0"/>
    </row>
    <row r="15" customFormat="false" ht="12.75" hidden="false" customHeight="false" outlineLevel="0" collapsed="false">
      <c r="A15" s="281" t="n">
        <v>33604</v>
      </c>
      <c r="B15" s="286" t="n">
        <v>0.0414746543778803</v>
      </c>
      <c r="C15" s="287" t="n">
        <v>0.0308571428571429</v>
      </c>
      <c r="D15" s="290"/>
      <c r="F15" s="164"/>
      <c r="G15" s="289"/>
      <c r="H15" s="0"/>
      <c r="K15" s="86"/>
      <c r="L15" s="86"/>
    </row>
    <row r="16" customFormat="false" ht="12.75" hidden="false" customHeight="false" outlineLevel="0" collapsed="false">
      <c r="A16" s="281" t="n">
        <v>33635</v>
      </c>
      <c r="B16" s="286" t="n">
        <v>0.0412528647822765</v>
      </c>
      <c r="C16" s="287" t="n">
        <v>0.0307167235494878</v>
      </c>
      <c r="D16" s="290"/>
      <c r="F16" s="164"/>
      <c r="G16" s="289"/>
      <c r="H16" s="0"/>
      <c r="K16" s="86"/>
      <c r="L16" s="86"/>
    </row>
    <row r="17" customFormat="false" ht="12.75" hidden="false" customHeight="false" outlineLevel="0" collapsed="false">
      <c r="A17" s="281" t="n">
        <v>33664</v>
      </c>
      <c r="B17" s="286" t="n">
        <v>0.0403348554033485</v>
      </c>
      <c r="C17" s="287" t="n">
        <v>0.0293785310734462</v>
      </c>
      <c r="D17" s="290"/>
      <c r="F17" s="164"/>
      <c r="G17" s="289"/>
      <c r="H17" s="0"/>
    </row>
    <row r="18" customFormat="false" ht="12.75" hidden="false" customHeight="false" outlineLevel="0" collapsed="false">
      <c r="A18" s="281" t="n">
        <v>33695</v>
      </c>
      <c r="B18" s="286" t="n">
        <v>0.0428249436513901</v>
      </c>
      <c r="C18" s="287" t="n">
        <v>0.0258136924803594</v>
      </c>
      <c r="D18" s="290"/>
      <c r="F18" s="164"/>
      <c r="G18" s="289"/>
      <c r="H18" s="0"/>
    </row>
    <row r="19" customFormat="false" ht="12.75" hidden="false" customHeight="false" outlineLevel="0" collapsed="false">
      <c r="A19" s="281" t="n">
        <v>33725</v>
      </c>
      <c r="B19" s="286" t="n">
        <v>0.0434456928838953</v>
      </c>
      <c r="C19" s="287" t="n">
        <v>0.024636058230683</v>
      </c>
      <c r="D19" s="290"/>
      <c r="F19" s="164"/>
      <c r="G19" s="289"/>
      <c r="H19" s="0"/>
    </row>
    <row r="20" customFormat="false" ht="12.75" hidden="false" customHeight="false" outlineLevel="0" collapsed="false">
      <c r="A20" s="281" t="n">
        <v>33756</v>
      </c>
      <c r="B20" s="286" t="n">
        <v>0.0387770320656229</v>
      </c>
      <c r="C20" s="287" t="n">
        <v>0.0269058295964124</v>
      </c>
      <c r="D20" s="290" t="n">
        <f aca="false">($B$4*B20+$B$5*$C19+$B$6*($C19-$C16)+$B$7)-($B$4*B19+$B$5*$C18+$B$6*($C18-$C15)+$B$7-$C19)*$B$8</f>
        <v>0.0235463423668252</v>
      </c>
      <c r="F20" s="164"/>
      <c r="G20" s="289"/>
      <c r="H20" s="0"/>
    </row>
    <row r="21" customFormat="false" ht="12.75" hidden="false" customHeight="false" outlineLevel="0" collapsed="false">
      <c r="A21" s="281" t="n">
        <v>33786</v>
      </c>
      <c r="B21" s="286" t="n">
        <v>0.0373692077727952</v>
      </c>
      <c r="C21" s="287" t="n">
        <v>0.026875699888018</v>
      </c>
      <c r="D21" s="290" t="n">
        <f aca="false">($B$4*B21+$B$5*$C20+$B$6*($C20-$C17)+$B$7)-($B$4*B20+$B$5*$C19+$B$6*($C19-$C16)+$B$7-$C20)*$B$8</f>
        <v>0.026234934283607</v>
      </c>
      <c r="E21" s="164" t="n">
        <f aca="false">D20-C20</f>
        <v>-0.00335948722958721</v>
      </c>
      <c r="F21" s="164" t="n">
        <f aca="false">D21-C21</f>
        <v>-0.000640765604410974</v>
      </c>
      <c r="G21" s="289" t="n">
        <f aca="false">100*(F21^2)</f>
        <v>4.10580559796161E-005</v>
      </c>
      <c r="H21" s="0"/>
    </row>
    <row r="22" customFormat="false" ht="12.75" hidden="false" customHeight="false" outlineLevel="0" collapsed="false">
      <c r="A22" s="281" t="n">
        <v>33817</v>
      </c>
      <c r="B22" s="286" t="n">
        <v>0.0357941834451903</v>
      </c>
      <c r="C22" s="287" t="n">
        <v>0.0291806958473626</v>
      </c>
      <c r="D22" s="290" t="n">
        <f aca="false">($B$4*B22+$B$5*$C21+$B$6*($C21-$C18)+$B$7)-($B$4*B21+$B$5*$C20+$B$6*($C20-$C17)+$B$7-$C21)*$B$8</f>
        <v>0.0269277573275302</v>
      </c>
      <c r="E22" s="164" t="n">
        <f aca="false">D21-C21</f>
        <v>-0.000640765604410974</v>
      </c>
      <c r="F22" s="164" t="n">
        <f aca="false">D22-C22</f>
        <v>-0.00225293851983238</v>
      </c>
      <c r="G22" s="289" t="n">
        <f aca="false">100*(F22^2)</f>
        <v>0.000507573197414452</v>
      </c>
      <c r="H22" s="0"/>
    </row>
    <row r="23" customFormat="false" ht="12.75" hidden="false" customHeight="false" outlineLevel="0" collapsed="false">
      <c r="A23" s="281" t="n">
        <v>33848</v>
      </c>
      <c r="B23" s="286" t="n">
        <v>0.035661218424963</v>
      </c>
      <c r="C23" s="287" t="n">
        <v>0.0280269058295963</v>
      </c>
      <c r="D23" s="290" t="n">
        <f aca="false">($B$4*B23+$B$5*$C22+$B$6*($C22-$C19)+$B$7)-($B$4*B22+$B$5*$C21+$B$6*($C21-$C18)+$B$7-$C22)*$B$8</f>
        <v>0.0297260108439273</v>
      </c>
      <c r="E23" s="164" t="n">
        <f aca="false">D22-C22</f>
        <v>-0.00225293851983238</v>
      </c>
      <c r="F23" s="164" t="n">
        <f aca="false">D23-C23</f>
        <v>0.00169910501433102</v>
      </c>
      <c r="G23" s="289" t="n">
        <f aca="false">100*(F23^2)</f>
        <v>0.000288695784972481</v>
      </c>
      <c r="H23" s="0"/>
    </row>
    <row r="24" customFormat="false" ht="12.75" hidden="false" customHeight="false" outlineLevel="0" collapsed="false">
      <c r="A24" s="281" t="n">
        <v>33878</v>
      </c>
      <c r="B24" s="286" t="n">
        <v>0.0355292376017766</v>
      </c>
      <c r="C24" s="287" t="n">
        <v>0.0257558790593504</v>
      </c>
      <c r="D24" s="290" t="n">
        <f aca="false">($B$4*B24+$B$5*$C23+$B$6*($C23-$C20)+$B$7)-($B$4*B23+$B$5*$C22+$B$6*($C22-$C19)+$B$7-$C23)*$B$8</f>
        <v>0.0281552384543532</v>
      </c>
      <c r="E24" s="164" t="n">
        <f aca="false">D23-C23</f>
        <v>0.00169910501433102</v>
      </c>
      <c r="F24" s="164" t="n">
        <f aca="false">D24-C24</f>
        <v>0.00239935939500283</v>
      </c>
      <c r="G24" s="289" t="n">
        <f aca="false">100*(F24^2)</f>
        <v>0.000575692550638833</v>
      </c>
      <c r="H24" s="0"/>
    </row>
    <row r="25" customFormat="false" ht="12.75" hidden="false" customHeight="false" outlineLevel="0" collapsed="false">
      <c r="A25" s="281" t="n">
        <v>33909</v>
      </c>
      <c r="B25" s="286" t="n">
        <v>0.03023598820059</v>
      </c>
      <c r="C25" s="287" t="n">
        <v>0.0268156424581005</v>
      </c>
      <c r="D25" s="290" t="n">
        <f aca="false">($B$4*B25+$B$5*$C24+$B$6*($C24-$C21)+$B$7)-($B$4*B24+$B$5*$C23+$B$6*($C23-$C20)+$B$7-$C24)*$B$8</f>
        <v>0.0254862672985002</v>
      </c>
      <c r="E25" s="164" t="n">
        <f aca="false">D24-C24</f>
        <v>0.00239935939500283</v>
      </c>
      <c r="F25" s="164" t="n">
        <f aca="false">D25-C25</f>
        <v>-0.0013293751596003</v>
      </c>
      <c r="G25" s="289" t="n">
        <f aca="false">100*(F25^2)</f>
        <v>0.000176723831496232</v>
      </c>
      <c r="H25" s="0"/>
    </row>
    <row r="26" customFormat="false" ht="12.75" hidden="false" customHeight="false" outlineLevel="0" collapsed="false">
      <c r="A26" s="281" t="n">
        <v>33939</v>
      </c>
      <c r="B26" s="286" t="n">
        <v>0.025792188651437</v>
      </c>
      <c r="C26" s="287" t="n">
        <v>0.0290178571428572</v>
      </c>
      <c r="D26" s="290" t="n">
        <f aca="false">($B$4*B26+$B$5*$C25+$B$6*($C25-$C22)+$B$7)-($B$4*B25+$B$5*$C24+$B$6*($C24-$C21)+$B$7-$C25)*$B$8</f>
        <v>0.0260870652599756</v>
      </c>
      <c r="E26" s="164" t="n">
        <f aca="false">D25-C25</f>
        <v>-0.0013293751596003</v>
      </c>
      <c r="F26" s="164" t="n">
        <f aca="false">D26-C26</f>
        <v>-0.00293079188288159</v>
      </c>
      <c r="G26" s="289" t="n">
        <f aca="false">100*(F26^2)</f>
        <v>0.000858954106076461</v>
      </c>
      <c r="H26" s="0"/>
    </row>
    <row r="27" customFormat="false" ht="12.75" hidden="false" customHeight="false" outlineLevel="0" collapsed="false">
      <c r="A27" s="281" t="n">
        <v>33970</v>
      </c>
      <c r="B27" s="286" t="n">
        <v>0.0169616519174043</v>
      </c>
      <c r="C27" s="287" t="n">
        <v>0.0288248337028825</v>
      </c>
      <c r="D27" s="290" t="n">
        <f aca="false">($B$4*B27+$B$5*$C26+$B$6*($C26-$C23)+$B$7)-($B$4*B26+$B$5*$C25+$B$6*($C25-$C22)+$B$7-$C26)*$B$8</f>
        <v>0.0286546639654593</v>
      </c>
      <c r="E27" s="164" t="n">
        <f aca="false">D26-C26</f>
        <v>-0.00293079188288159</v>
      </c>
      <c r="F27" s="164" t="n">
        <f aca="false">D27-C27</f>
        <v>-0.000170169737423159</v>
      </c>
      <c r="G27" s="289" t="n">
        <f aca="false">100*(F27^2)</f>
        <v>2.89577395346667E-006</v>
      </c>
      <c r="H27" s="0"/>
    </row>
    <row r="28" customFormat="false" ht="12.75" hidden="false" customHeight="false" outlineLevel="0" collapsed="false">
      <c r="A28" s="281" t="n">
        <v>34001</v>
      </c>
      <c r="B28" s="286" t="n">
        <v>0.0183418928833456</v>
      </c>
      <c r="C28" s="287" t="n">
        <v>0.0298013245033113</v>
      </c>
      <c r="D28" s="290" t="n">
        <f aca="false">($B$4*B28+$B$5*$C27+$B$6*($C27-$C24)+$B$7)-($B$4*B27+$B$5*$C26+$B$6*($C26-$C23)+$B$7-$C27)*$B$8</f>
        <v>0.0289687971155062</v>
      </c>
      <c r="E28" s="164" t="n">
        <f aca="false">D27-C27</f>
        <v>-0.000170169737423159</v>
      </c>
      <c r="F28" s="164" t="n">
        <f aca="false">D28-C28</f>
        <v>-0.000832527387805135</v>
      </c>
      <c r="G28" s="289" t="n">
        <f aca="false">100*(F28^2)</f>
        <v>6.93101851445641E-005</v>
      </c>
      <c r="H28" s="0"/>
    </row>
    <row r="29" customFormat="false" ht="12.75" hidden="false" customHeight="false" outlineLevel="0" collapsed="false">
      <c r="A29" s="281" t="n">
        <v>34029</v>
      </c>
      <c r="B29" s="286" t="n">
        <v>0.0190197512801757</v>
      </c>
      <c r="C29" s="287" t="n">
        <v>0.0296377607025247</v>
      </c>
      <c r="D29" s="290" t="n">
        <f aca="false">($B$4*B29+$B$5*$C28+$B$6*($C28-$C25)+$B$7)-($B$4*B28+$B$5*$C27+$B$6*($C27-$C24)+$B$7-$C28)*$B$8</f>
        <v>0.0298865587024287</v>
      </c>
      <c r="E29" s="164" t="n">
        <f aca="false">D28-C28</f>
        <v>-0.000832527387805135</v>
      </c>
      <c r="F29" s="164" t="n">
        <f aca="false">D29-C29</f>
        <v>0.000248797999904012</v>
      </c>
      <c r="G29" s="289" t="n">
        <f aca="false">100*(F29^2)</f>
        <v>6.19004447562369E-006</v>
      </c>
      <c r="H29" s="0"/>
    </row>
    <row r="30" customFormat="false" ht="12.75" hidden="false" customHeight="false" outlineLevel="0" collapsed="false">
      <c r="A30" s="281" t="n">
        <v>34060</v>
      </c>
      <c r="B30" s="286" t="n">
        <v>0.0129682997118155</v>
      </c>
      <c r="C30" s="287" t="n">
        <v>0.0306345733041575</v>
      </c>
      <c r="D30" s="290" t="n">
        <f aca="false">($B$4*B30+$B$5*$C29+$B$6*($C29-$C26)+$B$7)-($B$4*B29+$B$5*$C28+$B$6*($C28-$C25)+$B$7-$C29)*$B$8</f>
        <v>0.0292706006184109</v>
      </c>
      <c r="E30" s="164" t="n">
        <f aca="false">D29-C29</f>
        <v>0.000248797999904012</v>
      </c>
      <c r="F30" s="164" t="n">
        <f aca="false">D30-C30</f>
        <v>-0.0013639726857466</v>
      </c>
      <c r="G30" s="289" t="n">
        <f aca="false">100*(F30^2)</f>
        <v>0.00018604214874628</v>
      </c>
      <c r="H30" s="0"/>
    </row>
    <row r="31" customFormat="false" ht="12.75" hidden="false" customHeight="false" outlineLevel="0" collapsed="false">
      <c r="A31" s="281" t="n">
        <v>34090</v>
      </c>
      <c r="B31" s="286" t="n">
        <v>0.0129217516152189</v>
      </c>
      <c r="C31" s="287" t="n">
        <v>0.0316939890710384</v>
      </c>
      <c r="D31" s="290" t="n">
        <f aca="false">($B$4*B31+$B$5*$C30+$B$6*($C30-$C27)+$B$7)-($B$4*B30+$B$5*$C29+$B$6*($C29-$C26)+$B$7-$C30)*$B$8</f>
        <v>0.0303873918921376</v>
      </c>
      <c r="E31" s="164" t="n">
        <f aca="false">D30-C30</f>
        <v>-0.0013639726857466</v>
      </c>
      <c r="F31" s="164" t="n">
        <f aca="false">D31-C31</f>
        <v>-0.00130659717890078</v>
      </c>
      <c r="G31" s="289" t="n">
        <f aca="false">100*(F31^2)</f>
        <v>0.000170719618791147</v>
      </c>
      <c r="H31" s="0"/>
    </row>
    <row r="32" customFormat="false" ht="12.75" hidden="false" customHeight="false" outlineLevel="0" collapsed="false">
      <c r="A32" s="281" t="n">
        <v>34121</v>
      </c>
      <c r="B32" s="286" t="n">
        <v>0.0122038765254844</v>
      </c>
      <c r="C32" s="287" t="n">
        <v>0.0316593886462884</v>
      </c>
      <c r="D32" s="290" t="n">
        <f aca="false">($B$4*B32+$B$5*$C31+$B$6*($C31-$C28)+$B$7)-($B$4*B31+$B$5*$C30+$B$6*($C30-$C27)+$B$7-$C31)*$B$8</f>
        <v>0.0314337943613547</v>
      </c>
      <c r="E32" s="164" t="n">
        <f aca="false">D31-C31</f>
        <v>-0.00130659717890078</v>
      </c>
      <c r="F32" s="164" t="n">
        <f aca="false">D32-C32</f>
        <v>-0.000225594284933718</v>
      </c>
      <c r="G32" s="289" t="n">
        <f aca="false">100*(F32^2)</f>
        <v>5.08927813947556E-006</v>
      </c>
      <c r="H32" s="0"/>
    </row>
    <row r="33" customFormat="false" ht="12.75" hidden="false" customHeight="false" outlineLevel="0" collapsed="false">
      <c r="A33" s="281" t="n">
        <v>34151</v>
      </c>
      <c r="B33" s="286" t="n">
        <v>0.0136887608069163</v>
      </c>
      <c r="C33" s="287" t="n">
        <v>0.0316248636859322</v>
      </c>
      <c r="D33" s="290" t="n">
        <f aca="false">($B$4*B33+$B$5*$C32+$B$6*($C32-$C29)+$B$7)-($B$4*B32+$B$5*$C31+$B$6*($C31-$C28)+$B$7-$C32)*$B$8</f>
        <v>0.0314874773554625</v>
      </c>
      <c r="E33" s="164" t="n">
        <f aca="false">D32-C32</f>
        <v>-0.000225594284933718</v>
      </c>
      <c r="F33" s="164" t="n">
        <f aca="false">D33-C33</f>
        <v>-0.000137386330469745</v>
      </c>
      <c r="G33" s="289" t="n">
        <f aca="false">100*(F33^2)</f>
        <v>1.8875003799942E-006</v>
      </c>
      <c r="H33" s="0"/>
    </row>
    <row r="34" customFormat="false" ht="12.75" hidden="false" customHeight="false" outlineLevel="0" collapsed="false">
      <c r="A34" s="281" t="n">
        <v>34182</v>
      </c>
      <c r="B34" s="286" t="n">
        <v>0.0172786177105833</v>
      </c>
      <c r="C34" s="287" t="n">
        <v>0.0316248636859322</v>
      </c>
      <c r="D34" s="290" t="n">
        <f aca="false">($B$4*B34+$B$5*$C33+$B$6*($C33-$C30)+$B$7)-($B$4*B33+$B$5*$C32+$B$6*($C32-$C29)+$B$7-$C33)*$B$8</f>
        <v>0.0313222253168359</v>
      </c>
      <c r="E34" s="164" t="n">
        <f aca="false">D33-C33</f>
        <v>-0.000137386330469745</v>
      </c>
      <c r="F34" s="164" t="n">
        <f aca="false">D34-C34</f>
        <v>-0.000302638369096261</v>
      </c>
      <c r="G34" s="289" t="n">
        <f aca="false">100*(F34^2)</f>
        <v>9.1589982449245E-006</v>
      </c>
      <c r="H34" s="0"/>
    </row>
    <row r="35" customFormat="false" ht="12.75" hidden="false" customHeight="false" outlineLevel="0" collapsed="false">
      <c r="A35" s="281" t="n">
        <v>34213</v>
      </c>
      <c r="B35" s="286" t="n">
        <v>0.0179340028694404</v>
      </c>
      <c r="C35" s="287" t="n">
        <v>0.0316248636859322</v>
      </c>
      <c r="D35" s="290" t="n">
        <f aca="false">($B$4*B35+$B$5*$C34+$B$6*($C34-$C31)+$B$7)-($B$4*B34+$B$5*$C33+$B$6*($C33-$C30)+$B$7-$C34)*$B$8</f>
        <v>0.031136811488768</v>
      </c>
      <c r="E35" s="164" t="n">
        <f aca="false">D34-C34</f>
        <v>-0.000302638369096261</v>
      </c>
      <c r="F35" s="164" t="n">
        <f aca="false">D35-C35</f>
        <v>-0.000488052197164208</v>
      </c>
      <c r="G35" s="289" t="n">
        <f aca="false">100*(F35^2)</f>
        <v>2.38194947156811E-005</v>
      </c>
      <c r="H35" s="0"/>
    </row>
    <row r="36" customFormat="false" ht="12.75" hidden="false" customHeight="false" outlineLevel="0" collapsed="false">
      <c r="A36" s="281" t="n">
        <v>34243</v>
      </c>
      <c r="B36" s="286" t="n">
        <v>0.0135811293781272</v>
      </c>
      <c r="C36" s="287" t="n">
        <v>0.0338427947598254</v>
      </c>
      <c r="D36" s="290" t="n">
        <f aca="false">($B$4*B36+$B$5*$C35+$B$6*($C35-$C32)+$B$7)-($B$4*B35+$B$5*$C34+$B$6*($C34-$C31)+$B$7-$C35)*$B$8</f>
        <v>0.0310758374110508</v>
      </c>
      <c r="E36" s="164" t="n">
        <f aca="false">D35-C35</f>
        <v>-0.000488052197164208</v>
      </c>
      <c r="F36" s="164" t="n">
        <f aca="false">D36-C36</f>
        <v>-0.00276695734877466</v>
      </c>
      <c r="G36" s="289" t="n">
        <f aca="false">100*(F36^2)</f>
        <v>0.000765605296993807</v>
      </c>
      <c r="H36" s="0"/>
    </row>
    <row r="37" customFormat="false" ht="12.75" hidden="false" customHeight="false" outlineLevel="0" collapsed="false">
      <c r="A37" s="281" t="n">
        <v>34274</v>
      </c>
      <c r="B37" s="286" t="n">
        <v>0.0136005726556907</v>
      </c>
      <c r="C37" s="287" t="n">
        <v>0.0315560391730141</v>
      </c>
      <c r="D37" s="290" t="n">
        <f aca="false">($B$4*B37+$B$5*$C36+$B$6*($C36-$C33)+$B$7)-($B$4*B36+$B$5*$C35+$B$6*($C35-$C32)+$B$7-$C36)*$B$8</f>
        <v>0.0335509628110842</v>
      </c>
      <c r="E37" s="164" t="n">
        <f aca="false">D36-C36</f>
        <v>-0.00276695734877466</v>
      </c>
      <c r="F37" s="164" t="n">
        <f aca="false">D37-C37</f>
        <v>0.00199492363807006</v>
      </c>
      <c r="G37" s="289" t="n">
        <f aca="false">100*(F37^2)</f>
        <v>0.00039797203217307</v>
      </c>
      <c r="H37" s="0"/>
    </row>
    <row r="38" customFormat="false" ht="12.75" hidden="false" customHeight="false" outlineLevel="0" collapsed="false">
      <c r="A38" s="281" t="n">
        <v>34304</v>
      </c>
      <c r="B38" s="286" t="n">
        <v>0.0193965517241381</v>
      </c>
      <c r="C38" s="287" t="n">
        <v>0.0314533622559652</v>
      </c>
      <c r="D38" s="290" t="n">
        <f aca="false">($B$4*B38+$B$5*$C37+$B$6*($C37-$C34)+$B$7)-($B$4*B37+$B$5*$C36+$B$6*($C36-$C33)+$B$7-$C37)*$B$8</f>
        <v>0.0311887110807908</v>
      </c>
      <c r="E38" s="164" t="n">
        <f aca="false">D37-C37</f>
        <v>0.00199492363807006</v>
      </c>
      <c r="F38" s="164" t="n">
        <f aca="false">D38-C38</f>
        <v>-0.000264651175174355</v>
      </c>
      <c r="G38" s="289" t="n">
        <f aca="false">100*(F38^2)</f>
        <v>7.00402445211673E-006</v>
      </c>
      <c r="H38" s="0"/>
    </row>
    <row r="39" customFormat="false" ht="12.75" hidden="false" customHeight="false" outlineLevel="0" collapsed="false">
      <c r="A39" s="281" t="n">
        <v>34335</v>
      </c>
      <c r="B39" s="286" t="n">
        <v>0.0246555474981871</v>
      </c>
      <c r="C39" s="287" t="n">
        <v>0.0269396551724137</v>
      </c>
      <c r="D39" s="290" t="n">
        <f aca="false">($B$4*B39+$B$5*$C38+$B$6*($C38-$C35)+$B$7)-($B$4*B38+$B$5*$C37+$B$6*($C37-$C34)+$B$7-$C38)*$B$8</f>
        <v>0.031040933686215</v>
      </c>
      <c r="E39" s="164" t="n">
        <f aca="false">D38-C38</f>
        <v>-0.000264651175174355</v>
      </c>
      <c r="F39" s="164" t="n">
        <f aca="false">D39-C39</f>
        <v>0.00410127851380127</v>
      </c>
      <c r="G39" s="289" t="n">
        <f aca="false">100*(F39^2)</f>
        <v>0.00168204854477679</v>
      </c>
      <c r="H39" s="0"/>
    </row>
    <row r="40" customFormat="false" ht="12.75" hidden="false" customHeight="false" outlineLevel="0" collapsed="false">
      <c r="A40" s="281" t="n">
        <v>34366</v>
      </c>
      <c r="B40" s="286" t="n">
        <v>0.0237752161383284</v>
      </c>
      <c r="C40" s="287" t="n">
        <v>0.0235798499464095</v>
      </c>
      <c r="D40" s="290" t="n">
        <f aca="false">($B$4*B40+$B$5*$C39+$B$6*($C39-$C36)+$B$7)-($B$4*B39+$B$5*$C38+$B$6*($C38-$C35)+$B$7-$C39)*$B$8</f>
        <v>0.025605705612149</v>
      </c>
      <c r="E40" s="164" t="n">
        <f aca="false">D39-C39</f>
        <v>0.00410127851380127</v>
      </c>
      <c r="F40" s="164" t="n">
        <f aca="false">D40-C40</f>
        <v>0.00202585566573952</v>
      </c>
      <c r="G40" s="289" t="n">
        <f aca="false">100*(F40^2)</f>
        <v>0.000410409117840891</v>
      </c>
      <c r="H40" s="0"/>
    </row>
    <row r="41" customFormat="false" ht="12.75" hidden="false" customHeight="false" outlineLevel="0" collapsed="false">
      <c r="A41" s="281" t="n">
        <v>34394</v>
      </c>
      <c r="B41" s="286" t="n">
        <v>0.0229720028715004</v>
      </c>
      <c r="C41" s="287" t="n">
        <v>0.0191897654584221</v>
      </c>
      <c r="D41" s="290" t="n">
        <f aca="false">($B$4*B41+$B$5*$C40+$B$6*($C40-$C37)+$B$7)-($B$4*B40+$B$5*$C39+$B$6*($C39-$C36)+$B$7-$C40)*$B$8</f>
        <v>0.022024846009887</v>
      </c>
      <c r="E41" s="164" t="n">
        <f aca="false">D40-C40</f>
        <v>0.00202585566573952</v>
      </c>
      <c r="F41" s="164" t="n">
        <f aca="false">D41-C41</f>
        <v>0.00283508055146486</v>
      </c>
      <c r="G41" s="289" t="n">
        <f aca="false">100*(F41^2)</f>
        <v>0.00080376817332943</v>
      </c>
      <c r="H41" s="0"/>
    </row>
    <row r="42" customFormat="false" ht="12.75" hidden="false" customHeight="false" outlineLevel="0" collapsed="false">
      <c r="A42" s="281" t="n">
        <v>34425</v>
      </c>
      <c r="B42" s="286" t="n">
        <v>0.0256045519203414</v>
      </c>
      <c r="C42" s="287" t="n">
        <v>0.0169851380042463</v>
      </c>
      <c r="D42" s="290" t="n">
        <f aca="false">($B$4*B42+$B$5*$C41+$B$6*($C41-$C38)+$B$7)-($B$4*B41+$B$5*$C40+$B$6*($C40-$C37)+$B$7-$C41)*$B$8</f>
        <v>0.0170445436436335</v>
      </c>
      <c r="E42" s="164" t="n">
        <f aca="false">D41-C41</f>
        <v>0.00283508055146486</v>
      </c>
      <c r="F42" s="164" t="n">
        <f aca="false">D42-C42</f>
        <v>5.940563938725E-005</v>
      </c>
      <c r="G42" s="289" t="n">
        <f aca="false">100*(F42^2)</f>
        <v>3.52902999100798E-007</v>
      </c>
      <c r="H42" s="0"/>
    </row>
    <row r="43" customFormat="false" ht="12.75" hidden="false" customHeight="false" outlineLevel="0" collapsed="false">
      <c r="A43" s="281" t="n">
        <v>34455</v>
      </c>
      <c r="B43" s="286" t="n">
        <v>0.0255138199858256</v>
      </c>
      <c r="C43" s="287" t="n">
        <v>0.0190677966101696</v>
      </c>
      <c r="D43" s="290" t="n">
        <f aca="false">($B$4*B43+$B$5*$C42+$B$6*($C42-$C39)+$B$7)-($B$4*B42+$B$5*$C41+$B$6*($C41-$C38)+$B$7-$C42)*$B$8</f>
        <v>0.015179409916437</v>
      </c>
      <c r="E43" s="164" t="n">
        <f aca="false">D42-C42</f>
        <v>5.940563938725E-005</v>
      </c>
      <c r="F43" s="164" t="n">
        <f aca="false">D43-C43</f>
        <v>-0.00388838669373255</v>
      </c>
      <c r="G43" s="289" t="n">
        <f aca="false">100*(F43^2)</f>
        <v>0.00151195510799963</v>
      </c>
      <c r="H43" s="0"/>
    </row>
    <row r="44" customFormat="false" ht="12.75" hidden="false" customHeight="false" outlineLevel="0" collapsed="false">
      <c r="A44" s="281" t="n">
        <v>34486</v>
      </c>
      <c r="B44" s="286" t="n">
        <v>0.026241134751773</v>
      </c>
      <c r="C44" s="287" t="n">
        <v>0.017989417989418</v>
      </c>
      <c r="D44" s="290" t="n">
        <f aca="false">($B$4*B44+$B$5*$C43+$B$6*($C43-$C40)+$B$7)-($B$4*B43+$B$5*$C42+$B$6*($C42-$C39)+$B$7-$C43)*$B$8</f>
        <v>0.0180322909956829</v>
      </c>
      <c r="E44" s="164" t="n">
        <f aca="false">D43-C43</f>
        <v>-0.00388838669373255</v>
      </c>
      <c r="F44" s="164" t="n">
        <f aca="false">D44-C44</f>
        <v>4.28730062648972E-005</v>
      </c>
      <c r="G44" s="289" t="n">
        <f aca="false">100*(F44^2)</f>
        <v>1.83809466618991E-007</v>
      </c>
      <c r="H44" s="0"/>
    </row>
    <row r="45" customFormat="false" ht="12.75" hidden="false" customHeight="false" outlineLevel="0" collapsed="false">
      <c r="A45" s="281" t="n">
        <v>34516</v>
      </c>
      <c r="B45" s="286" t="n">
        <v>0.023454157782516</v>
      </c>
      <c r="C45" s="287" t="n">
        <v>0.017970401691332</v>
      </c>
      <c r="D45" s="290" t="n">
        <f aca="false">($B$4*B45+$B$5*$C44+$B$6*($C44-$C41)+$B$7)-($B$4*B44+$B$5*$C43+$B$6*($C43-$C40)+$B$7-$C44)*$B$8</f>
        <v>0.0176937654074712</v>
      </c>
      <c r="E45" s="164" t="n">
        <f aca="false">D44-C44</f>
        <v>4.28730062648972E-005</v>
      </c>
      <c r="F45" s="164" t="n">
        <f aca="false">D45-C45</f>
        <v>-0.000276636283860772</v>
      </c>
      <c r="G45" s="289" t="n">
        <f aca="false">100*(F45^2)</f>
        <v>7.65276335482976E-006</v>
      </c>
      <c r="H45" s="0"/>
    </row>
    <row r="46" customFormat="false" ht="12.75" hidden="false" customHeight="false" outlineLevel="0" collapsed="false">
      <c r="A46" s="281" t="n">
        <v>34547</v>
      </c>
      <c r="B46" s="286" t="n">
        <v>0.0240622788393488</v>
      </c>
      <c r="C46" s="287" t="n">
        <v>0.0190274841437634</v>
      </c>
      <c r="D46" s="290" t="n">
        <f aca="false">($B$4*B46+$B$5*$C45+$B$6*($C45-$C42)+$B$7)-($B$4*B45+$B$5*$C44+$B$6*($C44-$C41)+$B$7-$C45)*$B$8</f>
        <v>0.0180502767244368</v>
      </c>
      <c r="E46" s="164" t="n">
        <f aca="false">D45-C45</f>
        <v>-0.000276636283860772</v>
      </c>
      <c r="F46" s="164" t="n">
        <f aca="false">D46-C46</f>
        <v>-0.000977207419326585</v>
      </c>
      <c r="G46" s="289" t="n">
        <f aca="false">100*(F46^2)</f>
        <v>9.54934340386924E-005</v>
      </c>
      <c r="H46" s="0"/>
    </row>
    <row r="47" customFormat="false" ht="12.75" hidden="false" customHeight="false" outlineLevel="0" collapsed="false">
      <c r="A47" s="281" t="n">
        <v>34578</v>
      </c>
      <c r="B47" s="286" t="n">
        <v>0.0218463706835799</v>
      </c>
      <c r="C47" s="287" t="n">
        <v>0.0200845665961946</v>
      </c>
      <c r="D47" s="290" t="n">
        <f aca="false">($B$4*B47+$B$5*$C46+$B$6*($C46-$C43)+$B$7)-($B$4*B46+$B$5*$C45+$B$6*($C45-$C42)+$B$7-$C46)*$B$8</f>
        <v>0.0188444068794954</v>
      </c>
      <c r="E47" s="164" t="n">
        <f aca="false">D46-C46</f>
        <v>-0.000977207419326585</v>
      </c>
      <c r="F47" s="164" t="n">
        <f aca="false">D47-C47</f>
        <v>-0.00124015971669926</v>
      </c>
      <c r="G47" s="289" t="n">
        <f aca="false">100*(F47^2)</f>
        <v>0.00015379961229236</v>
      </c>
      <c r="H47" s="0"/>
    </row>
    <row r="48" customFormat="false" ht="12.75" hidden="false" customHeight="false" outlineLevel="0" collapsed="false">
      <c r="A48" s="281" t="n">
        <v>34608</v>
      </c>
      <c r="B48" s="286" t="n">
        <v>0.0239774330042311</v>
      </c>
      <c r="C48" s="287" t="n">
        <v>0.0221752903907075</v>
      </c>
      <c r="D48" s="290" t="n">
        <f aca="false">($B$4*B48+$B$5*$C47+$B$6*($C47-$C44)+$B$7)-($B$4*B47+$B$5*$C46+$B$6*($C46-$C43)+$B$7-$C47)*$B$8</f>
        <v>0.0202760878385097</v>
      </c>
      <c r="E48" s="164" t="n">
        <f aca="false">D47-C47</f>
        <v>-0.00124015971669926</v>
      </c>
      <c r="F48" s="164" t="n">
        <f aca="false">D48-C48</f>
        <v>-0.00189920255219786</v>
      </c>
      <c r="G48" s="289" t="n">
        <f aca="false">100*(F48^2)</f>
        <v>0.000360697033427486</v>
      </c>
      <c r="H48" s="0"/>
    </row>
    <row r="49" customFormat="false" ht="12.75" hidden="false" customHeight="false" outlineLevel="0" collapsed="false">
      <c r="A49" s="281" t="n">
        <v>34639</v>
      </c>
      <c r="B49" s="286" t="n">
        <v>0.026129943502825</v>
      </c>
      <c r="C49" s="287" t="n">
        <v>0.0232067510548524</v>
      </c>
      <c r="D49" s="290" t="n">
        <f aca="false">($B$4*B49+$B$5*$C48+$B$6*($C48-$C45)+$B$7)-($B$4*B48+$B$5*$C47+$B$6*($C47-$C44)+$B$7-$C48)*$B$8</f>
        <v>0.0226976182123048</v>
      </c>
      <c r="E49" s="164" t="n">
        <f aca="false">D48-C48</f>
        <v>-0.00189920255219786</v>
      </c>
      <c r="F49" s="164" t="n">
        <f aca="false">D49-C49</f>
        <v>-0.000509132842547562</v>
      </c>
      <c r="G49" s="289" t="n">
        <f aca="false">100*(F49^2)</f>
        <v>2.5921625136056E-005</v>
      </c>
      <c r="H49" s="0"/>
    </row>
    <row r="50" customFormat="false" ht="12.75" hidden="false" customHeight="false" outlineLevel="0" collapsed="false">
      <c r="A50" s="281" t="n">
        <v>34669</v>
      </c>
      <c r="B50" s="286" t="n">
        <v>0.0288935870331219</v>
      </c>
      <c r="C50" s="287" t="n">
        <v>0.0241850683491063</v>
      </c>
      <c r="D50" s="290" t="n">
        <f aca="false">($B$4*B50+$B$5*$C49+$B$6*($C49-$C46)+$B$7)-($B$4*B49+$B$5*$C48+$B$6*($C48-$C45)+$B$7-$C49)*$B$8</f>
        <v>0.023798436870641</v>
      </c>
      <c r="E50" s="164" t="n">
        <f aca="false">D49-C49</f>
        <v>-0.000509132842547562</v>
      </c>
      <c r="F50" s="164" t="n">
        <f aca="false">D50-C50</f>
        <v>-0.000386631478465238</v>
      </c>
      <c r="G50" s="289" t="n">
        <f aca="false">100*(F50^2)</f>
        <v>1.49483900140216E-005</v>
      </c>
      <c r="H50" s="0"/>
    </row>
    <row r="51" customFormat="false" ht="12.75" hidden="false" customHeight="false" outlineLevel="0" collapsed="false">
      <c r="A51" s="281" t="n">
        <v>34700</v>
      </c>
      <c r="B51" s="286" t="n">
        <v>0.0332625619249822</v>
      </c>
      <c r="C51" s="287" t="n">
        <v>0.0346274921301153</v>
      </c>
      <c r="D51" s="290" t="n">
        <f aca="false">($B$4*B51+$B$5*$C50+$B$6*($C50-$C47)+$B$7)-($B$4*B50+$B$5*$C49+$B$6*($C49-$C46)+$B$7-$C50)*$B$8</f>
        <v>0.0248041620941319</v>
      </c>
      <c r="E51" s="164" t="n">
        <f aca="false">D50-C50</f>
        <v>-0.000386631478465238</v>
      </c>
      <c r="F51" s="164" t="n">
        <f aca="false">D51-C51</f>
        <v>-0.00982333003598335</v>
      </c>
      <c r="G51" s="289" t="n">
        <f aca="false">100*(F51^2)</f>
        <v>0.00964978129958526</v>
      </c>
      <c r="H51" s="0"/>
    </row>
    <row r="52" customFormat="false" ht="12.75" hidden="false" customHeight="false" outlineLevel="0" collapsed="false">
      <c r="A52" s="281" t="n">
        <v>34731</v>
      </c>
      <c r="B52" s="286" t="n">
        <v>0.0337790288529205</v>
      </c>
      <c r="C52" s="287" t="n">
        <v>0.0356020942408377</v>
      </c>
      <c r="D52" s="290" t="n">
        <f aca="false">($B$4*B52+$B$5*$C51+$B$6*($C51-$C48)+$B$7)-($B$4*B51+$B$5*$C50+$B$6*($C50-$C47)+$B$7-$C51)*$B$8</f>
        <v>0.0361162138545012</v>
      </c>
      <c r="E52" s="164" t="n">
        <f aca="false">D51-C51</f>
        <v>-0.00982333003598335</v>
      </c>
      <c r="F52" s="164" t="n">
        <f aca="false">D52-C52</f>
        <v>0.000514119613663475</v>
      </c>
      <c r="G52" s="289" t="n">
        <f aca="false">100*(F52^2)</f>
        <v>2.6431897715348E-005</v>
      </c>
      <c r="H52" s="0"/>
    </row>
    <row r="53" customFormat="false" ht="12.75" hidden="false" customHeight="false" outlineLevel="0" collapsed="false">
      <c r="A53" s="281" t="n">
        <v>34759</v>
      </c>
      <c r="B53" s="286" t="n">
        <v>0.0350877192982457</v>
      </c>
      <c r="C53" s="287" t="n">
        <v>0.0366108786610879</v>
      </c>
      <c r="D53" s="290" t="n">
        <f aca="false">($B$4*B53+$B$5*$C52+$B$6*($C52-$C49)+$B$7)-($B$4*B52+$B$5*$C51+$B$6*($C51-$C48)+$B$7-$C52)*$B$8</f>
        <v>0.037519463433974</v>
      </c>
      <c r="E53" s="164" t="n">
        <f aca="false">D52-C52</f>
        <v>0.000514119613663475</v>
      </c>
      <c r="F53" s="164" t="n">
        <f aca="false">D53-C53</f>
        <v>0.000908584772886099</v>
      </c>
      <c r="G53" s="289" t="n">
        <f aca="false">100*(F53^2)</f>
        <v>8.25526289520485E-005</v>
      </c>
      <c r="H53" s="0"/>
    </row>
    <row r="54" customFormat="false" ht="12.75" hidden="false" customHeight="false" outlineLevel="0" collapsed="false">
      <c r="A54" s="281" t="n">
        <v>34790</v>
      </c>
      <c r="B54" s="286" t="n">
        <v>0.0332871012482663</v>
      </c>
      <c r="C54" s="287" t="n">
        <v>0.0386221294363258</v>
      </c>
      <c r="D54" s="290" t="n">
        <f aca="false">($B$4*B54+$B$5*$C53+$B$6*($C53-$C50)+$B$7)-($B$4*B53+$B$5*$C52+$B$6*($C52-$C49)+$B$7-$C53)*$B$8</f>
        <v>0.0384850537931493</v>
      </c>
      <c r="E54" s="164" t="n">
        <f aca="false">D53-C53</f>
        <v>0.000908584772886099</v>
      </c>
      <c r="F54" s="164" t="n">
        <f aca="false">D54-C54</f>
        <v>-0.000137075643176519</v>
      </c>
      <c r="G54" s="289" t="n">
        <f aca="false">100*(F54^2)</f>
        <v>1.87897319522565E-006</v>
      </c>
      <c r="H54" s="0"/>
    </row>
    <row r="55" customFormat="false" ht="12.75" hidden="false" customHeight="false" outlineLevel="0" collapsed="false">
      <c r="A55" s="281" t="n">
        <v>34820</v>
      </c>
      <c r="B55" s="286" t="n">
        <v>0.033863165169316</v>
      </c>
      <c r="C55" s="287" t="n">
        <v>0.0374220374220373</v>
      </c>
      <c r="D55" s="290" t="n">
        <f aca="false">($B$4*B55+$B$5*$C54+$B$6*($C54-$C51)+$B$7)-($B$4*B54+$B$5*$C53+$B$6*($C53-$C50)+$B$7-$C54)*$B$8</f>
        <v>0.0389251179306446</v>
      </c>
      <c r="E55" s="164" t="n">
        <f aca="false">D54-C54</f>
        <v>-0.000137075643176519</v>
      </c>
      <c r="F55" s="164" t="n">
        <f aca="false">D55-C55</f>
        <v>0.00150308050860726</v>
      </c>
      <c r="G55" s="289" t="n">
        <f aca="false">100*(F55^2)</f>
        <v>0.000225925101535507</v>
      </c>
      <c r="H55" s="0"/>
    </row>
    <row r="56" customFormat="false" ht="12.75" hidden="false" customHeight="false" outlineLevel="0" collapsed="false">
      <c r="A56" s="281" t="n">
        <v>34851</v>
      </c>
      <c r="B56" s="286" t="n">
        <v>0.0352453351762267</v>
      </c>
      <c r="C56" s="287" t="n">
        <v>0.0395010395010396</v>
      </c>
      <c r="D56" s="290" t="n">
        <f aca="false">($B$4*B56+$B$5*$C55+$B$6*($C55-$C52)+$B$7)-($B$4*B55+$B$5*$C54+$B$6*($C54-$C51)+$B$7-$C55)*$B$8</f>
        <v>0.0374544766084397</v>
      </c>
      <c r="E56" s="164" t="n">
        <f aca="false">D55-C55</f>
        <v>0.00150308050860726</v>
      </c>
      <c r="F56" s="164" t="n">
        <f aca="false">D56-C56</f>
        <v>-0.00204656289259989</v>
      </c>
      <c r="G56" s="289" t="n">
        <f aca="false">100*(F56^2)</f>
        <v>0.000418841967336684</v>
      </c>
      <c r="H56" s="0"/>
    </row>
    <row r="57" customFormat="false" ht="12.75" hidden="false" customHeight="false" outlineLevel="0" collapsed="false">
      <c r="A57" s="281" t="n">
        <v>34881</v>
      </c>
      <c r="B57" s="286" t="n">
        <v>0.0354166666666667</v>
      </c>
      <c r="C57" s="287" t="n">
        <v>0.0415368639667706</v>
      </c>
      <c r="D57" s="290" t="n">
        <f aca="false">($B$4*B57+$B$5*$C56+$B$6*($C56-$C53)+$B$7)-($B$4*B56+$B$5*$C55+$B$6*($C55-$C52)+$B$7-$C56)*$B$8</f>
        <v>0.0395309948913253</v>
      </c>
      <c r="E57" s="164" t="n">
        <f aca="false">D56-C56</f>
        <v>-0.00204656289259989</v>
      </c>
      <c r="F57" s="164" t="n">
        <f aca="false">D57-C57</f>
        <v>-0.00200586907544529</v>
      </c>
      <c r="G57" s="289" t="n">
        <f aca="false">100*(F57^2)</f>
        <v>0.000402351074782774</v>
      </c>
      <c r="H57" s="0"/>
    </row>
    <row r="58" customFormat="false" ht="12.75" hidden="false" customHeight="false" outlineLevel="0" collapsed="false">
      <c r="A58" s="281" t="n">
        <v>34912</v>
      </c>
      <c r="B58" s="286" t="n">
        <v>0.0359364201796821</v>
      </c>
      <c r="C58" s="287" t="n">
        <v>0.0425311203319501</v>
      </c>
      <c r="D58" s="290" t="n">
        <f aca="false">($B$4*B58+$B$5*$C57+$B$6*($C57-$C54)+$B$7)-($B$4*B57+$B$5*$C56+$B$6*($C56-$C53)+$B$7-$C57)*$B$8</f>
        <v>0.041541889371981</v>
      </c>
      <c r="E58" s="164" t="n">
        <f aca="false">D57-C57</f>
        <v>-0.00200586907544529</v>
      </c>
      <c r="F58" s="164" t="n">
        <f aca="false">D58-C58</f>
        <v>-0.000989230959969056</v>
      </c>
      <c r="G58" s="289" t="n">
        <f aca="false">100*(F58^2)</f>
        <v>9.78577892161301E-005</v>
      </c>
      <c r="H58" s="0"/>
    </row>
    <row r="59" customFormat="false" ht="12.75" hidden="false" customHeight="false" outlineLevel="0" collapsed="false">
      <c r="A59" s="281" t="n">
        <v>34943</v>
      </c>
      <c r="B59" s="286" t="n">
        <v>0.0386206896551724</v>
      </c>
      <c r="C59" s="287" t="n">
        <v>0.0435233160621762</v>
      </c>
      <c r="D59" s="290" t="n">
        <f aca="false">($B$4*B59+$B$5*$C58+$B$6*($C58-$C55)+$B$7)-($B$4*B58+$B$5*$C57+$B$6*($C57-$C54)+$B$7-$C58)*$B$8</f>
        <v>0.042981367542471</v>
      </c>
      <c r="E59" s="164" t="n">
        <f aca="false">D58-C58</f>
        <v>-0.000989230959969056</v>
      </c>
      <c r="F59" s="164" t="n">
        <f aca="false">D59-C59</f>
        <v>-0.000541948519705203</v>
      </c>
      <c r="G59" s="289" t="n">
        <f aca="false">100*(F59^2)</f>
        <v>2.93708198010661E-005</v>
      </c>
      <c r="H59" s="0"/>
    </row>
    <row r="60" customFormat="false" ht="12.75" hidden="false" customHeight="false" outlineLevel="0" collapsed="false">
      <c r="A60" s="281" t="n">
        <v>34973</v>
      </c>
      <c r="B60" s="286" t="n">
        <v>0.03168044077135</v>
      </c>
      <c r="C60" s="287" t="n">
        <v>0.0423553719008265</v>
      </c>
      <c r="D60" s="290" t="n">
        <f aca="false">($B$4*B60+$B$5*$C59+$B$6*($C59-$C56)+$B$7)-($B$4*B59+$B$5*$C58+$B$6*($C58-$C55)+$B$7-$C59)*$B$8</f>
        <v>0.0436810917559975</v>
      </c>
      <c r="E60" s="164" t="n">
        <f aca="false">D59-C59</f>
        <v>-0.000541948519705203</v>
      </c>
      <c r="F60" s="164" t="n">
        <f aca="false">D60-C60</f>
        <v>0.00132571985517097</v>
      </c>
      <c r="G60" s="289" t="n">
        <f aca="false">100*(F60^2)</f>
        <v>0.000175753313439454</v>
      </c>
      <c r="H60" s="0"/>
    </row>
    <row r="61" customFormat="false" ht="12.75" hidden="false" customHeight="false" outlineLevel="0" collapsed="false">
      <c r="A61" s="281" t="n">
        <v>35004</v>
      </c>
      <c r="B61" s="286" t="n">
        <v>0.0309704060564349</v>
      </c>
      <c r="C61" s="287" t="n">
        <v>0.0381443298969073</v>
      </c>
      <c r="D61" s="290" t="n">
        <f aca="false">($B$4*B61+$B$5*$C60+$B$6*($C60-$C57)+$B$7)-($B$4*B60+$B$5*$C59+$B$6*($C59-$C56)+$B$7-$C60)*$B$8</f>
        <v>0.0420379420456753</v>
      </c>
      <c r="E61" s="164" t="n">
        <f aca="false">D60-C60</f>
        <v>0.00132571985517097</v>
      </c>
      <c r="F61" s="164" t="n">
        <f aca="false">D61-C61</f>
        <v>0.00389361214876795</v>
      </c>
      <c r="G61" s="289" t="n">
        <f aca="false">100*(F61^2)</f>
        <v>0.00151602155650334</v>
      </c>
      <c r="H61" s="0"/>
    </row>
    <row r="62" customFormat="false" ht="12.75" hidden="false" customHeight="false" outlineLevel="0" collapsed="false">
      <c r="A62" s="281" t="n">
        <v>35034</v>
      </c>
      <c r="B62" s="286" t="n">
        <v>0.0321917808219177</v>
      </c>
      <c r="C62" s="287" t="n">
        <v>0.0390143737166324</v>
      </c>
      <c r="D62" s="290" t="n">
        <f aca="false">($B$4*B62+$B$5*$C61+$B$6*($C61-$C58)+$B$7)-($B$4*B61+$B$5*$C60+$B$6*($C60-$C57)+$B$7-$C61)*$B$8</f>
        <v>0.0371164286576462</v>
      </c>
      <c r="E62" s="164" t="n">
        <f aca="false">D61-C61</f>
        <v>0.00389361214876795</v>
      </c>
      <c r="F62" s="164" t="n">
        <f aca="false">D62-C62</f>
        <v>-0.00189794505898624</v>
      </c>
      <c r="G62" s="289" t="n">
        <f aca="false">100*(F62^2)</f>
        <v>0.000360219544693027</v>
      </c>
      <c r="H62" s="0"/>
    </row>
    <row r="63" customFormat="false" ht="12.75" hidden="false" customHeight="false" outlineLevel="0" collapsed="false">
      <c r="A63" s="281" t="n">
        <v>35065</v>
      </c>
      <c r="B63" s="286" t="n">
        <v>0.0287671232876712</v>
      </c>
      <c r="C63" s="287" t="n">
        <v>0.0314401622718055</v>
      </c>
      <c r="D63" s="290" t="n">
        <f aca="false">($B$4*B63+$B$5*$C62+$B$6*($C62-$C59)+$B$7)-($B$4*B62+$B$5*$C61+$B$6*($C61-$C58)+$B$7-$C62)*$B$8</f>
        <v>0.0376561018087775</v>
      </c>
      <c r="E63" s="164" t="n">
        <f aca="false">D62-C62</f>
        <v>-0.00189794505898624</v>
      </c>
      <c r="F63" s="164" t="n">
        <f aca="false">D63-C63</f>
        <v>0.00621593953697203</v>
      </c>
      <c r="G63" s="289" t="n">
        <f aca="false">100*(F63^2)</f>
        <v>0.00386379043272921</v>
      </c>
      <c r="H63" s="0"/>
    </row>
    <row r="64" customFormat="false" ht="12.75" hidden="false" customHeight="false" outlineLevel="0" collapsed="false">
      <c r="A64" s="281" t="n">
        <v>35096</v>
      </c>
      <c r="B64" s="286" t="n">
        <v>0.0272294077603812</v>
      </c>
      <c r="C64" s="287" t="n">
        <v>0.0313447927199191</v>
      </c>
      <c r="D64" s="290" t="n">
        <f aca="false">($B$4*B64+$B$5*$C63+$B$6*($C63-$C60)+$B$7)-($B$4*B63+$B$5*$C62+$B$6*($C62-$C59)+$B$7-$C63)*$B$8</f>
        <v>0.0294356825985462</v>
      </c>
      <c r="E64" s="164" t="n">
        <f aca="false">D63-C63</f>
        <v>0.00621593953697203</v>
      </c>
      <c r="F64" s="164" t="n">
        <f aca="false">D64-C64</f>
        <v>-0.00190911012137291</v>
      </c>
      <c r="G64" s="289" t="n">
        <f aca="false">100*(F64^2)</f>
        <v>0.000364470145552848</v>
      </c>
      <c r="H64" s="0"/>
    </row>
    <row r="65" customFormat="false" ht="12.75" hidden="false" customHeight="false" outlineLevel="0" collapsed="false">
      <c r="A65" s="281" t="n">
        <v>35125</v>
      </c>
      <c r="B65" s="286" t="n">
        <v>0.0271186440677966</v>
      </c>
      <c r="C65" s="287" t="n">
        <v>0.0312815338042383</v>
      </c>
      <c r="D65" s="290" t="n">
        <f aca="false">($B$4*B65+$B$5*$C64+$B$6*($C64-$C61)+$B$7)-($B$4*B64+$B$5*$C63+$B$6*($C63-$C60)+$B$7-$C64)*$B$8</f>
        <v>0.0297204388745882</v>
      </c>
      <c r="E65" s="164" t="n">
        <f aca="false">D64-C64</f>
        <v>-0.00190911012137291</v>
      </c>
      <c r="F65" s="164" t="n">
        <f aca="false">D65-C65</f>
        <v>-0.00156109492965006</v>
      </c>
      <c r="G65" s="289" t="n">
        <f aca="false">100*(F65^2)</f>
        <v>0.000243701737937913</v>
      </c>
      <c r="H65" s="0"/>
    </row>
    <row r="66" customFormat="false" ht="12.75" hidden="false" customHeight="false" outlineLevel="0" collapsed="false">
      <c r="A66" s="281" t="n">
        <v>35156</v>
      </c>
      <c r="B66" s="286" t="n">
        <v>0.0241610738255034</v>
      </c>
      <c r="C66" s="287" t="n">
        <v>0.0301507537688441</v>
      </c>
      <c r="D66" s="290" t="n">
        <f aca="false">($B$4*B66+$B$5*$C65+$B$6*($C65-$C62)+$B$7)-($B$4*B65+$B$5*$C64+$B$6*($C64-$C61)+$B$7-$C65)*$B$8</f>
        <v>0.0294814732121021</v>
      </c>
      <c r="E66" s="164" t="n">
        <f aca="false">D65-C65</f>
        <v>-0.00156109492965006</v>
      </c>
      <c r="F66" s="164" t="n">
        <f aca="false">D66-C66</f>
        <v>-0.000669280556741994</v>
      </c>
      <c r="G66" s="289" t="n">
        <f aca="false">100*(F66^2)</f>
        <v>4.47936463632874E-005</v>
      </c>
      <c r="H66" s="0"/>
    </row>
    <row r="67" customFormat="false" ht="12.75" hidden="false" customHeight="false" outlineLevel="0" collapsed="false">
      <c r="A67" s="281" t="n">
        <v>35186</v>
      </c>
      <c r="B67" s="286" t="n">
        <v>0.0220588235294119</v>
      </c>
      <c r="C67" s="287" t="n">
        <v>0.0280561122244489</v>
      </c>
      <c r="D67" s="290" t="n">
        <f aca="false">($B$4*B67+$B$5*$C66+$B$6*($C66-$C63)+$B$7)-($B$4*B66+$B$5*$C65+$B$6*($C65-$C62)+$B$7-$C66)*$B$8</f>
        <v>0.0295225135918627</v>
      </c>
      <c r="E67" s="164" t="n">
        <f aca="false">D66-C66</f>
        <v>-0.000669280556741994</v>
      </c>
      <c r="F67" s="164" t="n">
        <f aca="false">D67-C67</f>
        <v>0.00146640136741377</v>
      </c>
      <c r="G67" s="289" t="n">
        <f aca="false">100*(F67^2)</f>
        <v>0.000215033297035296</v>
      </c>
      <c r="H67" s="0"/>
    </row>
    <row r="68" customFormat="false" ht="12.75" hidden="false" customHeight="false" outlineLevel="0" collapsed="false">
      <c r="A68" s="281" t="n">
        <v>35217</v>
      </c>
      <c r="B68" s="286" t="n">
        <v>0.0213618157543389</v>
      </c>
      <c r="C68" s="287" t="n">
        <v>0.0249999999999999</v>
      </c>
      <c r="D68" s="290" t="n">
        <f aca="false">($B$4*B68+$B$5*$C67+$B$6*($C67-$C64)+$B$7)-($B$4*B67+$B$5*$C66+$B$6*($C66-$C63)+$B$7-$C67)*$B$8</f>
        <v>0.0271964524397676</v>
      </c>
      <c r="E68" s="164" t="n">
        <f aca="false">D67-C67</f>
        <v>0.00146640136741377</v>
      </c>
      <c r="F68" s="164" t="n">
        <f aca="false">D68-C68</f>
        <v>0.0021964524397677</v>
      </c>
      <c r="G68" s="289" t="n">
        <f aca="false">100*(F68^2)</f>
        <v>0.000482440332016146</v>
      </c>
      <c r="H68" s="0"/>
    </row>
    <row r="69" customFormat="false" ht="12.75" hidden="false" customHeight="false" outlineLevel="0" collapsed="false">
      <c r="A69" s="281" t="n">
        <v>35247</v>
      </c>
      <c r="B69" s="286" t="n">
        <v>0.0221327967806841</v>
      </c>
      <c r="C69" s="287" t="n">
        <v>0.0199401794616152</v>
      </c>
      <c r="D69" s="290" t="n">
        <f aca="false">($B$4*B69+$B$5*$C68+$B$6*($C68-$C65)+$B$7)-($B$4*B68+$B$5*$C67+$B$6*($C67-$C64)+$B$7-$C68)*$B$8</f>
        <v>0.0237140743283787</v>
      </c>
      <c r="E69" s="164" t="n">
        <f aca="false">D68-C68</f>
        <v>0.0021964524397677</v>
      </c>
      <c r="F69" s="164" t="n">
        <f aca="false">D69-C69</f>
        <v>0.00377389486676354</v>
      </c>
      <c r="G69" s="289" t="n">
        <f aca="false">100*(F69^2)</f>
        <v>0.00142422824653842</v>
      </c>
      <c r="H69" s="0"/>
    </row>
    <row r="70" customFormat="false" ht="12.75" hidden="false" customHeight="false" outlineLevel="0" collapsed="false">
      <c r="A70" s="281" t="n">
        <v>35278</v>
      </c>
      <c r="B70" s="286" t="n">
        <v>0.0213475650433621</v>
      </c>
      <c r="C70" s="287" t="n">
        <v>0.017910447761194</v>
      </c>
      <c r="D70" s="290" t="n">
        <f aca="false">($B$4*B70+$B$5*$C69+$B$6*($C69-$C66)+$B$7)-($B$4*B69+$B$5*$C68+$B$6*($C68-$C65)+$B$7-$C69)*$B$8</f>
        <v>0.0181218355132347</v>
      </c>
      <c r="E70" s="164" t="n">
        <f aca="false">D69-C69</f>
        <v>0.00377389486676354</v>
      </c>
      <c r="F70" s="164" t="n">
        <f aca="false">D70-C70</f>
        <v>0.000211387752040701</v>
      </c>
      <c r="G70" s="289" t="n">
        <f aca="false">100*(F70^2)</f>
        <v>4.46847817128209E-006</v>
      </c>
      <c r="H70" s="0"/>
    </row>
    <row r="71" customFormat="false" ht="12.75" hidden="false" customHeight="false" outlineLevel="0" collapsed="false">
      <c r="A71" s="281" t="n">
        <v>35309</v>
      </c>
      <c r="B71" s="286" t="n">
        <v>0.0212483399734398</v>
      </c>
      <c r="C71" s="287" t="n">
        <v>0.0158887785501489</v>
      </c>
      <c r="D71" s="290" t="n">
        <f aca="false">($B$4*B71+$B$5*$C70+$B$6*($C70-$C67)+$B$7)-($B$4*B70+$B$5*$C69+$B$6*($C69-$C66)+$B$7-$C70)*$B$8</f>
        <v>0.0159969242619161</v>
      </c>
      <c r="E71" s="164" t="n">
        <f aca="false">D70-C70</f>
        <v>0.000211387752040701</v>
      </c>
      <c r="F71" s="164" t="n">
        <f aca="false">D71-C71</f>
        <v>0.000108145711767173</v>
      </c>
      <c r="G71" s="289" t="n">
        <f aca="false">100*(F71^2)</f>
        <v>1.16954949736286E-006</v>
      </c>
      <c r="H71" s="0"/>
    </row>
    <row r="72" customFormat="false" ht="12.75" hidden="false" customHeight="false" outlineLevel="0" collapsed="false">
      <c r="A72" s="281" t="n">
        <v>35339</v>
      </c>
      <c r="B72" s="286" t="n">
        <v>0.026702269692924</v>
      </c>
      <c r="C72" s="287" t="n">
        <v>0.0128840436075321</v>
      </c>
      <c r="D72" s="290" t="n">
        <f aca="false">($B$4*B72+$B$5*$C71+$B$6*($C71-$C68)+$B$7)-($B$4*B71+$B$5*$C70+$B$6*($C70-$C67)+$B$7-$C71)*$B$8</f>
        <v>0.0142790433962512</v>
      </c>
      <c r="E72" s="164" t="n">
        <f aca="false">D71-C71</f>
        <v>0.000108145711767173</v>
      </c>
      <c r="F72" s="164" t="n">
        <f aca="false">D72-C72</f>
        <v>0.00139499978871903</v>
      </c>
      <c r="G72" s="289" t="n">
        <f aca="false">100*(F72^2)</f>
        <v>0.000194602441052614</v>
      </c>
      <c r="H72" s="0"/>
    </row>
    <row r="73" customFormat="false" ht="12.75" hidden="false" customHeight="false" outlineLevel="0" collapsed="false">
      <c r="A73" s="281" t="n">
        <v>35370</v>
      </c>
      <c r="B73" s="286" t="n">
        <v>0.0273698264352469</v>
      </c>
      <c r="C73" s="287" t="n">
        <v>0.0158887785501489</v>
      </c>
      <c r="D73" s="290" t="n">
        <f aca="false">($B$4*B73+$B$5*$C72+$B$6*($C72-$C69)+$B$7)-($B$4*B72+$B$5*$C71+$B$6*($C71-$C68)+$B$7-$C72)*$B$8</f>
        <v>0.0117654640973015</v>
      </c>
      <c r="E73" s="164" t="n">
        <f aca="false">D72-C72</f>
        <v>0.00139499978871903</v>
      </c>
      <c r="F73" s="164" t="n">
        <f aca="false">D73-C73</f>
        <v>-0.00412331445284742</v>
      </c>
      <c r="G73" s="289" t="n">
        <f aca="false">100*(F73^2)</f>
        <v>0.00170017220770604</v>
      </c>
      <c r="H73" s="0"/>
    </row>
    <row r="74" customFormat="false" ht="12.75" hidden="false" customHeight="false" outlineLevel="0" collapsed="false">
      <c r="A74" s="281" t="n">
        <v>35400</v>
      </c>
      <c r="B74" s="286" t="n">
        <v>0.024552090245521</v>
      </c>
      <c r="C74" s="287" t="n">
        <v>0.0118577075098814</v>
      </c>
      <c r="D74" s="290" t="n">
        <f aca="false">($B$4*B74+$B$5*$C73+$B$6*($C73-$C70)+$B$7)-($B$4*B73+$B$5*$C72+$B$6*($C72-$C69)+$B$7-$C73)*$B$8</f>
        <v>0.0153278510131193</v>
      </c>
      <c r="E74" s="164" t="n">
        <f aca="false">D73-C73</f>
        <v>-0.00412331445284742</v>
      </c>
      <c r="F74" s="164" t="n">
        <f aca="false">D74-C74</f>
        <v>0.0034701435032379</v>
      </c>
      <c r="G74" s="289" t="n">
        <f aca="false">100*(F74^2)</f>
        <v>0.00120418959330642</v>
      </c>
      <c r="H74" s="0"/>
    </row>
    <row r="75" customFormat="false" ht="12.75" hidden="false" customHeight="false" outlineLevel="0" collapsed="false">
      <c r="A75" s="281" t="n">
        <v>35431</v>
      </c>
      <c r="B75" s="286" t="n">
        <v>0.0279627163781626</v>
      </c>
      <c r="C75" s="287" t="n">
        <v>0.00983284169124876</v>
      </c>
      <c r="D75" s="290" t="n">
        <f aca="false">($B$4*B75+$B$5*$C74+$B$6*($C74-$C71)+$B$7)-($B$4*B74+$B$5*$C73+$B$6*($C73-$C70)+$B$7-$C74)*$B$8</f>
        <v>0.0113978002556722</v>
      </c>
      <c r="E75" s="164" t="n">
        <f aca="false">D74-C74</f>
        <v>0.0034701435032379</v>
      </c>
      <c r="F75" s="164" t="n">
        <f aca="false">D75-C75</f>
        <v>0.0015649585644234</v>
      </c>
      <c r="G75" s="289" t="n">
        <f aca="false">100*(F75^2)</f>
        <v>0.000244909530836215</v>
      </c>
      <c r="H75" s="0"/>
    </row>
    <row r="76" customFormat="false" ht="12.75" hidden="false" customHeight="false" outlineLevel="0" collapsed="false">
      <c r="A76" s="281" t="n">
        <v>35462</v>
      </c>
      <c r="B76" s="286" t="n">
        <v>0.0271703114645461</v>
      </c>
      <c r="C76" s="287" t="n">
        <v>0.00686274509803919</v>
      </c>
      <c r="D76" s="290" t="n">
        <f aca="false">($B$4*B76+$B$5*$C75+$B$6*($C75-$C72)+$B$7)-($B$4*B75+$B$5*$C74+$B$6*($C74-$C71)+$B$7-$C75)*$B$8</f>
        <v>0.0094877265088804</v>
      </c>
      <c r="E76" s="164" t="n">
        <f aca="false">D75-C75</f>
        <v>0.0015649585644234</v>
      </c>
      <c r="F76" s="164" t="n">
        <f aca="false">D76-C76</f>
        <v>0.00262498141084121</v>
      </c>
      <c r="G76" s="289" t="n">
        <f aca="false">100*(F76^2)</f>
        <v>0.000689052740726192</v>
      </c>
      <c r="H76" s="0"/>
    </row>
    <row r="77" customFormat="false" ht="12.75" hidden="false" customHeight="false" outlineLevel="0" collapsed="false">
      <c r="A77" s="281" t="n">
        <v>35490</v>
      </c>
      <c r="B77" s="286" t="n">
        <v>0.0257425742574258</v>
      </c>
      <c r="C77" s="287" t="n">
        <v>0.00489236790606662</v>
      </c>
      <c r="D77" s="290" t="n">
        <f aca="false">($B$4*B77+$B$5*$C76+$B$6*($C76-$C73)+$B$7)-($B$4*B76+$B$5*$C75+$B$6*($C75-$C72)+$B$7-$C76)*$B$8</f>
        <v>0.00555242148239812</v>
      </c>
      <c r="E77" s="164" t="n">
        <f aca="false">D76-C76</f>
        <v>0.00262498141084121</v>
      </c>
      <c r="F77" s="164" t="n">
        <f aca="false">D77-C77</f>
        <v>0.000660053576331503</v>
      </c>
      <c r="G77" s="289" t="n">
        <f aca="false">100*(F77^2)</f>
        <v>4.35670723628008E-005</v>
      </c>
      <c r="H77" s="0"/>
    </row>
    <row r="78" customFormat="false" ht="12.75" hidden="false" customHeight="false" outlineLevel="0" collapsed="false">
      <c r="A78" s="281" t="n">
        <v>35521</v>
      </c>
      <c r="B78" s="286" t="n">
        <v>0.0242463958060291</v>
      </c>
      <c r="C78" s="287" t="n">
        <v>0.00390243902439025</v>
      </c>
      <c r="D78" s="290" t="n">
        <f aca="false">($B$4*B78+$B$5*$C77+$B$6*($C77-$C74)+$B$7)-($B$4*B77+$B$5*$C76+$B$6*($C76-$C73)+$B$7-$C77)*$B$8</f>
        <v>0.00388617142374599</v>
      </c>
      <c r="E78" s="164" t="n">
        <f aca="false">D77-C77</f>
        <v>0.000660053576331503</v>
      </c>
      <c r="F78" s="164" t="n">
        <f aca="false">D78-C78</f>
        <v>-1.62676006442617E-005</v>
      </c>
      <c r="G78" s="289" t="n">
        <f aca="false">100*(F78^2)</f>
        <v>2.64634830721183E-008</v>
      </c>
      <c r="H78" s="0"/>
    </row>
    <row r="79" customFormat="false" ht="12.75" hidden="false" customHeight="false" outlineLevel="0" collapsed="false">
      <c r="A79" s="281" t="n">
        <v>35551</v>
      </c>
      <c r="B79" s="286" t="n">
        <v>0.0261608894702421</v>
      </c>
      <c r="C79" s="287" t="n">
        <v>0.00389863547758296</v>
      </c>
      <c r="D79" s="290" t="n">
        <f aca="false">($B$4*B79+$B$5*$C78+$B$6*($C78-$C75)+$B$7)-($B$4*B78+$B$5*$C77+$B$6*($C77-$C74)+$B$7-$C78)*$B$8</f>
        <v>0.00310277205621473</v>
      </c>
      <c r="E79" s="164" t="n">
        <f aca="false">D78-C78</f>
        <v>-1.62676006442617E-005</v>
      </c>
      <c r="F79" s="164" t="n">
        <f aca="false">D79-C79</f>
        <v>-0.000795863421368231</v>
      </c>
      <c r="G79" s="289" t="n">
        <f aca="false">100*(F79^2)</f>
        <v>6.33398585471947E-005</v>
      </c>
      <c r="H79" s="0"/>
    </row>
    <row r="80" customFormat="false" ht="12.75" hidden="false" customHeight="false" outlineLevel="0" collapsed="false">
      <c r="A80" s="281" t="n">
        <v>35582</v>
      </c>
      <c r="B80" s="286" t="n">
        <v>0.0294117647058823</v>
      </c>
      <c r="C80" s="287" t="n">
        <v>0.00292682926829269</v>
      </c>
      <c r="D80" s="290" t="n">
        <f aca="false">($B$4*B80+$B$5*$C79+$B$6*($C79-$C76)+$B$7)-($B$4*B79+$B$5*$C78+$B$6*($C78-$C75)+$B$7-$C79)*$B$8</f>
        <v>0.00363761788083959</v>
      </c>
      <c r="E80" s="164" t="n">
        <f aca="false">D79-C79</f>
        <v>-0.000795863421368231</v>
      </c>
      <c r="F80" s="164" t="n">
        <f aca="false">D80-C80</f>
        <v>0.000710788612546909</v>
      </c>
      <c r="G80" s="289" t="n">
        <f aca="false">100*(F80^2)</f>
        <v>5.05220451726359E-005</v>
      </c>
      <c r="H80" s="0"/>
    </row>
    <row r="81" customFormat="false" ht="12.75" hidden="false" customHeight="false" outlineLevel="0" collapsed="false">
      <c r="A81" s="281" t="n">
        <v>35612</v>
      </c>
      <c r="B81" s="286" t="n">
        <v>0.0334645669291338</v>
      </c>
      <c r="C81" s="287" t="n">
        <v>0.00488758553274682</v>
      </c>
      <c r="D81" s="290" t="n">
        <f aca="false">($B$4*B81+$B$5*$C80+$B$6*($C80-$C77)+$B$7)-($B$4*B80+$B$5*$C79+$B$6*($C79-$C76)+$B$7-$C80)*$B$8</f>
        <v>0.00298266302920826</v>
      </c>
      <c r="E81" s="164" t="n">
        <f aca="false">D80-C80</f>
        <v>0.000710788612546909</v>
      </c>
      <c r="F81" s="164" t="n">
        <f aca="false">D81-C81</f>
        <v>-0.00190492250353856</v>
      </c>
      <c r="G81" s="289" t="n">
        <f aca="false">100*(F81^2)</f>
        <v>0.000362872974448761</v>
      </c>
      <c r="H81" s="0"/>
    </row>
    <row r="82" customFormat="false" ht="12.75" hidden="false" customHeight="false" outlineLevel="0" collapsed="false">
      <c r="A82" s="281" t="n">
        <v>35643</v>
      </c>
      <c r="B82" s="286" t="n">
        <v>0.0352710646636185</v>
      </c>
      <c r="C82" s="287" t="n">
        <v>0.00488758553274682</v>
      </c>
      <c r="D82" s="290" t="n">
        <f aca="false">($B$4*B82+$B$5*$C81+$B$6*($C81-$C78)+$B$7)-($B$4*B81+$B$5*$C80+$B$6*($C80-$C77)+$B$7-$C81)*$B$8</f>
        <v>0.00533753177272792</v>
      </c>
      <c r="E82" s="164" t="n">
        <f aca="false">D81-C81</f>
        <v>-0.00190492250353856</v>
      </c>
      <c r="F82" s="164" t="n">
        <f aca="false">D82-C82</f>
        <v>0.000449946239981104</v>
      </c>
      <c r="G82" s="289" t="n">
        <f aca="false">100*(F82^2)</f>
        <v>2.02451618873133E-005</v>
      </c>
      <c r="H82" s="0"/>
    </row>
    <row r="83" customFormat="false" ht="12.75" hidden="false" customHeight="false" outlineLevel="0" collapsed="false">
      <c r="A83" s="281" t="n">
        <v>35674</v>
      </c>
      <c r="B83" s="286" t="n">
        <v>0.0357607282184655</v>
      </c>
      <c r="C83" s="287" t="n">
        <v>0.00488758553274682</v>
      </c>
      <c r="D83" s="290" t="n">
        <f aca="false">($B$4*B83+$B$5*$C82+$B$6*($C82-$C79)+$B$7)-($B$4*B82+$B$5*$C81+$B$6*($C81-$C78)+$B$7-$C82)*$B$8</f>
        <v>0.00544649381471353</v>
      </c>
      <c r="E83" s="164" t="n">
        <f aca="false">D82-C82</f>
        <v>0.000449946239981104</v>
      </c>
      <c r="F83" s="164" t="n">
        <f aca="false">D83-C83</f>
        <v>0.000558908281966709</v>
      </c>
      <c r="G83" s="289" t="n">
        <f aca="false">100*(F83^2)</f>
        <v>3.12378467650978E-005</v>
      </c>
      <c r="H83" s="0"/>
    </row>
    <row r="84" customFormat="false" ht="12.75" hidden="false" customHeight="false" outlineLevel="0" collapsed="false">
      <c r="A84" s="281" t="n">
        <v>35704</v>
      </c>
      <c r="B84" s="286" t="n">
        <v>0.0370611183355005</v>
      </c>
      <c r="C84" s="287" t="n">
        <v>0.00587084148727968</v>
      </c>
      <c r="D84" s="290" t="n">
        <f aca="false">($B$4*B84+$B$5*$C83+$B$6*($C83-$C80)+$B$7)-($B$4*B83+$B$5*$C82+$B$6*($C82-$C79)+$B$7-$C83)*$B$8</f>
        <v>0.00563666473309592</v>
      </c>
      <c r="E84" s="164" t="n">
        <f aca="false">D83-C83</f>
        <v>0.000558908281966709</v>
      </c>
      <c r="F84" s="164" t="n">
        <f aca="false">D84-C84</f>
        <v>-0.00023417675418376</v>
      </c>
      <c r="G84" s="289" t="n">
        <f aca="false">100*(F84^2)</f>
        <v>5.4838752200041E-006</v>
      </c>
      <c r="H84" s="0"/>
    </row>
    <row r="85" customFormat="false" ht="12.75" hidden="false" customHeight="false" outlineLevel="0" collapsed="false">
      <c r="A85" s="281" t="n">
        <v>35735</v>
      </c>
      <c r="B85" s="286" t="n">
        <v>0.037037037037037</v>
      </c>
      <c r="C85" s="287" t="n">
        <v>0.00391006842619746</v>
      </c>
      <c r="D85" s="290" t="n">
        <f aca="false">($B$4*B85+$B$5*$C84+$B$6*($C84-$C81)+$B$7)-($B$4*B84+$B$5*$C83+$B$6*($C83-$C80)+$B$7-$C84)*$B$8</f>
        <v>0.0063925126779413</v>
      </c>
      <c r="E85" s="164" t="n">
        <f aca="false">D84-C84</f>
        <v>-0.00023417675418376</v>
      </c>
      <c r="F85" s="164" t="n">
        <f aca="false">D85-C85</f>
        <v>0.00248244425174385</v>
      </c>
      <c r="G85" s="289" t="n">
        <f aca="false">100*(F85^2)</f>
        <v>0.000616252946301607</v>
      </c>
      <c r="H85" s="0"/>
    </row>
    <row r="86" customFormat="false" ht="12.75" hidden="false" customHeight="false" outlineLevel="0" collapsed="false">
      <c r="A86" s="281" t="n">
        <v>35765</v>
      </c>
      <c r="B86" s="286" t="n">
        <v>0.0362694300518134</v>
      </c>
      <c r="C86" s="287" t="n">
        <v>0.005859375</v>
      </c>
      <c r="D86" s="290" t="n">
        <f aca="false">($B$4*B86+$B$5*$C85+$B$6*($C85-$C82)+$B$7)-($B$4*B85+$B$5*$C84+$B$6*($C84-$C81)+$B$7-$C85)*$B$8</f>
        <v>0.00423000357315205</v>
      </c>
      <c r="E86" s="164" t="n">
        <f aca="false">D85-C85</f>
        <v>0.00248244425174385</v>
      </c>
      <c r="F86" s="164" t="n">
        <f aca="false">D86-C86</f>
        <v>-0.00162937142684795</v>
      </c>
      <c r="G86" s="289" t="n">
        <f aca="false">100*(F86^2)</f>
        <v>0.000265485124662851</v>
      </c>
      <c r="H86" s="0"/>
    </row>
    <row r="87" customFormat="false" ht="12.75" hidden="false" customHeight="false" outlineLevel="0" collapsed="false">
      <c r="A87" s="281" t="n">
        <v>35796</v>
      </c>
      <c r="B87" s="286" t="n">
        <v>0.0330310880829015</v>
      </c>
      <c r="C87" s="287" t="n">
        <v>0.00486854917234658</v>
      </c>
      <c r="D87" s="290" t="n">
        <f aca="false">($B$4*B87+$B$5*$C86+$B$6*($C86-$C83)+$B$7)-($B$4*B86+$B$5*$C85+$B$6*($C85-$C82)+$B$7-$C86)*$B$8</f>
        <v>0.00626348193008945</v>
      </c>
      <c r="E87" s="164" t="n">
        <f aca="false">D86-C86</f>
        <v>-0.00162937142684795</v>
      </c>
      <c r="F87" s="164" t="n">
        <f aca="false">D87-C87</f>
        <v>0.00139493275774287</v>
      </c>
      <c r="G87" s="289" t="n">
        <f aca="false">100*(F87^2)</f>
        <v>0.000194583739862413</v>
      </c>
      <c r="H87" s="0"/>
    </row>
    <row r="88" customFormat="false" ht="12.75" hidden="false" customHeight="false" outlineLevel="0" collapsed="false">
      <c r="A88" s="281" t="n">
        <v>35827</v>
      </c>
      <c r="B88" s="286" t="n">
        <v>0.0341935483870968</v>
      </c>
      <c r="C88" s="287" t="n">
        <v>0.00486854917234658</v>
      </c>
      <c r="D88" s="290" t="n">
        <f aca="false">($B$4*B88+$B$5*$C87+$B$6*($C87-$C84)+$B$7)-($B$4*B87+$B$5*$C86+$B$6*($C86-$C83)+$B$7-$C87)*$B$8</f>
        <v>0.00509248178208818</v>
      </c>
      <c r="E88" s="164" t="n">
        <f aca="false">D87-C87</f>
        <v>0.00139493275774287</v>
      </c>
      <c r="F88" s="164" t="n">
        <f aca="false">D88-C88</f>
        <v>0.000223932609741596</v>
      </c>
      <c r="G88" s="289" t="n">
        <f aca="false">100*(F88^2)</f>
        <v>5.0145813705682E-006</v>
      </c>
      <c r="H88" s="0"/>
    </row>
    <row r="89" customFormat="false" ht="12.75" hidden="false" customHeight="false" outlineLevel="0" collapsed="false">
      <c r="A89" s="281" t="n">
        <v>35855</v>
      </c>
      <c r="B89" s="286" t="n">
        <v>0.0347490347490347</v>
      </c>
      <c r="C89" s="287" t="n">
        <v>0.0058422590068159</v>
      </c>
      <c r="D89" s="290" t="n">
        <f aca="false">($B$4*B89+$B$5*$C88+$B$6*($C88-$C85)+$B$7)-($B$4*B88+$B$5*$C87+$B$6*($C87-$C84)+$B$7-$C88)*$B$8</f>
        <v>0.00539350603109564</v>
      </c>
      <c r="E89" s="164" t="n">
        <f aca="false">D88-C88</f>
        <v>0.000223932609741596</v>
      </c>
      <c r="F89" s="164" t="n">
        <f aca="false">D89-C89</f>
        <v>-0.000448752975720263</v>
      </c>
      <c r="G89" s="289" t="n">
        <f aca="false">100*(F89^2)</f>
        <v>2.01379233217791E-005</v>
      </c>
      <c r="H89" s="0"/>
    </row>
    <row r="90" customFormat="false" ht="12.75" hidden="false" customHeight="false" outlineLevel="0" collapsed="false">
      <c r="A90" s="281" t="n">
        <v>35886</v>
      </c>
      <c r="B90" s="286" t="n">
        <v>0.040307101727447</v>
      </c>
      <c r="C90" s="287" t="n">
        <v>0.0048590864917395</v>
      </c>
      <c r="D90" s="290" t="n">
        <f aca="false">($B$4*B90+$B$5*$C89+$B$6*($C89-$C86)+$B$7)-($B$4*B89+$B$5*$C88+$B$6*($C88-$C85)+$B$7-$C89)*$B$8</f>
        <v>0.00622415158909092</v>
      </c>
      <c r="E90" s="164" t="n">
        <f aca="false">D89-C89</f>
        <v>-0.000448752975720263</v>
      </c>
      <c r="F90" s="164" t="n">
        <f aca="false">D90-C90</f>
        <v>0.00136506509735143</v>
      </c>
      <c r="G90" s="289" t="n">
        <f aca="false">100*(F90^2)</f>
        <v>0.000186340272000707</v>
      </c>
      <c r="H90" s="0"/>
    </row>
    <row r="91" customFormat="false" ht="12.75" hidden="false" customHeight="false" outlineLevel="0" collapsed="false">
      <c r="A91" s="281" t="n">
        <v>35916</v>
      </c>
      <c r="B91" s="286" t="n">
        <v>0.0420650095602295</v>
      </c>
      <c r="C91" s="287" t="n">
        <v>0.00388349514563102</v>
      </c>
      <c r="D91" s="290" t="n">
        <f aca="false">($B$4*B91+$B$5*$C90+$B$6*($C90-$C87)+$B$7)-($B$4*B90+$B$5*$C89+$B$6*($C89-$C86)+$B$7-$C90)*$B$8</f>
        <v>0.00536360278752974</v>
      </c>
      <c r="E91" s="164" t="n">
        <f aca="false">D90-C90</f>
        <v>0.00136506509735143</v>
      </c>
      <c r="F91" s="164" t="n">
        <f aca="false">D91-C91</f>
        <v>0.00148010764189872</v>
      </c>
      <c r="G91" s="289" t="n">
        <f aca="false">100*(F91^2)</f>
        <v>0.000219071863160698</v>
      </c>
      <c r="H91" s="0"/>
    </row>
    <row r="92" customFormat="false" ht="12.75" hidden="false" customHeight="false" outlineLevel="0" collapsed="false">
      <c r="A92" s="281" t="n">
        <v>35947</v>
      </c>
      <c r="B92" s="286" t="n">
        <v>0.0374603174603174</v>
      </c>
      <c r="C92" s="287" t="n">
        <v>0.00583657587548636</v>
      </c>
      <c r="D92" s="290" t="n">
        <f aca="false">($B$4*B92+$B$5*$C91+$B$6*($C91-$C88)+$B$7)-($B$4*B91+$B$5*$C90+$B$6*($C90-$C87)+$B$7-$C91)*$B$8</f>
        <v>0.00417493818459743</v>
      </c>
      <c r="E92" s="164" t="n">
        <f aca="false">D91-C91</f>
        <v>0.00148010764189872</v>
      </c>
      <c r="F92" s="164" t="n">
        <f aca="false">D92-C92</f>
        <v>-0.00166163769088893</v>
      </c>
      <c r="G92" s="289" t="n">
        <f aca="false">100*(F92^2)</f>
        <v>0.000276103981578271</v>
      </c>
      <c r="H92" s="0"/>
    </row>
    <row r="93" customFormat="false" ht="12.75" hidden="false" customHeight="false" outlineLevel="0" collapsed="false">
      <c r="A93" s="281" t="n">
        <v>35977</v>
      </c>
      <c r="B93" s="286" t="n">
        <v>0.034920634920635</v>
      </c>
      <c r="C93" s="287" t="n">
        <v>0.00583657587548636</v>
      </c>
      <c r="D93" s="290" t="n">
        <f aca="false">($B$4*B93+$B$5*$C92+$B$6*($C92-$C89)+$B$7)-($B$4*B92+$B$5*$C91+$B$6*($C91-$C88)+$B$7-$C92)*$B$8</f>
        <v>0.00609457750022358</v>
      </c>
      <c r="E93" s="164" t="n">
        <f aca="false">D92-C92</f>
        <v>-0.00166163769088893</v>
      </c>
      <c r="F93" s="164" t="n">
        <f aca="false">D93-C93</f>
        <v>0.000258001624737216</v>
      </c>
      <c r="G93" s="289" t="n">
        <f aca="false">100*(F93^2)</f>
        <v>6.65648383670431E-006</v>
      </c>
      <c r="H93" s="0"/>
    </row>
    <row r="94" customFormat="false" ht="12.75" hidden="false" customHeight="false" outlineLevel="0" collapsed="false">
      <c r="A94" s="281" t="n">
        <v>36008</v>
      </c>
      <c r="B94" s="286" t="n">
        <v>0.0328075709779179</v>
      </c>
      <c r="C94" s="287" t="n">
        <v>0.00486381322957197</v>
      </c>
      <c r="D94" s="290" t="n">
        <f aca="false">($B$4*B94+$B$5*$C93+$B$6*($C93-$C90)+$B$7)-($B$4*B93+$B$5*$C92+$B$6*($C92-$C89)+$B$7-$C93)*$B$8</f>
        <v>0.00632403088130548</v>
      </c>
      <c r="E94" s="164" t="n">
        <f aca="false">D93-C93</f>
        <v>0.000258001624737216</v>
      </c>
      <c r="F94" s="164" t="n">
        <f aca="false">D94-C94</f>
        <v>0.00146021765173352</v>
      </c>
      <c r="G94" s="289" t="n">
        <f aca="false">100*(F94^2)</f>
        <v>0.000213223559043414</v>
      </c>
      <c r="H94" s="0"/>
    </row>
    <row r="95" customFormat="false" ht="12.75" hidden="false" customHeight="false" outlineLevel="0" collapsed="false">
      <c r="A95" s="281" t="n">
        <v>36039</v>
      </c>
      <c r="B95" s="286" t="n">
        <v>0.0320150659133709</v>
      </c>
      <c r="C95" s="287" t="n">
        <v>0.00389105058365757</v>
      </c>
      <c r="D95" s="290" t="n">
        <f aca="false">($B$4*B95+$B$5*$C94+$B$6*($C94-$C91)+$B$7)-($B$4*B94+$B$5*$C93+$B$6*($C93-$C90)+$B$7-$C94)*$B$8</f>
        <v>0.00540808031272935</v>
      </c>
      <c r="E95" s="164" t="n">
        <f aca="false">D94-C94</f>
        <v>0.00146021765173352</v>
      </c>
      <c r="F95" s="164" t="n">
        <f aca="false">D95-C95</f>
        <v>0.00151702972907178</v>
      </c>
      <c r="G95" s="289" t="n">
        <f aca="false">100*(F95^2)</f>
        <v>0.00023013791988876</v>
      </c>
      <c r="H95" s="0"/>
    </row>
    <row r="96" customFormat="false" ht="12.75" hidden="false" customHeight="false" outlineLevel="0" collapsed="false">
      <c r="A96" s="281" t="n">
        <v>36069</v>
      </c>
      <c r="B96" s="286" t="n">
        <v>0.0313479623824451</v>
      </c>
      <c r="C96" s="287" t="n">
        <v>0.00194552529182879</v>
      </c>
      <c r="D96" s="290" t="n">
        <f aca="false">($B$4*B96+$B$5*$C95+$B$6*($C95-$C92)+$B$7)-($B$4*B95+$B$5*$C94+$B$6*($C94-$C91)+$B$7-$C95)*$B$8</f>
        <v>0.00392983986990902</v>
      </c>
      <c r="E96" s="164" t="n">
        <f aca="false">D95-C95</f>
        <v>0.00151702972907178</v>
      </c>
      <c r="F96" s="164" t="n">
        <f aca="false">D96-C96</f>
        <v>0.00198431457808023</v>
      </c>
      <c r="G96" s="289" t="n">
        <f aca="false">100*(F96^2)</f>
        <v>0.000393750434478173</v>
      </c>
      <c r="H96" s="0"/>
    </row>
    <row r="97" customFormat="false" ht="12.75" hidden="false" customHeight="false" outlineLevel="0" collapsed="false">
      <c r="A97" s="281" t="n">
        <v>36100</v>
      </c>
      <c r="B97" s="286" t="n">
        <v>0.0300751879699248</v>
      </c>
      <c r="C97" s="287" t="n">
        <v>0.00194741966893863</v>
      </c>
      <c r="D97" s="290" t="n">
        <f aca="false">($B$4*B97+$B$5*$C96+$B$6*($C96-$C93)+$B$7)-($B$4*B96+$B$5*$C95+$B$6*($C95-$C92)+$B$7-$C96)*$B$8</f>
        <v>0.00168397516690324</v>
      </c>
      <c r="E97" s="164" t="n">
        <f aca="false">D96-C96</f>
        <v>0.00198431457808023</v>
      </c>
      <c r="F97" s="164" t="n">
        <f aca="false">D97-C97</f>
        <v>-0.000263444502035391</v>
      </c>
      <c r="G97" s="289" t="n">
        <f aca="false">100*(F97^2)</f>
        <v>6.94030056526753E-006</v>
      </c>
      <c r="H97" s="0"/>
    </row>
    <row r="98" customFormat="false" ht="12.75" hidden="false" customHeight="false" outlineLevel="0" collapsed="false">
      <c r="A98" s="281" t="n">
        <v>36130</v>
      </c>
      <c r="B98" s="286" t="n">
        <v>0.0275000000000001</v>
      </c>
      <c r="C98" s="287" t="n">
        <v>0.000970873786407811</v>
      </c>
      <c r="D98" s="290" t="n">
        <f aca="false">($B$4*B98+$B$5*$C97+$B$6*($C97-$C94)+$B$7)-($B$4*B97+$B$5*$C96+$B$6*($C96-$C93)+$B$7-$C97)*$B$8</f>
        <v>0.00172960687500428</v>
      </c>
      <c r="E98" s="164" t="n">
        <f aca="false">D97-C97</f>
        <v>-0.000263444502035391</v>
      </c>
      <c r="F98" s="164" t="n">
        <f aca="false">D98-C98</f>
        <v>0.000758733088596468</v>
      </c>
      <c r="G98" s="289" t="n">
        <f aca="false">100*(F98^2)</f>
        <v>5.75675899731135E-005</v>
      </c>
      <c r="H98" s="0"/>
    </row>
    <row r="99" customFormat="false" ht="12.75" hidden="false" customHeight="false" outlineLevel="0" collapsed="false">
      <c r="A99" s="281" t="n">
        <v>36161</v>
      </c>
      <c r="B99" s="286" t="n">
        <v>0.0244514106583071</v>
      </c>
      <c r="C99" s="287" t="n">
        <v>0.000968992248062017</v>
      </c>
      <c r="D99" s="291" t="n">
        <f aca="false">($B$4*B99+$B$5*$C98+$B$6*($C98-$C95)+$B$7)-($B$4*B98+$B$5*$C97+$B$6*($C97-$C94)+$B$7-$C98)*$B$8</f>
        <v>0.000777728943472007</v>
      </c>
      <c r="E99" s="164" t="n">
        <f aca="false">D98-C98</f>
        <v>0.000758733088596468</v>
      </c>
      <c r="F99" s="164" t="n">
        <f aca="false">D99-C99</f>
        <v>-0.00019126330459001</v>
      </c>
      <c r="G99" s="289" t="n">
        <f aca="false">100*(F99^2)</f>
        <v>3.65816516826909E-006</v>
      </c>
      <c r="H99" s="0"/>
    </row>
    <row r="100" customFormat="false" ht="12.75" hidden="false" customHeight="false" outlineLevel="0" collapsed="false">
      <c r="A100" s="281" t="n">
        <v>36192</v>
      </c>
      <c r="B100" s="286" t="n">
        <v>0.0212102308172175</v>
      </c>
      <c r="C100" s="287" t="n">
        <v>0.00193798449612403</v>
      </c>
      <c r="D100" s="291" t="n">
        <f aca="false">($B$4*B100+$B$5*$C99+$B$6*($C99-$C96)+$B$7)-($B$4*B99+$B$5*$C98+$B$6*($C98-$C95)+$B$7-$C99)*$B$8</f>
        <v>0.00103441203266832</v>
      </c>
      <c r="E100" s="164" t="n">
        <f aca="false">D99-C99</f>
        <v>-0.00019126330459001</v>
      </c>
      <c r="F100" s="164" t="n">
        <f aca="false">D100-C100</f>
        <v>-0.000903572463455715</v>
      </c>
      <c r="G100" s="289" t="n">
        <f aca="false">100*(F100^2)</f>
        <v>8.16443196715429E-005</v>
      </c>
      <c r="H100" s="0"/>
    </row>
    <row r="101" customFormat="false" ht="12.75" hidden="false" customHeight="false" outlineLevel="0" collapsed="false">
      <c r="A101" s="281" t="n">
        <v>36220</v>
      </c>
      <c r="B101" s="286" t="n">
        <v>0.0205223880597014</v>
      </c>
      <c r="C101" s="287" t="n">
        <v>0.00290416263310744</v>
      </c>
      <c r="D101" s="290" t="n">
        <f aca="false">($B$4*B101+$B$5*$C100+$B$6*($C100-$C97)+$B$7)-($B$4*B100+$B$5*$C99+$B$6*($C99-$C96)+$B$7-$C100)*$B$8</f>
        <v>0.00211643851291281</v>
      </c>
      <c r="E101" s="164" t="n">
        <f aca="false">D100-C100</f>
        <v>-0.000903572463455715</v>
      </c>
      <c r="F101" s="164" t="n">
        <f aca="false">D101-C101</f>
        <v>-0.000787724120194637</v>
      </c>
      <c r="G101" s="289" t="n">
        <f aca="false">100*(F101^2)</f>
        <v>6.20509289536415E-005</v>
      </c>
      <c r="H101" s="0"/>
    </row>
    <row r="102" customFormat="false" ht="12.75" hidden="false" customHeight="false" outlineLevel="0" collapsed="false">
      <c r="A102" s="281" t="n">
        <v>36251</v>
      </c>
      <c r="B102" s="286" t="n">
        <v>0.015990159901599</v>
      </c>
      <c r="C102" s="287" t="n">
        <v>0.0038684719535782</v>
      </c>
      <c r="D102" s="290" t="n">
        <f aca="false">($B$4*B102+$B$5*$C101+$B$6*($C101-$C98)+$B$7)-($B$4*B101+$B$5*$C100+$B$6*($C100-$C97)+$B$7-$C101)*$B$8</f>
        <v>0.00334921139466828</v>
      </c>
      <c r="E102" s="164" t="n">
        <f aca="false">D101-C101</f>
        <v>-0.000787724120194637</v>
      </c>
      <c r="F102" s="164" t="n">
        <f aca="false">D102-C102</f>
        <v>-0.000519260558909921</v>
      </c>
      <c r="G102" s="289" t="n">
        <f aca="false">100*(F102^2)</f>
        <v>2.69631528039444E-005</v>
      </c>
      <c r="H102" s="0"/>
      <c r="I102" s="312"/>
    </row>
    <row r="103" customFormat="false" ht="12.75" hidden="false" customHeight="false" outlineLevel="0" collapsed="false">
      <c r="A103" s="281" t="n">
        <v>36281</v>
      </c>
      <c r="B103" s="286" t="n">
        <v>0.0128440366972478</v>
      </c>
      <c r="C103" s="287" t="n">
        <v>0.0038684719535782</v>
      </c>
      <c r="D103" s="290" t="n">
        <f aca="false">($B$4*B103+$B$5*$C102+$B$6*($C102-$C99)+$B$7)-($B$4*B102+$B$5*$C101+$B$6*($C101-$C98)+$B$7-$C102)*$B$8</f>
        <v>0.00443122991209222</v>
      </c>
      <c r="E103" s="164" t="n">
        <f aca="false">D102-C102</f>
        <v>-0.000519260558909921</v>
      </c>
      <c r="F103" s="164" t="n">
        <f aca="false">D103-C103</f>
        <v>0.00056275795851402</v>
      </c>
      <c r="G103" s="289" t="n">
        <f aca="false">100*(F103^2)</f>
        <v>3.16696519870867E-005</v>
      </c>
      <c r="H103" s="0"/>
      <c r="I103" s="312"/>
    </row>
    <row r="104" customFormat="false" ht="12.75" hidden="false" customHeight="false" outlineLevel="0" collapsed="false">
      <c r="A104" s="281" t="n">
        <v>36312</v>
      </c>
      <c r="B104" s="286" t="n">
        <v>0.0134638922888617</v>
      </c>
      <c r="C104" s="287" t="n">
        <v>0.00290135396518365</v>
      </c>
      <c r="D104" s="290" t="n">
        <f aca="false">($B$4*B104+$B$5*$C103+$B$6*($C103-$C100)+$B$7)-($B$4*B103+$B$5*$C102+$B$6*($C102-$C99)+$B$7-$C103)*$B$8</f>
        <v>0.00431235058901777</v>
      </c>
      <c r="E104" s="164" t="n">
        <f aca="false">D103-C103</f>
        <v>0.00056275795851402</v>
      </c>
      <c r="F104" s="164" t="n">
        <f aca="false">D104-C104</f>
        <v>0.00141099662383412</v>
      </c>
      <c r="G104" s="289" t="n">
        <f aca="false">100*(F104^2)</f>
        <v>0.000199091147247129</v>
      </c>
      <c r="H104" s="0"/>
      <c r="I104" s="312"/>
    </row>
    <row r="105" customFormat="false" ht="12.75" hidden="false" customHeight="false" outlineLevel="0" collapsed="false">
      <c r="A105" s="281" t="n">
        <v>36342</v>
      </c>
      <c r="B105" s="286" t="n">
        <v>0.012883435582822</v>
      </c>
      <c r="C105" s="287" t="n">
        <v>0.00290135396518365</v>
      </c>
      <c r="D105" s="290" t="n">
        <f aca="false">($B$4*B105+$B$5*$C104+$B$6*($C104-$C101)+$B$7)-($B$4*B104+$B$5*$C103+$B$6*($C103-$C100)+$B$7-$C104)*$B$8</f>
        <v>0.00304919703336839</v>
      </c>
      <c r="E105" s="164" t="n">
        <f aca="false">D104-C104</f>
        <v>0.00141099662383412</v>
      </c>
      <c r="F105" s="164" t="n">
        <f aca="false">D105-C105</f>
        <v>0.000147843068184735</v>
      </c>
      <c r="G105" s="289" t="n">
        <f aca="false">100*(F105^2)</f>
        <v>2.18575728102762E-006</v>
      </c>
      <c r="H105" s="0"/>
      <c r="I105" s="312"/>
    </row>
    <row r="106" customFormat="false" ht="12.75" hidden="false" customHeight="false" outlineLevel="0" collapsed="false">
      <c r="A106" s="281" t="n">
        <v>36373</v>
      </c>
      <c r="B106" s="286" t="n">
        <v>0.0109957238851559</v>
      </c>
      <c r="C106" s="287" t="n">
        <v>0.00290416263310744</v>
      </c>
      <c r="D106" s="290" t="n">
        <f aca="false">($B$4*B106+$B$5*$C105+$B$6*($C105-$C102)+$B$7)-($B$4*B105+$B$5*$C104+$B$6*($C104-$C101)+$B$7-$C105)*$B$8</f>
        <v>0.00279918992468597</v>
      </c>
      <c r="E106" s="164" t="n">
        <f aca="false">D105-C105</f>
        <v>0.000147843068184735</v>
      </c>
      <c r="F106" s="164" t="n">
        <f aca="false">D106-C106</f>
        <v>-0.000104972708421478</v>
      </c>
      <c r="G106" s="289" t="n">
        <f aca="false">100*(F106^2)</f>
        <v>1.10192695133407E-006</v>
      </c>
      <c r="H106" s="0"/>
      <c r="I106" s="312"/>
    </row>
    <row r="107" customFormat="false" ht="12.75" hidden="false" customHeight="false" outlineLevel="0" collapsed="false">
      <c r="A107" s="281" t="n">
        <v>36404</v>
      </c>
      <c r="B107" s="286" t="n">
        <v>0.0109489051094889</v>
      </c>
      <c r="C107" s="287" t="n">
        <v>0.00484496124031009</v>
      </c>
      <c r="D107" s="290" t="n">
        <f aca="false">($B$4*B107+$B$5*$C106+$B$6*($C106-$C103)+$B$7)-($B$4*B106+$B$5*$C105+$B$6*($C105-$C102)+$B$7-$C106)*$B$8</f>
        <v>0.00279357649170624</v>
      </c>
      <c r="E107" s="164" t="n">
        <f aca="false">D106-C106</f>
        <v>-0.000104972708421478</v>
      </c>
      <c r="F107" s="164" t="n">
        <f aca="false">D107-C107</f>
        <v>-0.00205138474860384</v>
      </c>
      <c r="G107" s="289" t="n">
        <f aca="false">100*(F107^2)</f>
        <v>0.000420817938680446</v>
      </c>
      <c r="H107" s="0"/>
      <c r="I107" s="312"/>
    </row>
    <row r="108" customFormat="false" ht="12.75" hidden="false" customHeight="false" outlineLevel="0" collapsed="false">
      <c r="A108" s="281" t="n">
        <v>36434</v>
      </c>
      <c r="B108" s="286" t="n">
        <v>0.0121580547112461</v>
      </c>
      <c r="C108" s="287" t="n">
        <v>0.00679611650485446</v>
      </c>
      <c r="D108" s="290" t="n">
        <f aca="false">($B$4*B108+$B$5*$C107+$B$6*($C107-$C104)+$B$7)-($B$4*B107+$B$5*$C106+$B$6*($C106-$C103)+$B$7-$C107)*$B$8</f>
        <v>0.00514367605184398</v>
      </c>
      <c r="E108" s="164" t="n">
        <f aca="false">D107-C107</f>
        <v>-0.00205138474860384</v>
      </c>
      <c r="F108" s="164" t="n">
        <f aca="false">D108-C108</f>
        <v>-0.00165244045301048</v>
      </c>
      <c r="G108" s="289" t="n">
        <f aca="false">100*(F108^2)</f>
        <v>0.000273055945074547</v>
      </c>
      <c r="H108" s="0"/>
      <c r="I108" s="312"/>
    </row>
    <row r="109" customFormat="false" ht="12.75" hidden="false" customHeight="false" outlineLevel="0" collapsed="false">
      <c r="A109" s="281" t="n">
        <v>36465</v>
      </c>
      <c r="B109" s="286" t="n">
        <v>0.0139902676399026</v>
      </c>
      <c r="C109" s="287" t="n">
        <v>0.00680272108843516</v>
      </c>
      <c r="D109" s="290" t="n">
        <f aca="false">($B$4*B109+$B$5*$C108+$B$6*($C108-$C105)+$B$7)-($B$4*B108+$B$5*$C107+$B$6*($C107-$C104)+$B$7-$C108)*$B$8</f>
        <v>0.00744268360282755</v>
      </c>
      <c r="E109" s="164" t="n">
        <f aca="false">D108-C108</f>
        <v>-0.00165244045301048</v>
      </c>
      <c r="F109" s="164" t="n">
        <f aca="false">D109-C109</f>
        <v>0.000639962514392391</v>
      </c>
      <c r="G109" s="289" t="n">
        <f aca="false">100*(F109^2)</f>
        <v>4.09552019827431E-005</v>
      </c>
      <c r="H109" s="0"/>
      <c r="I109" s="312"/>
    </row>
    <row r="110" customFormat="false" ht="12.75" hidden="false" customHeight="false" outlineLevel="0" collapsed="false">
      <c r="A110" s="292" t="n">
        <v>36495</v>
      </c>
      <c r="B110" s="293" t="n">
        <v>0.0176399026763991</v>
      </c>
      <c r="C110" s="313" t="n">
        <v>0.00581959262851606</v>
      </c>
      <c r="D110" s="314" t="n">
        <f aca="false">($B$4*B110+$B$5*$C109+$B$6*($C109-$C106)+$B$7)-($B$4*B109+$B$5*$C108+$B$6*($C108-$C105)+$B$7-$C109)*$B$8</f>
        <v>0.00759354211011391</v>
      </c>
      <c r="E110" s="294" t="n">
        <f aca="false">D109-C109</f>
        <v>0.000639962514392391</v>
      </c>
      <c r="F110" s="294" t="n">
        <f aca="false">D110-C110</f>
        <v>0.00177394948159785</v>
      </c>
      <c r="G110" s="295" t="n">
        <f aca="false">100*(F110^2)</f>
        <v>0.00031468967632613</v>
      </c>
      <c r="H110" s="0"/>
      <c r="I110" s="312"/>
      <c r="J110" s="315"/>
    </row>
    <row r="111" customFormat="false" ht="12.75" hidden="false" customHeight="false" outlineLevel="0" collapsed="false">
      <c r="A111" s="296" t="n">
        <v>36526</v>
      </c>
      <c r="B111" s="297" t="n">
        <v>0.0195838433292532</v>
      </c>
      <c r="C111" s="297" t="n">
        <v>0.00580832526621489</v>
      </c>
      <c r="D111" s="299" t="n">
        <f aca="false">($B$4*B111+$B$5*$C110+$B$6*$G$4+$B$7)</f>
        <v>0.0062933648232925</v>
      </c>
      <c r="E111" s="299"/>
      <c r="F111" s="92"/>
      <c r="G111" s="0"/>
      <c r="H111" s="0"/>
    </row>
    <row r="112" customFormat="false" ht="12.75" hidden="false" customHeight="false" outlineLevel="0" collapsed="false">
      <c r="A112" s="296" t="n">
        <v>36557</v>
      </c>
      <c r="B112" s="297" t="n">
        <v>0.0232131948686622</v>
      </c>
      <c r="C112" s="297" t="n">
        <v>0.00483558994197297</v>
      </c>
      <c r="D112" s="299" t="n">
        <f aca="false">($B$4*B112+$B$5*$C111+$B$6*$G$4+$B$7)</f>
        <v>0.00633215512023065</v>
      </c>
      <c r="E112" s="299"/>
      <c r="F112" s="300"/>
      <c r="G112" s="0"/>
      <c r="H112" s="0"/>
    </row>
    <row r="113" customFormat="false" ht="12.75" hidden="false" customHeight="false" outlineLevel="0" collapsed="false">
      <c r="A113" s="296" t="n">
        <v>36586</v>
      </c>
      <c r="B113" s="316" t="n">
        <v>0.023</v>
      </c>
      <c r="C113" s="316" t="n">
        <f aca="false">D113</f>
        <v>0.00537762860862674</v>
      </c>
      <c r="D113" s="317" t="n">
        <f aca="false">($B$4*B113+$B$5*$C112+$B$6*$G$4+$B$7)</f>
        <v>0.00537762860862674</v>
      </c>
      <c r="E113" s="303" t="s">
        <v>126</v>
      </c>
      <c r="F113" s="304"/>
      <c r="G113" s="305"/>
      <c r="H113" s="306"/>
    </row>
    <row r="114" customFormat="false" ht="12.75" hidden="false" customHeight="false" outlineLevel="0" collapsed="false">
      <c r="A114" s="296" t="n">
        <v>36617</v>
      </c>
      <c r="B114" s="316" t="n">
        <v>0.023</v>
      </c>
      <c r="C114" s="316" t="n">
        <f aca="false">D114</f>
        <v>0.00590789023855853</v>
      </c>
      <c r="D114" s="318" t="n">
        <f aca="false">($B$4*B114+$B$5*$C113+$B$6*$G$4+$B$7)</f>
        <v>0.00590789023855853</v>
      </c>
      <c r="E114" s="299"/>
      <c r="F114" s="164"/>
    </row>
    <row r="115" customFormat="false" ht="12.75" hidden="false" customHeight="false" outlineLevel="0" collapsed="false">
      <c r="A115" s="296" t="n">
        <v>36647</v>
      </c>
      <c r="B115" s="316" t="n">
        <v>0.023</v>
      </c>
      <c r="C115" s="316" t="n">
        <f aca="false">D115</f>
        <v>0.00642663071497829</v>
      </c>
      <c r="D115" s="318" t="n">
        <f aca="false">($B$4*B115+$B$5*$C114+$B$6*$G$4+$B$7)</f>
        <v>0.00642663071497829</v>
      </c>
      <c r="E115" s="299"/>
      <c r="F115" s="164"/>
    </row>
    <row r="116" customFormat="false" ht="12.75" hidden="false" customHeight="false" outlineLevel="0" collapsed="false">
      <c r="A116" s="296" t="n">
        <v>36678</v>
      </c>
      <c r="B116" s="316" t="n">
        <v>0.023</v>
      </c>
      <c r="C116" s="316" t="n">
        <f aca="false">D116</f>
        <v>0.00693410036144475</v>
      </c>
      <c r="D116" s="318" t="n">
        <f aca="false">($B$4*B116+$B$5*$C115+$B$6*$G$4+$B$7)</f>
        <v>0.00693410036144475</v>
      </c>
      <c r="E116" s="299"/>
      <c r="F116" s="164"/>
    </row>
    <row r="117" customFormat="false" ht="12.75" hidden="false" customHeight="false" outlineLevel="0" collapsed="false">
      <c r="A117" s="296" t="n">
        <v>36708</v>
      </c>
      <c r="B117" s="316" t="n">
        <v>0.023</v>
      </c>
      <c r="C117" s="316" t="n">
        <f aca="false">D117</f>
        <v>0.00743054406266153</v>
      </c>
      <c r="D117" s="318" t="n">
        <f aca="false">($B$4*B117+$B$5*$C116+$B$6*$G$4+$B$7)</f>
        <v>0.00743054406266153</v>
      </c>
      <c r="E117" s="299"/>
      <c r="F117" s="164"/>
    </row>
    <row r="118" customFormat="false" ht="12.75" hidden="false" customHeight="false" outlineLevel="0" collapsed="false">
      <c r="A118" s="296" t="n">
        <v>36739</v>
      </c>
      <c r="B118" s="316" t="n">
        <v>0.023</v>
      </c>
      <c r="C118" s="316" t="n">
        <f aca="false">D118</f>
        <v>0.00791620138264886</v>
      </c>
      <c r="D118" s="318" t="n">
        <f aca="false">($B$4*B118+$B$5*$C117+$B$6*$G$4+$B$7)</f>
        <v>0.00791620138264886</v>
      </c>
      <c r="E118" s="299"/>
      <c r="F118" s="164"/>
    </row>
    <row r="119" customFormat="false" ht="12.75" hidden="false" customHeight="false" outlineLevel="0" collapsed="false">
      <c r="A119" s="296" t="n">
        <v>36770</v>
      </c>
      <c r="B119" s="316" t="n">
        <v>0.023</v>
      </c>
      <c r="C119" s="316" t="n">
        <f aca="false">D119</f>
        <v>0.00839130668034763</v>
      </c>
      <c r="D119" s="318" t="n">
        <f aca="false">($B$4*B119+$B$5*$C118+$B$6*$G$4+$B$7)</f>
        <v>0.00839130668034763</v>
      </c>
      <c r="E119" s="299"/>
      <c r="F119" s="164"/>
    </row>
    <row r="120" customFormat="false" ht="12.75" hidden="false" customHeight="false" outlineLevel="0" collapsed="false">
      <c r="A120" s="296" t="n">
        <v>36800</v>
      </c>
      <c r="B120" s="316" t="n">
        <v>0.023</v>
      </c>
      <c r="C120" s="316" t="n">
        <f aca="false">D120</f>
        <v>0.00885608922271172</v>
      </c>
      <c r="D120" s="318" t="n">
        <f aca="false">($B$4*B120+$B$5*$C119+$B$6*$G$4+$B$7)</f>
        <v>0.00885608922271172</v>
      </c>
      <c r="E120" s="299"/>
      <c r="F120" s="164"/>
    </row>
    <row r="121" customFormat="false" ht="12.75" hidden="false" customHeight="false" outlineLevel="0" collapsed="false">
      <c r="A121" s="296" t="n">
        <v>36831</v>
      </c>
      <c r="B121" s="316" t="n">
        <v>0.023</v>
      </c>
      <c r="C121" s="316" t="n">
        <f aca="false">D121</f>
        <v>0.00931077329534309</v>
      </c>
      <c r="D121" s="318" t="n">
        <f aca="false">($B$4*B121+$B$5*$C120+$B$6*$G$4+$B$7)</f>
        <v>0.00931077329534309</v>
      </c>
      <c r="E121" s="299"/>
      <c r="F121" s="164"/>
    </row>
    <row r="122" customFormat="false" ht="12.75" hidden="false" customHeight="false" outlineLevel="0" collapsed="false">
      <c r="A122" s="296" t="n">
        <v>36861</v>
      </c>
      <c r="B122" s="316" t="n">
        <v>0.023</v>
      </c>
      <c r="C122" s="316" t="n">
        <f aca="false">D122</f>
        <v>0.00975557831072318</v>
      </c>
      <c r="D122" s="318" t="n">
        <f aca="false">($B$4*B122+$B$5*$C121+$B$6*$G$4+$B$7)</f>
        <v>0.00975557831072318</v>
      </c>
      <c r="E122" s="299"/>
      <c r="F122" s="164"/>
    </row>
    <row r="123" customFormat="false" ht="12.75" hidden="false" customHeight="false" outlineLevel="0" collapsed="false">
      <c r="A123" s="296" t="n">
        <v>36892</v>
      </c>
      <c r="B123" s="316" t="n">
        <v>0.023</v>
      </c>
      <c r="C123" s="316" t="n">
        <f aca="false">D123</f>
        <v>0.0101907189140926</v>
      </c>
      <c r="D123" s="318" t="n">
        <f aca="false">($B$4*B123+$B$5*$C122+$B$6*$G$4+$B$7)</f>
        <v>0.0101907189140926</v>
      </c>
      <c r="E123" s="299"/>
      <c r="F123" s="164"/>
    </row>
    <row r="124" customFormat="false" ht="12.75" hidden="false" customHeight="false" outlineLevel="0" collapsed="false">
      <c r="A124" s="296" t="n">
        <v>36923</v>
      </c>
      <c r="B124" s="316" t="n">
        <v>0.023</v>
      </c>
      <c r="C124" s="316" t="n">
        <f aca="false">D124</f>
        <v>0.0106164050870304</v>
      </c>
      <c r="D124" s="318" t="n">
        <f aca="false">($B$4*B124+$B$5*$C123+$B$6*$G$4+$B$7)</f>
        <v>0.0106164050870304</v>
      </c>
      <c r="E124" s="299"/>
      <c r="F124" s="164"/>
    </row>
    <row r="125" customFormat="false" ht="12.75" hidden="false" customHeight="false" outlineLevel="0" collapsed="false">
      <c r="A125" s="296" t="n">
        <v>36951</v>
      </c>
      <c r="B125" s="319" t="n">
        <v>0.023</v>
      </c>
      <c r="C125" s="320" t="n">
        <f aca="false">D125</f>
        <v>0.011032842248783</v>
      </c>
      <c r="D125" s="320" t="n">
        <f aca="false">($B$4*B125+$B$5*$C124+$B$6*$G$4+$B$7)</f>
        <v>0.011032842248783</v>
      </c>
      <c r="E125" s="299"/>
      <c r="F125" s="164"/>
    </row>
    <row r="126" customFormat="false" ht="12.75" hidden="false" customHeight="false" outlineLevel="0" collapsed="false">
      <c r="A126" s="296" t="n">
        <v>36982</v>
      </c>
      <c r="B126" s="321" t="n">
        <v>0.023</v>
      </c>
      <c r="C126" s="321" t="n">
        <f aca="false">D126</f>
        <v>0.011440231355391</v>
      </c>
      <c r="D126" s="164" t="n">
        <f aca="false">($B$4*B126+$B$5*$C125+$B$6*$G$4+$B$7)</f>
        <v>0.011440231355391</v>
      </c>
      <c r="E126" s="299"/>
      <c r="F126" s="164"/>
    </row>
    <row r="127" customFormat="false" ht="12.75" hidden="false" customHeight="false" outlineLevel="0" collapsed="false">
      <c r="A127" s="296" t="n">
        <v>37012</v>
      </c>
      <c r="B127" s="321" t="n">
        <v>0.023</v>
      </c>
      <c r="C127" s="321" t="n">
        <f aca="false">D127</f>
        <v>0.011838768996663</v>
      </c>
      <c r="D127" s="164" t="n">
        <f aca="false">($B$4*B127+$B$5*$C126+$B$6*$G$4+$B$7)</f>
        <v>0.011838768996663</v>
      </c>
      <c r="E127" s="299"/>
      <c r="F127" s="164"/>
    </row>
    <row r="128" customFormat="false" ht="12.75" hidden="false" customHeight="false" outlineLevel="0" collapsed="false">
      <c r="A128" s="296" t="n">
        <v>37043</v>
      </c>
      <c r="B128" s="321" t="n">
        <v>0.023</v>
      </c>
      <c r="C128" s="321" t="n">
        <f aca="false">D128</f>
        <v>0.0122286474910418</v>
      </c>
      <c r="D128" s="164" t="n">
        <f aca="false">($B$4*B128+$B$5*$C127+$B$6*$G$4+$B$7)</f>
        <v>0.0122286474910418</v>
      </c>
      <c r="E128" s="299"/>
      <c r="F128" s="164"/>
    </row>
    <row r="129" customFormat="false" ht="12.75" hidden="false" customHeight="false" outlineLevel="0" collapsed="false">
      <c r="A129" s="296" t="n">
        <v>37073</v>
      </c>
      <c r="B129" s="321" t="n">
        <v>0.023</v>
      </c>
      <c r="C129" s="321" t="n">
        <f aca="false">D129</f>
        <v>0.0126100549784097</v>
      </c>
      <c r="D129" s="164" t="n">
        <f aca="false">($B$4*B129+$B$5*$C128+$B$6*$G$4+$B$7)</f>
        <v>0.0126100549784097</v>
      </c>
      <c r="E129" s="299"/>
      <c r="F129" s="164"/>
    </row>
    <row r="130" customFormat="false" ht="12.75" hidden="false" customHeight="false" outlineLevel="0" collapsed="false">
      <c r="A130" s="296" t="n">
        <v>37104</v>
      </c>
      <c r="B130" s="321" t="n">
        <v>0.023</v>
      </c>
      <c r="C130" s="321" t="n">
        <f aca="false">D130</f>
        <v>0.0129831755108773</v>
      </c>
      <c r="D130" s="164" t="n">
        <f aca="false">($B$4*B130+$B$5*$C129+$B$6*$G$4+$B$7)</f>
        <v>0.0129831755108773</v>
      </c>
      <c r="E130" s="299"/>
      <c r="F130" s="164"/>
    </row>
    <row r="131" customFormat="false" ht="12.75" hidden="false" customHeight="false" outlineLevel="0" collapsed="false">
      <c r="A131" s="296" t="n">
        <v>37135</v>
      </c>
      <c r="B131" s="321" t="n">
        <v>0.023</v>
      </c>
      <c r="C131" s="321" t="n">
        <f aca="false">D131</f>
        <v>0.0133481891415998</v>
      </c>
      <c r="D131" s="164" t="n">
        <f aca="false">($B$4*B131+$B$5*$C130+$B$6*$G$4+$B$7)</f>
        <v>0.0133481891415998</v>
      </c>
      <c r="E131" s="299"/>
      <c r="F131" s="164"/>
    </row>
    <row r="132" customFormat="false" ht="12.75" hidden="false" customHeight="false" outlineLevel="0" collapsed="false">
      <c r="A132" s="296" t="n">
        <v>37165</v>
      </c>
      <c r="B132" s="321" t="n">
        <v>0.023</v>
      </c>
      <c r="C132" s="321" t="n">
        <f aca="false">D132</f>
        <v>0.0137052720116636</v>
      </c>
      <c r="D132" s="164" t="n">
        <f aca="false">($B$4*B132+$B$5*$C131+$B$6*$G$4+$B$7)</f>
        <v>0.0137052720116636</v>
      </c>
      <c r="E132" s="299"/>
      <c r="F132" s="164"/>
    </row>
    <row r="133" customFormat="false" ht="12.75" hidden="false" customHeight="false" outlineLevel="0" collapsed="false">
      <c r="A133" s="296" t="n">
        <v>37196</v>
      </c>
      <c r="B133" s="321" t="n">
        <v>0.023</v>
      </c>
      <c r="C133" s="321" t="n">
        <f aca="false">D133</f>
        <v>0.0140545964350845</v>
      </c>
      <c r="D133" s="164" t="n">
        <f aca="false">($B$4*B133+$B$5*$C132+$B$6*$G$4+$B$7)</f>
        <v>0.0140545964350845</v>
      </c>
      <c r="E133" s="299"/>
      <c r="F133" s="164"/>
    </row>
    <row r="134" customFormat="false" ht="12.75" hidden="false" customHeight="false" outlineLevel="0" collapsed="false">
      <c r="A134" s="296" t="n">
        <v>37226</v>
      </c>
      <c r="B134" s="321" t="n">
        <v>0.023</v>
      </c>
      <c r="C134" s="321" t="n">
        <f aca="false">D134</f>
        <v>0.0143963309819605</v>
      </c>
      <c r="D134" s="164" t="n">
        <f aca="false">($B$4*B134+$B$5*$C133+$B$6*$G$4+$B$7)</f>
        <v>0.0143963309819605</v>
      </c>
      <c r="E134" s="299"/>
      <c r="F134" s="164"/>
    </row>
    <row r="135" customFormat="false" ht="12.75" hidden="false" customHeight="false" outlineLevel="0" collapsed="false">
      <c r="A135" s="296" t="n">
        <v>37257</v>
      </c>
      <c r="B135" s="321" t="n">
        <v>0.023</v>
      </c>
      <c r="C135" s="321" t="n">
        <f aca="false">D135</f>
        <v>0.0147306405598162</v>
      </c>
      <c r="D135" s="164" t="n">
        <f aca="false">($B$4*B135+$B$5*$C134+$B$6*$G$4+$B$7)</f>
        <v>0.0147306405598162</v>
      </c>
      <c r="E135" s="299"/>
      <c r="F135" s="164"/>
    </row>
    <row r="136" customFormat="false" ht="12.75" hidden="false" customHeight="false" outlineLevel="0" collapsed="false">
      <c r="A136" s="296" t="n">
        <v>37288</v>
      </c>
      <c r="B136" s="321" t="n">
        <v>0.023</v>
      </c>
      <c r="C136" s="321" t="n">
        <f aca="false">D136</f>
        <v>0.0150576864931809</v>
      </c>
      <c r="D136" s="164" t="n">
        <f aca="false">($B$4*B136+$B$5*$C135+$B$6*$G$4+$B$7)</f>
        <v>0.0150576864931809</v>
      </c>
      <c r="E136" s="299"/>
      <c r="F136" s="164"/>
    </row>
    <row r="137" customFormat="false" ht="12.75" hidden="false" customHeight="false" outlineLevel="0" collapsed="false">
      <c r="A137" s="296" t="n">
        <v>37316</v>
      </c>
      <c r="B137" s="321" t="n">
        <v>0.023</v>
      </c>
      <c r="C137" s="321" t="n">
        <f aca="false">D137</f>
        <v>0.0153776266014376</v>
      </c>
      <c r="D137" s="164" t="n">
        <f aca="false">($B$4*B137+$B$5*$C136+$B$6*$G$4+$B$7)</f>
        <v>0.0153776266014376</v>
      </c>
      <c r="E137" s="299"/>
      <c r="F137" s="164"/>
    </row>
    <row r="138" customFormat="false" ht="12.75" hidden="false" customHeight="false" outlineLevel="0" collapsed="false">
      <c r="A138" s="296" t="n">
        <v>37347</v>
      </c>
      <c r="B138" s="321" t="n">
        <v>0.023</v>
      </c>
      <c r="C138" s="321" t="n">
        <f aca="false">D138</f>
        <v>0.0156906152749802</v>
      </c>
      <c r="D138" s="164" t="n">
        <f aca="false">($B$4*B138+$B$5*$C137+$B$6*$G$4+$B$7)</f>
        <v>0.0156906152749802</v>
      </c>
      <c r="E138" s="299"/>
      <c r="F138" s="164"/>
    </row>
    <row r="139" customFormat="false" ht="12.75" hidden="false" customHeight="false" outlineLevel="0" collapsed="false">
      <c r="A139" s="296" t="n">
        <v>37377</v>
      </c>
      <c r="B139" s="321" t="n">
        <v>0.023</v>
      </c>
      <c r="C139" s="321" t="n">
        <f aca="false">D139</f>
        <v>0.0159968035497161</v>
      </c>
      <c r="D139" s="164" t="n">
        <f aca="false">($B$4*B139+$B$5*$C138+$B$6*$G$4+$B$7)</f>
        <v>0.0159968035497161</v>
      </c>
      <c r="E139" s="299"/>
      <c r="F139" s="164"/>
    </row>
    <row r="140" customFormat="false" ht="12.75" hidden="false" customHeight="false" outlineLevel="0" collapsed="false">
      <c r="A140" s="296" t="n">
        <v>37408</v>
      </c>
      <c r="B140" s="321" t="n">
        <v>0.023</v>
      </c>
      <c r="C140" s="321" t="n">
        <f aca="false">D140</f>
        <v>0.0162963391799504</v>
      </c>
      <c r="D140" s="164" t="n">
        <f aca="false">($B$4*B140+$B$5*$C139+$B$6*$G$4+$B$7)</f>
        <v>0.0162963391799504</v>
      </c>
      <c r="E140" s="299"/>
      <c r="F140" s="164"/>
    </row>
    <row r="141" customFormat="false" ht="12.75" hidden="false" customHeight="false" outlineLevel="0" collapsed="false">
      <c r="A141" s="296" t="n">
        <v>37438</v>
      </c>
      <c r="B141" s="321" t="n">
        <v>0.023</v>
      </c>
      <c r="C141" s="321" t="n">
        <f aca="false">D141</f>
        <v>0.0165893667096858</v>
      </c>
      <c r="D141" s="164" t="n">
        <f aca="false">($B$4*B141+$B$5*$C140+$B$6*$G$4+$B$7)</f>
        <v>0.0165893667096858</v>
      </c>
      <c r="E141" s="299"/>
      <c r="F141" s="164"/>
    </row>
    <row r="142" customFormat="false" ht="12.75" hidden="false" customHeight="false" outlineLevel="0" collapsed="false">
      <c r="A142" s="296" t="n">
        <v>37469</v>
      </c>
      <c r="B142" s="321" t="n">
        <v>0.023</v>
      </c>
      <c r="C142" s="321" t="n">
        <f aca="false">D142</f>
        <v>0.0168760275423745</v>
      </c>
      <c r="D142" s="164" t="n">
        <f aca="false">($B$4*B142+$B$5*$C141+$B$6*$G$4+$B$7)</f>
        <v>0.0168760275423745</v>
      </c>
      <c r="E142" s="299"/>
      <c r="F142" s="164"/>
    </row>
    <row r="143" customFormat="false" ht="12.75" hidden="false" customHeight="false" outlineLevel="0" collapsed="false">
      <c r="A143" s="296" t="n">
        <v>37500</v>
      </c>
      <c r="B143" s="321" t="n">
        <v>0.023</v>
      </c>
      <c r="C143" s="321" t="n">
        <f aca="false">D143</f>
        <v>0.017156460009153</v>
      </c>
      <c r="D143" s="164" t="n">
        <f aca="false">($B$4*B143+$B$5*$C142+$B$6*$G$4+$B$7)</f>
        <v>0.017156460009153</v>
      </c>
      <c r="E143" s="299"/>
      <c r="F143" s="164"/>
    </row>
    <row r="144" customFormat="false" ht="12.75" hidden="false" customHeight="false" outlineLevel="0" collapsed="false">
      <c r="A144" s="296" t="n">
        <v>37530</v>
      </c>
      <c r="B144" s="321" t="n">
        <v>0.023</v>
      </c>
      <c r="C144" s="321" t="n">
        <f aca="false">D144</f>
        <v>0.0174307994355962</v>
      </c>
      <c r="D144" s="164" t="n">
        <f aca="false">($B$4*B144+$B$5*$C143+$B$6*$G$4+$B$7)</f>
        <v>0.0174307994355962</v>
      </c>
      <c r="E144" s="299"/>
      <c r="F144" s="164"/>
    </row>
    <row r="145" customFormat="false" ht="12.75" hidden="false" customHeight="false" outlineLevel="0" collapsed="false">
      <c r="A145" s="296" t="n">
        <v>37561</v>
      </c>
      <c r="B145" s="321" t="n">
        <v>0.023</v>
      </c>
      <c r="C145" s="321" t="n">
        <f aca="false">D145</f>
        <v>0.0176991782070191</v>
      </c>
      <c r="D145" s="164" t="n">
        <f aca="false">($B$4*B145+$B$5*$C144+$B$6*$G$4+$B$7)</f>
        <v>0.0176991782070191</v>
      </c>
      <c r="E145" s="299"/>
      <c r="F145" s="164"/>
    </row>
    <row r="146" customFormat="false" ht="12.75" hidden="false" customHeight="false" outlineLevel="0" collapsed="false">
      <c r="A146" s="296" t="n">
        <v>37591</v>
      </c>
      <c r="B146" s="321" t="n">
        <v>0.023</v>
      </c>
      <c r="C146" s="321" t="n">
        <f aca="false">D146</f>
        <v>0.0179617258323618</v>
      </c>
      <c r="D146" s="164" t="n">
        <f aca="false">($B$4*B146+$B$5*$C145+$B$6*$G$4+$B$7)</f>
        <v>0.0179617258323618</v>
      </c>
      <c r="E146" s="299"/>
      <c r="F146" s="164"/>
    </row>
    <row r="147" customFormat="false" ht="12.75" hidden="false" customHeight="false" outlineLevel="0" collapsed="false">
      <c r="A147" s="296" t="n">
        <v>37622</v>
      </c>
      <c r="B147" s="321" t="n">
        <v>0.023</v>
      </c>
      <c r="C147" s="321" t="n">
        <f aca="false">D147</f>
        <v>0.0182185690066843</v>
      </c>
      <c r="D147" s="164" t="n">
        <f aca="false">($B$4*B147+$B$5*$C146+$B$6*$G$4+$B$7)</f>
        <v>0.0182185690066843</v>
      </c>
      <c r="E147" s="299"/>
      <c r="F147" s="164"/>
    </row>
    <row r="148" customFormat="false" ht="12.75" hidden="false" customHeight="false" outlineLevel="0" collapsed="false">
      <c r="A148" s="296" t="n">
        <v>37653</v>
      </c>
      <c r="B148" s="321" t="n">
        <v>0.023</v>
      </c>
      <c r="C148" s="321" t="n">
        <f aca="false">D148</f>
        <v>0.0184698316723054</v>
      </c>
      <c r="D148" s="164" t="n">
        <f aca="false">($B$4*B148+$B$5*$C147+$B$6*$G$4+$B$7)</f>
        <v>0.0184698316723054</v>
      </c>
      <c r="E148" s="299"/>
      <c r="F148" s="164"/>
    </row>
    <row r="149" customFormat="false" ht="12.75" hidden="false" customHeight="false" outlineLevel="0" collapsed="false">
      <c r="A149" s="296" t="n">
        <v>37681</v>
      </c>
      <c r="B149" s="321" t="n">
        <v>0.023</v>
      </c>
      <c r="C149" s="321" t="n">
        <f aca="false">D149</f>
        <v>0.0187156350786117</v>
      </c>
      <c r="D149" s="164" t="n">
        <f aca="false">($B$4*B149+$B$5*$C148+$B$6*$G$4+$B$7)</f>
        <v>0.0187156350786117</v>
      </c>
      <c r="E149" s="299"/>
      <c r="F149" s="164"/>
    </row>
    <row r="150" customFormat="false" ht="12.75" hidden="false" customHeight="false" outlineLevel="0" collapsed="false">
      <c r="A150" s="296" t="n">
        <v>37712</v>
      </c>
      <c r="B150" s="321" t="n">
        <v>0.023</v>
      </c>
      <c r="C150" s="321" t="n">
        <f aca="false">D150</f>
        <v>0.0189560978405682</v>
      </c>
      <c r="D150" s="164" t="n">
        <f aca="false">($B$4*B150+$B$5*$C149+$B$6*$G$4+$B$7)</f>
        <v>0.0189560978405682</v>
      </c>
      <c r="E150" s="299"/>
      <c r="F150" s="164"/>
    </row>
    <row r="151" customFormat="false" ht="12.75" hidden="false" customHeight="false" outlineLevel="0" collapsed="false">
      <c r="A151" s="296" t="n">
        <v>37742</v>
      </c>
      <c r="B151" s="321" t="n">
        <v>0.023</v>
      </c>
      <c r="C151" s="321" t="n">
        <f aca="false">D151</f>
        <v>0.0191913359959568</v>
      </c>
      <c r="D151" s="164" t="n">
        <f aca="false">($B$4*B151+$B$5*$C150+$B$6*$G$4+$B$7)</f>
        <v>0.0191913359959568</v>
      </c>
      <c r="E151" s="299"/>
      <c r="F151" s="164"/>
    </row>
    <row r="152" customFormat="false" ht="12.75" hidden="false" customHeight="false" outlineLevel="0" collapsed="false">
      <c r="A152" s="296" t="n">
        <v>37773</v>
      </c>
      <c r="B152" s="321" t="n">
        <v>0.023</v>
      </c>
      <c r="C152" s="321" t="n">
        <f aca="false">D152</f>
        <v>0.0194214630613718</v>
      </c>
      <c r="D152" s="164" t="n">
        <f aca="false">($B$4*B152+$B$5*$C151+$B$6*$G$4+$B$7)</f>
        <v>0.0194214630613718</v>
      </c>
      <c r="E152" s="299"/>
      <c r="F152" s="164"/>
    </row>
    <row r="153" customFormat="false" ht="12.75" hidden="false" customHeight="false" outlineLevel="0" collapsed="false">
      <c r="A153" s="296" t="n">
        <v>37803</v>
      </c>
      <c r="B153" s="321" t="n">
        <v>0.023</v>
      </c>
      <c r="C153" s="321" t="n">
        <f aca="false">D153</f>
        <v>0.0196465900869985</v>
      </c>
      <c r="D153" s="164" t="n">
        <f aca="false">($B$4*B153+$B$5*$C152+$B$6*$G$4+$B$7)</f>
        <v>0.0196465900869985</v>
      </c>
      <c r="E153" s="299"/>
      <c r="F153" s="164"/>
    </row>
    <row r="154" customFormat="false" ht="12.75" hidden="false" customHeight="false" outlineLevel="0" collapsed="false">
      <c r="A154" s="296" t="n">
        <v>37834</v>
      </c>
      <c r="B154" s="321" t="n">
        <v>0.023</v>
      </c>
      <c r="C154" s="321" t="n">
        <f aca="false">D154</f>
        <v>0.0198668257102013</v>
      </c>
      <c r="D154" s="164" t="n">
        <f aca="false">($B$4*B154+$B$5*$C153+$B$6*$G$4+$B$7)</f>
        <v>0.0198668257102013</v>
      </c>
      <c r="E154" s="299"/>
      <c r="F154" s="164"/>
    </row>
    <row r="155" customFormat="false" ht="12.75" hidden="false" customHeight="false" outlineLevel="0" collapsed="false">
      <c r="A155" s="296" t="n">
        <v>37865</v>
      </c>
      <c r="B155" s="321" t="n">
        <v>0.023</v>
      </c>
      <c r="C155" s="321" t="n">
        <f aca="false">D155</f>
        <v>0.020082276207948</v>
      </c>
      <c r="D155" s="164" t="n">
        <f aca="false">($B$4*B155+$B$5*$C154+$B$6*$G$4+$B$7)</f>
        <v>0.020082276207948</v>
      </c>
      <c r="E155" s="299"/>
      <c r="F155" s="164"/>
    </row>
    <row r="156" customFormat="false" ht="12.75" hidden="false" customHeight="false" outlineLevel="0" collapsed="false">
      <c r="A156" s="296" t="n">
        <v>37895</v>
      </c>
      <c r="B156" s="321" t="n">
        <v>0.023</v>
      </c>
      <c r="C156" s="321" t="n">
        <f aca="false">D156</f>
        <v>0.0202930455480951</v>
      </c>
      <c r="D156" s="164" t="n">
        <f aca="false">($B$4*B156+$B$5*$C155+$B$6*$G$4+$B$7)</f>
        <v>0.0202930455480951</v>
      </c>
      <c r="E156" s="299"/>
      <c r="F156" s="164"/>
    </row>
    <row r="157" customFormat="false" ht="12.75" hidden="false" customHeight="false" outlineLevel="0" collapsed="false">
      <c r="A157" s="296" t="n">
        <v>37926</v>
      </c>
      <c r="B157" s="321" t="n">
        <v>0.023</v>
      </c>
      <c r="C157" s="321" t="n">
        <f aca="false">D157</f>
        <v>0.0204992354395579</v>
      </c>
      <c r="D157" s="164" t="n">
        <f aca="false">($B$4*B157+$B$5*$C156+$B$6*$G$4+$B$7)</f>
        <v>0.0204992354395579</v>
      </c>
      <c r="E157" s="299"/>
      <c r="F157" s="164"/>
    </row>
    <row r="158" customFormat="false" ht="12.75" hidden="false" customHeight="false" outlineLevel="0" collapsed="false">
      <c r="A158" s="296" t="n">
        <v>37956</v>
      </c>
      <c r="B158" s="321" t="n">
        <v>0.023</v>
      </c>
      <c r="C158" s="321" t="n">
        <f aca="false">D158</f>
        <v>0.020700945381392</v>
      </c>
      <c r="D158" s="164" t="n">
        <f aca="false">($B$4*B158+$B$5*$C157+$B$6*$G$4+$B$7)</f>
        <v>0.020700945381392</v>
      </c>
      <c r="E158" s="299"/>
      <c r="F158" s="164"/>
    </row>
    <row r="159" customFormat="false" ht="12.75" hidden="false" customHeight="false" outlineLevel="0" collapsed="false">
      <c r="A159" s="296"/>
      <c r="B159" s="164"/>
      <c r="C159" s="164"/>
      <c r="E159" s="299"/>
      <c r="F159" s="164"/>
    </row>
    <row r="160" customFormat="false" ht="12.75" hidden="false" customHeight="false" outlineLevel="0" collapsed="false">
      <c r="A160" s="309"/>
      <c r="B160" s="299"/>
      <c r="C160" s="299"/>
      <c r="D160" s="299"/>
      <c r="E160" s="299"/>
      <c r="F160" s="164"/>
    </row>
    <row r="161" customFormat="false" ht="12.75" hidden="false" customHeight="false" outlineLevel="0" collapsed="false">
      <c r="A161" s="309"/>
      <c r="B161" s="299"/>
      <c r="C161" s="299"/>
      <c r="D161" s="299"/>
      <c r="E161" s="299"/>
      <c r="F161" s="164"/>
    </row>
    <row r="162" customFormat="false" ht="12.75" hidden="false" customHeight="false" outlineLevel="0" collapsed="false">
      <c r="A162" s="309"/>
      <c r="B162" s="299"/>
      <c r="C162" s="299"/>
      <c r="D162" s="299"/>
      <c r="E162" s="299"/>
      <c r="F162" s="164"/>
    </row>
    <row r="163" customFormat="false" ht="12.75" hidden="false" customHeight="false" outlineLevel="0" collapsed="false">
      <c r="A163" s="309"/>
      <c r="B163" s="299"/>
      <c r="C163" s="299"/>
      <c r="D163" s="299"/>
      <c r="E163" s="299"/>
      <c r="F163" s="164"/>
    </row>
    <row r="164" customFormat="false" ht="12.75" hidden="false" customHeight="false" outlineLevel="0" collapsed="false">
      <c r="A164" s="309"/>
      <c r="B164" s="299"/>
      <c r="C164" s="299"/>
      <c r="D164" s="299"/>
      <c r="E164" s="299"/>
      <c r="F164" s="164"/>
    </row>
    <row r="165" customFormat="false" ht="12.75" hidden="false" customHeight="false" outlineLevel="0" collapsed="false">
      <c r="A165" s="309"/>
      <c r="B165" s="299"/>
      <c r="C165" s="299"/>
      <c r="D165" s="299"/>
      <c r="E165" s="299"/>
      <c r="F165" s="164"/>
    </row>
    <row r="166" customFormat="false" ht="12.75" hidden="false" customHeight="false" outlineLevel="0" collapsed="false">
      <c r="A166" s="309"/>
      <c r="B166" s="299"/>
      <c r="C166" s="299"/>
      <c r="D166" s="299"/>
      <c r="E166" s="299"/>
      <c r="F166" s="164"/>
    </row>
    <row r="167" customFormat="false" ht="12.75" hidden="false" customHeight="false" outlineLevel="0" collapsed="false">
      <c r="A167" s="309"/>
      <c r="B167" s="299"/>
      <c r="C167" s="299"/>
      <c r="D167" s="299"/>
      <c r="E167" s="299"/>
      <c r="F167" s="164"/>
    </row>
    <row r="168" customFormat="false" ht="12.75" hidden="false" customHeight="false" outlineLevel="0" collapsed="false">
      <c r="A168" s="309"/>
      <c r="B168" s="299"/>
      <c r="C168" s="299"/>
      <c r="D168" s="299"/>
      <c r="E168" s="299"/>
      <c r="F168" s="164"/>
    </row>
    <row r="169" customFormat="false" ht="12.75" hidden="false" customHeight="false" outlineLevel="0" collapsed="false">
      <c r="A169" s="309"/>
      <c r="B169" s="299"/>
      <c r="C169" s="299"/>
      <c r="D169" s="299"/>
      <c r="E169" s="299"/>
      <c r="F169" s="164"/>
    </row>
    <row r="170" customFormat="false" ht="12.75" hidden="false" customHeight="false" outlineLevel="0" collapsed="false">
      <c r="A170" s="309"/>
      <c r="B170" s="299"/>
      <c r="C170" s="299"/>
      <c r="D170" s="299"/>
      <c r="E170" s="299"/>
      <c r="F170" s="164"/>
    </row>
    <row r="171" customFormat="false" ht="12.75" hidden="false" customHeight="false" outlineLevel="0" collapsed="false">
      <c r="A171" s="309"/>
      <c r="B171" s="299"/>
      <c r="C171" s="299"/>
      <c r="D171" s="299"/>
      <c r="E171" s="299"/>
      <c r="F171" s="164"/>
    </row>
    <row r="172" customFormat="false" ht="12.75" hidden="false" customHeight="false" outlineLevel="0" collapsed="false">
      <c r="A172" s="309"/>
      <c r="B172" s="299"/>
      <c r="C172" s="299"/>
      <c r="D172" s="299"/>
      <c r="E172" s="299"/>
      <c r="F172" s="164"/>
    </row>
    <row r="173" customFormat="false" ht="12.75" hidden="false" customHeight="false" outlineLevel="0" collapsed="false">
      <c r="A173" s="309"/>
      <c r="B173" s="299"/>
      <c r="C173" s="299"/>
      <c r="D173" s="299"/>
      <c r="E173" s="299"/>
      <c r="F173" s="164"/>
    </row>
    <row r="174" customFormat="false" ht="12.75" hidden="false" customHeight="false" outlineLevel="0" collapsed="false">
      <c r="A174" s="309"/>
      <c r="B174" s="299"/>
      <c r="C174" s="299"/>
      <c r="D174" s="299"/>
      <c r="E174" s="299"/>
      <c r="F174" s="164"/>
    </row>
    <row r="175" customFormat="false" ht="12.75" hidden="false" customHeight="false" outlineLevel="0" collapsed="false">
      <c r="A175" s="309"/>
      <c r="B175" s="299"/>
      <c r="C175" s="299"/>
      <c r="D175" s="299"/>
      <c r="E175" s="299"/>
      <c r="F175" s="164"/>
    </row>
    <row r="176" customFormat="false" ht="12.75" hidden="false" customHeight="false" outlineLevel="0" collapsed="false">
      <c r="A176" s="309"/>
      <c r="B176" s="299"/>
      <c r="C176" s="299"/>
      <c r="D176" s="299"/>
      <c r="E176" s="299"/>
      <c r="F176" s="164"/>
    </row>
    <row r="177" customFormat="false" ht="12.75" hidden="false" customHeight="false" outlineLevel="0" collapsed="false">
      <c r="A177" s="309"/>
      <c r="B177" s="299"/>
      <c r="C177" s="299"/>
      <c r="D177" s="299"/>
      <c r="E177" s="299"/>
      <c r="F177" s="164"/>
    </row>
    <row r="178" customFormat="false" ht="12.75" hidden="false" customHeight="false" outlineLevel="0" collapsed="false">
      <c r="A178" s="309"/>
      <c r="B178" s="299"/>
      <c r="C178" s="299"/>
      <c r="D178" s="299"/>
      <c r="E178" s="299"/>
      <c r="F178" s="164"/>
    </row>
    <row r="179" customFormat="false" ht="12.75" hidden="false" customHeight="false" outlineLevel="0" collapsed="false">
      <c r="A179" s="309"/>
      <c r="B179" s="299"/>
      <c r="C179" s="299"/>
      <c r="D179" s="299"/>
      <c r="E179" s="299"/>
      <c r="F179" s="164"/>
    </row>
    <row r="180" customFormat="false" ht="12.75" hidden="false" customHeight="false" outlineLevel="0" collapsed="false">
      <c r="A180" s="309"/>
      <c r="B180" s="299"/>
      <c r="C180" s="299"/>
      <c r="D180" s="299"/>
      <c r="E180" s="299"/>
      <c r="F180" s="164"/>
    </row>
    <row r="181" customFormat="false" ht="12.75" hidden="false" customHeight="false" outlineLevel="0" collapsed="false">
      <c r="A181" s="309"/>
      <c r="B181" s="299"/>
      <c r="C181" s="299"/>
      <c r="D181" s="299"/>
      <c r="E181" s="299"/>
      <c r="F181" s="164"/>
    </row>
    <row r="182" customFormat="false" ht="12.75" hidden="false" customHeight="false" outlineLevel="0" collapsed="false">
      <c r="A182" s="309"/>
      <c r="B182" s="299"/>
      <c r="C182" s="299"/>
      <c r="D182" s="299"/>
      <c r="E182" s="299"/>
      <c r="F182" s="164"/>
    </row>
    <row r="183" customFormat="false" ht="12.75" hidden="false" customHeight="false" outlineLevel="0" collapsed="false">
      <c r="A183" s="309"/>
      <c r="B183" s="299"/>
      <c r="C183" s="299"/>
      <c r="D183" s="299"/>
      <c r="E183" s="299"/>
      <c r="F183" s="164"/>
    </row>
    <row r="184" customFormat="false" ht="12.75" hidden="false" customHeight="false" outlineLevel="0" collapsed="false">
      <c r="A184" s="309"/>
      <c r="B184" s="299"/>
      <c r="C184" s="299"/>
      <c r="D184" s="299"/>
      <c r="E184" s="299"/>
      <c r="F184" s="164"/>
    </row>
    <row r="185" customFormat="false" ht="12.75" hidden="false" customHeight="false" outlineLevel="0" collapsed="false">
      <c r="A185" s="309"/>
      <c r="B185" s="299"/>
      <c r="C185" s="299"/>
      <c r="D185" s="299"/>
      <c r="E185" s="299"/>
      <c r="F185" s="164"/>
    </row>
    <row r="186" customFormat="false" ht="12.75" hidden="false" customHeight="false" outlineLevel="0" collapsed="false">
      <c r="A186" s="309"/>
      <c r="B186" s="299"/>
      <c r="C186" s="299"/>
      <c r="D186" s="299"/>
      <c r="E186" s="299"/>
      <c r="F186" s="164"/>
    </row>
    <row r="187" customFormat="false" ht="12.75" hidden="false" customHeight="false" outlineLevel="0" collapsed="false">
      <c r="A187" s="309"/>
      <c r="B187" s="299"/>
      <c r="C187" s="299"/>
      <c r="D187" s="299"/>
      <c r="E187" s="299"/>
      <c r="F187" s="164"/>
    </row>
    <row r="188" customFormat="false" ht="12.75" hidden="false" customHeight="false" outlineLevel="0" collapsed="false">
      <c r="A188" s="309"/>
      <c r="B188" s="299"/>
      <c r="C188" s="299"/>
      <c r="D188" s="299"/>
      <c r="E188" s="299"/>
      <c r="F188" s="164"/>
    </row>
    <row r="189" customFormat="false" ht="12.75" hidden="false" customHeight="false" outlineLevel="0" collapsed="false">
      <c r="A189" s="309"/>
      <c r="B189" s="299"/>
      <c r="C189" s="299"/>
      <c r="D189" s="299"/>
      <c r="E189" s="299"/>
      <c r="F189" s="164"/>
    </row>
    <row r="190" customFormat="false" ht="12.75" hidden="false" customHeight="false" outlineLevel="0" collapsed="false">
      <c r="A190" s="309"/>
      <c r="B190" s="299"/>
      <c r="C190" s="299"/>
      <c r="D190" s="299"/>
      <c r="E190" s="299"/>
      <c r="F190" s="164"/>
    </row>
    <row r="191" customFormat="false" ht="12.75" hidden="false" customHeight="false" outlineLevel="0" collapsed="false">
      <c r="A191" s="309"/>
      <c r="B191" s="299"/>
      <c r="C191" s="299"/>
      <c r="D191" s="299"/>
      <c r="E191" s="299"/>
      <c r="F191" s="164"/>
    </row>
    <row r="192" customFormat="false" ht="12.75" hidden="false" customHeight="false" outlineLevel="0" collapsed="false">
      <c r="A192" s="309"/>
      <c r="B192" s="299"/>
      <c r="C192" s="299"/>
      <c r="D192" s="299"/>
      <c r="E192" s="299"/>
      <c r="F192" s="164"/>
    </row>
    <row r="193" customFormat="false" ht="12.75" hidden="false" customHeight="false" outlineLevel="0" collapsed="false">
      <c r="A193" s="309"/>
      <c r="B193" s="299"/>
      <c r="C193" s="299"/>
      <c r="D193" s="299"/>
      <c r="E193" s="299"/>
      <c r="F193" s="164"/>
    </row>
    <row r="194" customFormat="false" ht="12.75" hidden="false" customHeight="false" outlineLevel="0" collapsed="false">
      <c r="A194" s="309"/>
      <c r="B194" s="299"/>
      <c r="C194" s="299"/>
      <c r="D194" s="299"/>
      <c r="E194" s="299"/>
      <c r="F194" s="164"/>
    </row>
    <row r="195" customFormat="false" ht="12.75" hidden="false" customHeight="false" outlineLevel="0" collapsed="false">
      <c r="A195" s="309"/>
      <c r="B195" s="299"/>
      <c r="C195" s="299"/>
      <c r="D195" s="299"/>
      <c r="E195" s="299"/>
      <c r="F195" s="164"/>
    </row>
    <row r="196" customFormat="false" ht="12.75" hidden="false" customHeight="false" outlineLevel="0" collapsed="false">
      <c r="A196" s="309"/>
      <c r="B196" s="299"/>
      <c r="C196" s="299"/>
      <c r="D196" s="299"/>
      <c r="E196" s="299"/>
      <c r="F196" s="164"/>
    </row>
    <row r="197" customFormat="false" ht="12.75" hidden="false" customHeight="false" outlineLevel="0" collapsed="false">
      <c r="A197" s="309"/>
      <c r="B197" s="299"/>
      <c r="C197" s="299"/>
      <c r="D197" s="299"/>
      <c r="E197" s="299"/>
      <c r="F197" s="164"/>
    </row>
    <row r="198" customFormat="false" ht="12.75" hidden="false" customHeight="false" outlineLevel="0" collapsed="false">
      <c r="A198" s="309"/>
      <c r="B198" s="299"/>
      <c r="C198" s="299"/>
      <c r="D198" s="299"/>
      <c r="E198" s="299"/>
      <c r="F198" s="164"/>
    </row>
    <row r="199" customFormat="false" ht="12.75" hidden="false" customHeight="false" outlineLevel="0" collapsed="false">
      <c r="A199" s="309"/>
      <c r="B199" s="299"/>
      <c r="C199" s="299"/>
      <c r="D199" s="299"/>
      <c r="E199" s="299"/>
      <c r="F199" s="164"/>
    </row>
    <row r="200" customFormat="false" ht="12.75" hidden="false" customHeight="false" outlineLevel="0" collapsed="false">
      <c r="A200" s="309"/>
      <c r="B200" s="299"/>
      <c r="C200" s="299"/>
      <c r="D200" s="299"/>
      <c r="E200" s="299"/>
      <c r="F200" s="164"/>
    </row>
    <row r="201" customFormat="false" ht="12.75" hidden="false" customHeight="false" outlineLevel="0" collapsed="false">
      <c r="A201" s="309"/>
      <c r="B201" s="299"/>
      <c r="C201" s="299"/>
      <c r="D201" s="299"/>
      <c r="E201" s="299"/>
      <c r="F201" s="164"/>
    </row>
    <row r="202" customFormat="false" ht="12.75" hidden="false" customHeight="false" outlineLevel="0" collapsed="false">
      <c r="A202" s="309"/>
      <c r="B202" s="299"/>
      <c r="C202" s="299"/>
      <c r="D202" s="299"/>
      <c r="E202" s="299"/>
      <c r="F202" s="164"/>
    </row>
    <row r="203" customFormat="false" ht="12.75" hidden="false" customHeight="false" outlineLevel="0" collapsed="false">
      <c r="A203" s="309"/>
      <c r="B203" s="299"/>
      <c r="C203" s="299"/>
      <c r="D203" s="299"/>
      <c r="E203" s="299"/>
      <c r="F203" s="164"/>
    </row>
    <row r="204" customFormat="false" ht="12.75" hidden="false" customHeight="false" outlineLevel="0" collapsed="false">
      <c r="A204" s="309"/>
      <c r="B204" s="299"/>
      <c r="C204" s="299"/>
      <c r="D204" s="299"/>
      <c r="E204" s="299"/>
      <c r="F204" s="164"/>
    </row>
    <row r="205" customFormat="false" ht="12.75" hidden="false" customHeight="false" outlineLevel="0" collapsed="false">
      <c r="A205" s="309"/>
      <c r="B205" s="299"/>
      <c r="C205" s="299"/>
      <c r="D205" s="299"/>
      <c r="E205" s="299"/>
      <c r="F205" s="164"/>
    </row>
    <row r="206" customFormat="false" ht="12.75" hidden="false" customHeight="false" outlineLevel="0" collapsed="false">
      <c r="A206" s="309"/>
      <c r="B206" s="299"/>
      <c r="C206" s="299"/>
      <c r="D206" s="299"/>
      <c r="E206" s="299"/>
      <c r="F206" s="164"/>
    </row>
    <row r="207" customFormat="false" ht="12.75" hidden="false" customHeight="false" outlineLevel="0" collapsed="false">
      <c r="A207" s="309"/>
      <c r="B207" s="299"/>
      <c r="C207" s="299"/>
      <c r="D207" s="299"/>
      <c r="E207" s="299"/>
      <c r="F207" s="164"/>
    </row>
    <row r="208" customFormat="false" ht="12.75" hidden="false" customHeight="false" outlineLevel="0" collapsed="false">
      <c r="A208" s="309"/>
      <c r="B208" s="299"/>
      <c r="C208" s="299"/>
      <c r="D208" s="299"/>
      <c r="E208" s="299"/>
      <c r="F208" s="164"/>
    </row>
    <row r="209" customFormat="false" ht="12.75" hidden="false" customHeight="false" outlineLevel="0" collapsed="false">
      <c r="A209" s="309"/>
      <c r="B209" s="299"/>
      <c r="C209" s="299"/>
      <c r="D209" s="299"/>
      <c r="E209" s="299"/>
      <c r="F209" s="164"/>
    </row>
    <row r="210" customFormat="false" ht="12.75" hidden="false" customHeight="false" outlineLevel="0" collapsed="false">
      <c r="A210" s="309"/>
      <c r="B210" s="299"/>
      <c r="C210" s="299"/>
      <c r="D210" s="299"/>
      <c r="E210" s="299"/>
      <c r="F210" s="164"/>
    </row>
    <row r="211" customFormat="false" ht="12.75" hidden="false" customHeight="false" outlineLevel="0" collapsed="false">
      <c r="A211" s="309"/>
      <c r="B211" s="299"/>
      <c r="C211" s="299"/>
      <c r="D211" s="299"/>
      <c r="E211" s="299"/>
      <c r="F211" s="164"/>
    </row>
    <row r="212" customFormat="false" ht="12.75" hidden="false" customHeight="false" outlineLevel="0" collapsed="false">
      <c r="A212" s="309"/>
      <c r="B212" s="299"/>
      <c r="C212" s="299"/>
      <c r="D212" s="299"/>
      <c r="E212" s="299"/>
      <c r="F212" s="164"/>
    </row>
    <row r="213" customFormat="false" ht="12.75" hidden="false" customHeight="false" outlineLevel="0" collapsed="false">
      <c r="A213" s="309"/>
      <c r="B213" s="299"/>
      <c r="C213" s="299"/>
      <c r="D213" s="299"/>
      <c r="E213" s="299"/>
      <c r="F213" s="164"/>
    </row>
    <row r="214" customFormat="false" ht="12.75" hidden="false" customHeight="false" outlineLevel="0" collapsed="false">
      <c r="A214" s="309"/>
      <c r="B214" s="299"/>
      <c r="C214" s="299"/>
      <c r="D214" s="299"/>
      <c r="E214" s="299"/>
      <c r="F214" s="164"/>
    </row>
    <row r="215" customFormat="false" ht="12.75" hidden="false" customHeight="false" outlineLevel="0" collapsed="false">
      <c r="A215" s="309"/>
      <c r="B215" s="299"/>
      <c r="C215" s="299"/>
      <c r="D215" s="299"/>
      <c r="E215" s="299"/>
      <c r="F215" s="164"/>
    </row>
    <row r="216" customFormat="false" ht="12.75" hidden="false" customHeight="false" outlineLevel="0" collapsed="false">
      <c r="A216" s="309"/>
      <c r="B216" s="299"/>
      <c r="C216" s="299"/>
      <c r="D216" s="299"/>
      <c r="E216" s="299"/>
      <c r="F216" s="164"/>
    </row>
    <row r="217" customFormat="false" ht="12.75" hidden="false" customHeight="false" outlineLevel="0" collapsed="false">
      <c r="A217" s="309"/>
      <c r="B217" s="299"/>
      <c r="C217" s="299"/>
      <c r="D217" s="299"/>
      <c r="E217" s="299"/>
      <c r="F217" s="164"/>
    </row>
    <row r="218" customFormat="false" ht="12.75" hidden="false" customHeight="false" outlineLevel="0" collapsed="false">
      <c r="A218" s="309"/>
      <c r="B218" s="299"/>
      <c r="C218" s="299"/>
      <c r="D218" s="299"/>
      <c r="E218" s="299"/>
      <c r="F218" s="164"/>
    </row>
    <row r="219" customFormat="false" ht="12.75" hidden="false" customHeight="false" outlineLevel="0" collapsed="false">
      <c r="A219" s="309"/>
      <c r="B219" s="299"/>
      <c r="C219" s="299"/>
      <c r="D219" s="299"/>
      <c r="E219" s="299"/>
      <c r="F219" s="164"/>
    </row>
    <row r="220" customFormat="false" ht="12.75" hidden="false" customHeight="false" outlineLevel="0" collapsed="false">
      <c r="A220" s="309"/>
      <c r="B220" s="299"/>
      <c r="C220" s="299"/>
      <c r="D220" s="299"/>
      <c r="E220" s="299"/>
      <c r="F220" s="164"/>
    </row>
    <row r="221" customFormat="false" ht="12.75" hidden="false" customHeight="false" outlineLevel="0" collapsed="false">
      <c r="A221" s="309"/>
      <c r="B221" s="299"/>
      <c r="C221" s="299"/>
      <c r="D221" s="299"/>
      <c r="E221" s="299"/>
      <c r="F221" s="164"/>
    </row>
    <row r="222" customFormat="false" ht="12.75" hidden="false" customHeight="false" outlineLevel="0" collapsed="false">
      <c r="A222" s="309"/>
      <c r="B222" s="299"/>
      <c r="C222" s="299"/>
      <c r="D222" s="299"/>
      <c r="E222" s="299"/>
      <c r="F222" s="164"/>
    </row>
    <row r="223" customFormat="false" ht="12.75" hidden="false" customHeight="false" outlineLevel="0" collapsed="false">
      <c r="A223" s="309"/>
      <c r="B223" s="299"/>
      <c r="C223" s="299"/>
      <c r="D223" s="299"/>
      <c r="E223" s="299"/>
      <c r="F223" s="164"/>
    </row>
    <row r="224" customFormat="false" ht="12.75" hidden="false" customHeight="false" outlineLevel="0" collapsed="false">
      <c r="A224" s="309"/>
      <c r="B224" s="299"/>
      <c r="C224" s="299"/>
      <c r="D224" s="299"/>
      <c r="E224" s="299"/>
      <c r="F224" s="164"/>
    </row>
    <row r="225" customFormat="false" ht="12.75" hidden="false" customHeight="false" outlineLevel="0" collapsed="false">
      <c r="A225" s="309"/>
      <c r="B225" s="299"/>
      <c r="C225" s="299"/>
      <c r="D225" s="299"/>
      <c r="E225" s="299"/>
      <c r="F225" s="164"/>
    </row>
    <row r="226" customFormat="false" ht="12.75" hidden="false" customHeight="false" outlineLevel="0" collapsed="false">
      <c r="A226" s="309"/>
      <c r="B226" s="299"/>
      <c r="C226" s="299"/>
      <c r="D226" s="299"/>
      <c r="E226" s="299"/>
      <c r="F226" s="164"/>
    </row>
    <row r="227" customFormat="false" ht="12.75" hidden="false" customHeight="false" outlineLevel="0" collapsed="false">
      <c r="A227" s="309"/>
      <c r="B227" s="299"/>
      <c r="C227" s="299"/>
      <c r="D227" s="299"/>
      <c r="E227" s="299"/>
      <c r="F227" s="164"/>
    </row>
    <row r="228" customFormat="false" ht="12.75" hidden="false" customHeight="false" outlineLevel="0" collapsed="false">
      <c r="A228" s="309"/>
      <c r="B228" s="299"/>
      <c r="C228" s="299"/>
      <c r="D228" s="299"/>
      <c r="E228" s="299"/>
      <c r="F228" s="164"/>
    </row>
    <row r="229" customFormat="false" ht="12.75" hidden="false" customHeight="false" outlineLevel="0" collapsed="false">
      <c r="A229" s="309"/>
      <c r="B229" s="299"/>
      <c r="C229" s="299"/>
      <c r="D229" s="299"/>
      <c r="E229" s="299"/>
      <c r="F229" s="164"/>
    </row>
    <row r="230" customFormat="false" ht="12.75" hidden="false" customHeight="false" outlineLevel="0" collapsed="false">
      <c r="A230" s="309"/>
      <c r="B230" s="299"/>
      <c r="C230" s="299"/>
      <c r="D230" s="299"/>
      <c r="E230" s="299"/>
      <c r="F230" s="164"/>
    </row>
    <row r="231" customFormat="false" ht="12.75" hidden="false" customHeight="false" outlineLevel="0" collapsed="false">
      <c r="A231" s="309"/>
      <c r="B231" s="299"/>
      <c r="C231" s="299"/>
      <c r="D231" s="299"/>
      <c r="E231" s="299"/>
      <c r="F231" s="164"/>
    </row>
    <row r="232" customFormat="false" ht="12.75" hidden="false" customHeight="false" outlineLevel="0" collapsed="false">
      <c r="A232" s="309"/>
      <c r="B232" s="299"/>
      <c r="C232" s="299"/>
      <c r="D232" s="299"/>
      <c r="E232" s="299"/>
      <c r="F232" s="164"/>
    </row>
    <row r="233" customFormat="false" ht="12.75" hidden="false" customHeight="false" outlineLevel="0" collapsed="false">
      <c r="A233" s="309"/>
      <c r="B233" s="299"/>
      <c r="C233" s="299"/>
      <c r="D233" s="299"/>
      <c r="E233" s="299"/>
      <c r="F233" s="164"/>
    </row>
    <row r="234" customFormat="false" ht="12.75" hidden="false" customHeight="false" outlineLevel="0" collapsed="false">
      <c r="A234" s="309"/>
      <c r="B234" s="299"/>
      <c r="C234" s="299"/>
      <c r="D234" s="299"/>
      <c r="E234" s="299"/>
      <c r="F234" s="164"/>
    </row>
    <row r="235" customFormat="false" ht="12.75" hidden="false" customHeight="false" outlineLevel="0" collapsed="false">
      <c r="A235" s="309"/>
      <c r="B235" s="299"/>
      <c r="C235" s="299"/>
      <c r="D235" s="299"/>
      <c r="E235" s="299"/>
      <c r="F235" s="164"/>
    </row>
    <row r="236" customFormat="false" ht="12.75" hidden="false" customHeight="false" outlineLevel="0" collapsed="false">
      <c r="A236" s="309"/>
      <c r="B236" s="299"/>
      <c r="C236" s="299"/>
      <c r="D236" s="299"/>
      <c r="E236" s="299"/>
      <c r="F236" s="164"/>
    </row>
    <row r="237" customFormat="false" ht="12.75" hidden="false" customHeight="false" outlineLevel="0" collapsed="false">
      <c r="A237" s="309"/>
      <c r="B237" s="299"/>
      <c r="C237" s="299"/>
      <c r="D237" s="299"/>
      <c r="E237" s="299"/>
      <c r="F237" s="164"/>
    </row>
    <row r="238" customFormat="false" ht="12.75" hidden="false" customHeight="false" outlineLevel="0" collapsed="false">
      <c r="A238" s="309"/>
      <c r="B238" s="299"/>
      <c r="C238" s="299"/>
      <c r="D238" s="299"/>
      <c r="E238" s="299"/>
      <c r="F238" s="164"/>
    </row>
    <row r="239" customFormat="false" ht="12.75" hidden="false" customHeight="false" outlineLevel="0" collapsed="false">
      <c r="A239" s="309"/>
      <c r="B239" s="299"/>
      <c r="C239" s="299"/>
      <c r="D239" s="299"/>
      <c r="E239" s="299"/>
      <c r="F239" s="164"/>
    </row>
    <row r="240" customFormat="false" ht="12.75" hidden="false" customHeight="false" outlineLevel="0" collapsed="false">
      <c r="A240" s="309"/>
      <c r="B240" s="299"/>
      <c r="C240" s="299"/>
      <c r="D240" s="299"/>
      <c r="E240" s="299"/>
      <c r="F240" s="164"/>
    </row>
    <row r="241" customFormat="false" ht="12.75" hidden="false" customHeight="false" outlineLevel="0" collapsed="false">
      <c r="A241" s="309"/>
      <c r="B241" s="299"/>
      <c r="C241" s="299"/>
      <c r="D241" s="299"/>
      <c r="E241" s="299"/>
      <c r="F241" s="164"/>
    </row>
    <row r="242" customFormat="false" ht="12.75" hidden="false" customHeight="false" outlineLevel="0" collapsed="false">
      <c r="A242" s="309"/>
      <c r="B242" s="299"/>
      <c r="C242" s="299"/>
      <c r="D242" s="299"/>
      <c r="E242" s="299"/>
      <c r="F242" s="164"/>
    </row>
    <row r="243" customFormat="false" ht="12.75" hidden="false" customHeight="false" outlineLevel="0" collapsed="false">
      <c r="A243" s="309"/>
      <c r="B243" s="299"/>
      <c r="C243" s="299"/>
      <c r="D243" s="299"/>
      <c r="E243" s="299"/>
      <c r="F243" s="164"/>
    </row>
    <row r="244" customFormat="false" ht="12.75" hidden="false" customHeight="false" outlineLevel="0" collapsed="false">
      <c r="A244" s="309"/>
      <c r="B244" s="299"/>
      <c r="C244" s="299"/>
      <c r="D244" s="299"/>
      <c r="E244" s="299"/>
      <c r="F244" s="164"/>
    </row>
    <row r="245" customFormat="false" ht="12.75" hidden="false" customHeight="false" outlineLevel="0" collapsed="false">
      <c r="A245" s="309"/>
      <c r="B245" s="299"/>
      <c r="C245" s="299"/>
      <c r="D245" s="299"/>
      <c r="E245" s="299"/>
      <c r="F245" s="164"/>
    </row>
    <row r="246" customFormat="false" ht="12.75" hidden="false" customHeight="false" outlineLevel="0" collapsed="false">
      <c r="A246" s="309"/>
      <c r="B246" s="299"/>
      <c r="C246" s="299"/>
      <c r="D246" s="299"/>
      <c r="E246" s="299"/>
      <c r="F246" s="164"/>
    </row>
    <row r="247" customFormat="false" ht="12.75" hidden="false" customHeight="false" outlineLevel="0" collapsed="false">
      <c r="A247" s="309"/>
      <c r="B247" s="299"/>
      <c r="C247" s="299"/>
      <c r="D247" s="299"/>
      <c r="E247" s="299"/>
      <c r="F247" s="164"/>
    </row>
    <row r="248" customFormat="false" ht="12.75" hidden="false" customHeight="false" outlineLevel="0" collapsed="false">
      <c r="A248" s="309"/>
      <c r="B248" s="299"/>
      <c r="C248" s="299"/>
      <c r="D248" s="299"/>
      <c r="E248" s="299"/>
      <c r="F248" s="164"/>
    </row>
    <row r="249" customFormat="false" ht="12.75" hidden="false" customHeight="false" outlineLevel="0" collapsed="false">
      <c r="A249" s="309"/>
      <c r="B249" s="299"/>
      <c r="C249" s="299"/>
      <c r="D249" s="299"/>
      <c r="E249" s="299"/>
      <c r="F249" s="164"/>
    </row>
    <row r="250" customFormat="false" ht="12.75" hidden="false" customHeight="false" outlineLevel="0" collapsed="false">
      <c r="A250" s="309"/>
      <c r="B250" s="299"/>
      <c r="C250" s="299"/>
      <c r="D250" s="299"/>
      <c r="E250" s="299"/>
      <c r="F250" s="164"/>
    </row>
    <row r="251" customFormat="false" ht="12.75" hidden="false" customHeight="false" outlineLevel="0" collapsed="false">
      <c r="A251" s="309"/>
      <c r="B251" s="299"/>
      <c r="C251" s="299"/>
      <c r="D251" s="299"/>
      <c r="E251" s="299"/>
      <c r="F251" s="164"/>
    </row>
    <row r="252" customFormat="false" ht="12.75" hidden="false" customHeight="false" outlineLevel="0" collapsed="false">
      <c r="A252" s="309"/>
      <c r="B252" s="299"/>
      <c r="C252" s="299"/>
      <c r="D252" s="299"/>
      <c r="E252" s="299"/>
      <c r="F252" s="164"/>
    </row>
    <row r="253" customFormat="false" ht="12.75" hidden="false" customHeight="false" outlineLevel="0" collapsed="false">
      <c r="A253" s="309"/>
      <c r="B253" s="299"/>
      <c r="C253" s="299"/>
      <c r="D253" s="299"/>
      <c r="E253" s="299"/>
      <c r="F253" s="164"/>
    </row>
    <row r="254" customFormat="false" ht="12.75" hidden="false" customHeight="false" outlineLevel="0" collapsed="false">
      <c r="A254" s="309"/>
      <c r="B254" s="299"/>
      <c r="C254" s="299"/>
      <c r="D254" s="299"/>
      <c r="E254" s="299"/>
      <c r="F254" s="164"/>
    </row>
    <row r="255" customFormat="false" ht="12.75" hidden="false" customHeight="false" outlineLevel="0" collapsed="false">
      <c r="A255" s="309"/>
      <c r="B255" s="299"/>
      <c r="C255" s="299"/>
      <c r="D255" s="299"/>
      <c r="E255" s="299"/>
      <c r="F255" s="164"/>
    </row>
    <row r="256" customFormat="false" ht="12.75" hidden="false" customHeight="false" outlineLevel="0" collapsed="false">
      <c r="A256" s="309"/>
      <c r="B256" s="299"/>
      <c r="C256" s="299"/>
      <c r="D256" s="299"/>
      <c r="E256" s="299"/>
      <c r="F256" s="164"/>
    </row>
    <row r="257" customFormat="false" ht="12.75" hidden="false" customHeight="false" outlineLevel="0" collapsed="false">
      <c r="A257" s="309"/>
      <c r="B257" s="299"/>
      <c r="C257" s="299"/>
      <c r="D257" s="299"/>
      <c r="E257" s="299"/>
      <c r="F257" s="164"/>
    </row>
    <row r="258" customFormat="false" ht="12.75" hidden="false" customHeight="false" outlineLevel="0" collapsed="false">
      <c r="A258" s="309"/>
      <c r="B258" s="299"/>
      <c r="C258" s="299"/>
      <c r="D258" s="299"/>
      <c r="E258" s="299"/>
      <c r="F258" s="164"/>
    </row>
    <row r="259" customFormat="false" ht="12.75" hidden="false" customHeight="false" outlineLevel="0" collapsed="false">
      <c r="A259" s="309"/>
      <c r="B259" s="299"/>
      <c r="C259" s="299"/>
      <c r="D259" s="299"/>
      <c r="E259" s="299"/>
      <c r="F259" s="164"/>
    </row>
    <row r="260" customFormat="false" ht="12.75" hidden="false" customHeight="false" outlineLevel="0" collapsed="false">
      <c r="A260" s="309"/>
      <c r="B260" s="299"/>
      <c r="C260" s="299"/>
      <c r="D260" s="299"/>
      <c r="E260" s="299"/>
      <c r="F260" s="164"/>
    </row>
    <row r="261" customFormat="false" ht="12.75" hidden="false" customHeight="false" outlineLevel="0" collapsed="false">
      <c r="A261" s="309"/>
      <c r="B261" s="299"/>
      <c r="C261" s="299"/>
      <c r="D261" s="299"/>
      <c r="E261" s="299"/>
      <c r="F261" s="164"/>
    </row>
    <row r="262" customFormat="false" ht="12.75" hidden="false" customHeight="false" outlineLevel="0" collapsed="false">
      <c r="A262" s="309"/>
      <c r="B262" s="299"/>
      <c r="C262" s="299"/>
      <c r="D262" s="299"/>
      <c r="E262" s="299"/>
      <c r="F262" s="164"/>
    </row>
    <row r="263" customFormat="false" ht="12.75" hidden="false" customHeight="false" outlineLevel="0" collapsed="false">
      <c r="A263" s="309"/>
      <c r="B263" s="299"/>
      <c r="C263" s="299"/>
      <c r="D263" s="299"/>
      <c r="E263" s="299"/>
      <c r="F263" s="164"/>
    </row>
    <row r="264" customFormat="false" ht="12.75" hidden="false" customHeight="false" outlineLevel="0" collapsed="false">
      <c r="A264" s="309"/>
      <c r="B264" s="299"/>
      <c r="C264" s="299"/>
      <c r="D264" s="299"/>
      <c r="E264" s="299"/>
      <c r="F264" s="164"/>
    </row>
    <row r="265" customFormat="false" ht="12.75" hidden="false" customHeight="false" outlineLevel="0" collapsed="false">
      <c r="A265" s="309"/>
      <c r="B265" s="299"/>
      <c r="C265" s="299"/>
      <c r="D265" s="299"/>
      <c r="E265" s="299"/>
      <c r="F265" s="164"/>
    </row>
    <row r="266" customFormat="false" ht="12.75" hidden="false" customHeight="false" outlineLevel="0" collapsed="false">
      <c r="A266" s="309"/>
      <c r="B266" s="299"/>
      <c r="C266" s="299"/>
      <c r="D266" s="299"/>
      <c r="E266" s="299"/>
      <c r="F266" s="164"/>
    </row>
    <row r="267" customFormat="false" ht="12.75" hidden="false" customHeight="false" outlineLevel="0" collapsed="false">
      <c r="A267" s="309"/>
      <c r="B267" s="299"/>
      <c r="C267" s="299"/>
      <c r="D267" s="299"/>
      <c r="E267" s="299"/>
      <c r="F267" s="164"/>
    </row>
    <row r="268" customFormat="false" ht="12.75" hidden="false" customHeight="false" outlineLevel="0" collapsed="false">
      <c r="A268" s="309"/>
      <c r="B268" s="299"/>
      <c r="C268" s="299"/>
      <c r="D268" s="299"/>
      <c r="E268" s="299"/>
      <c r="F268" s="164"/>
    </row>
    <row r="269" customFormat="false" ht="12.75" hidden="false" customHeight="false" outlineLevel="0" collapsed="false">
      <c r="A269" s="309"/>
      <c r="B269" s="299"/>
      <c r="C269" s="299"/>
      <c r="D269" s="299"/>
      <c r="E269" s="299"/>
      <c r="F269" s="164"/>
    </row>
    <row r="270" customFormat="false" ht="12.75" hidden="false" customHeight="false" outlineLevel="0" collapsed="false">
      <c r="A270" s="309"/>
      <c r="B270" s="299"/>
      <c r="C270" s="299"/>
      <c r="D270" s="299"/>
      <c r="E270" s="299"/>
      <c r="F270" s="164"/>
    </row>
    <row r="271" customFormat="false" ht="12.75" hidden="false" customHeight="false" outlineLevel="0" collapsed="false">
      <c r="A271" s="309"/>
      <c r="B271" s="299"/>
      <c r="C271" s="299"/>
      <c r="D271" s="299"/>
      <c r="E271" s="299"/>
      <c r="F271" s="164"/>
    </row>
    <row r="272" customFormat="false" ht="12.75" hidden="false" customHeight="false" outlineLevel="0" collapsed="false">
      <c r="A272" s="309"/>
      <c r="B272" s="299"/>
      <c r="C272" s="299"/>
      <c r="D272" s="299"/>
      <c r="E272" s="299"/>
      <c r="F272" s="164"/>
    </row>
    <row r="273" customFormat="false" ht="12.75" hidden="false" customHeight="false" outlineLevel="0" collapsed="false">
      <c r="A273" s="309"/>
      <c r="B273" s="299"/>
      <c r="C273" s="299"/>
      <c r="D273" s="299"/>
      <c r="E273" s="299"/>
      <c r="F273" s="164"/>
    </row>
    <row r="274" customFormat="false" ht="12.75" hidden="false" customHeight="false" outlineLevel="0" collapsed="false">
      <c r="A274" s="309"/>
      <c r="B274" s="299"/>
      <c r="C274" s="299"/>
      <c r="D274" s="299"/>
      <c r="E274" s="299"/>
      <c r="F274" s="164"/>
    </row>
    <row r="275" customFormat="false" ht="12.75" hidden="false" customHeight="false" outlineLevel="0" collapsed="false">
      <c r="A275" s="309"/>
      <c r="B275" s="299"/>
      <c r="C275" s="299"/>
      <c r="D275" s="299"/>
      <c r="E275" s="299"/>
      <c r="F275" s="164"/>
    </row>
    <row r="276" customFormat="false" ht="12.75" hidden="false" customHeight="false" outlineLevel="0" collapsed="false">
      <c r="A276" s="309"/>
      <c r="B276" s="299"/>
      <c r="C276" s="299"/>
      <c r="D276" s="299"/>
      <c r="E276" s="299"/>
      <c r="F276" s="164"/>
    </row>
    <row r="277" customFormat="false" ht="12.75" hidden="false" customHeight="false" outlineLevel="0" collapsed="false">
      <c r="A277" s="309"/>
      <c r="B277" s="299"/>
      <c r="C277" s="299"/>
      <c r="D277" s="299"/>
      <c r="E277" s="299"/>
      <c r="F277" s="164"/>
    </row>
    <row r="278" customFormat="false" ht="12.75" hidden="false" customHeight="false" outlineLevel="0" collapsed="false">
      <c r="A278" s="309"/>
      <c r="B278" s="299"/>
      <c r="C278" s="299"/>
      <c r="D278" s="299"/>
      <c r="E278" s="299"/>
      <c r="F278" s="164"/>
    </row>
    <row r="279" customFormat="false" ht="12.75" hidden="false" customHeight="false" outlineLevel="0" collapsed="false">
      <c r="A279" s="309"/>
      <c r="B279" s="299"/>
      <c r="C279" s="299"/>
      <c r="D279" s="299"/>
      <c r="E279" s="299"/>
      <c r="F279" s="164"/>
    </row>
    <row r="280" customFormat="false" ht="12.75" hidden="false" customHeight="false" outlineLevel="0" collapsed="false">
      <c r="A280" s="309"/>
      <c r="B280" s="299"/>
      <c r="C280" s="299"/>
      <c r="D280" s="299"/>
      <c r="E280" s="299"/>
      <c r="F280" s="164"/>
    </row>
    <row r="281" customFormat="false" ht="12.75" hidden="false" customHeight="false" outlineLevel="0" collapsed="false">
      <c r="A281" s="309"/>
      <c r="B281" s="299"/>
      <c r="C281" s="299"/>
      <c r="D281" s="299"/>
      <c r="E281" s="299"/>
      <c r="F281" s="164"/>
    </row>
    <row r="282" customFormat="false" ht="12.75" hidden="false" customHeight="false" outlineLevel="0" collapsed="false">
      <c r="A282" s="309"/>
      <c r="B282" s="299"/>
      <c r="C282" s="299"/>
      <c r="D282" s="299"/>
      <c r="E282" s="299"/>
      <c r="F282" s="164"/>
    </row>
    <row r="283" customFormat="false" ht="12.75" hidden="false" customHeight="false" outlineLevel="0" collapsed="false">
      <c r="A283" s="309"/>
      <c r="B283" s="299"/>
      <c r="C283" s="299"/>
      <c r="D283" s="299"/>
      <c r="E283" s="299"/>
      <c r="F283" s="164"/>
    </row>
    <row r="284" customFormat="false" ht="12.75" hidden="false" customHeight="false" outlineLevel="0" collapsed="false">
      <c r="A284" s="309"/>
      <c r="B284" s="299"/>
      <c r="C284" s="299"/>
      <c r="D284" s="299"/>
      <c r="E284" s="299"/>
      <c r="F284" s="164"/>
    </row>
    <row r="285" customFormat="false" ht="12.75" hidden="false" customHeight="false" outlineLevel="0" collapsed="false">
      <c r="A285" s="309"/>
      <c r="B285" s="299"/>
      <c r="C285" s="299"/>
      <c r="D285" s="299"/>
      <c r="E285" s="299"/>
      <c r="F285" s="164"/>
    </row>
    <row r="286" customFormat="false" ht="12.75" hidden="false" customHeight="false" outlineLevel="0" collapsed="false">
      <c r="A286" s="309"/>
      <c r="B286" s="299"/>
      <c r="C286" s="299"/>
      <c r="D286" s="299"/>
      <c r="E286" s="299"/>
      <c r="F286" s="164"/>
    </row>
    <row r="287" customFormat="false" ht="12.75" hidden="false" customHeight="false" outlineLevel="0" collapsed="false">
      <c r="A287" s="309"/>
      <c r="B287" s="299"/>
      <c r="C287" s="299"/>
      <c r="D287" s="299"/>
      <c r="E287" s="299"/>
      <c r="F287" s="164"/>
    </row>
    <row r="288" customFormat="false" ht="12.75" hidden="false" customHeight="false" outlineLevel="0" collapsed="false">
      <c r="A288" s="309"/>
      <c r="B288" s="299"/>
      <c r="C288" s="299"/>
      <c r="D288" s="299"/>
      <c r="E288" s="299"/>
      <c r="F288" s="164"/>
    </row>
    <row r="289" customFormat="false" ht="12.75" hidden="false" customHeight="false" outlineLevel="0" collapsed="false">
      <c r="A289" s="309"/>
      <c r="B289" s="299"/>
      <c r="C289" s="299"/>
      <c r="D289" s="299"/>
      <c r="E289" s="299"/>
      <c r="F289" s="164"/>
    </row>
    <row r="290" customFormat="false" ht="12.75" hidden="false" customHeight="false" outlineLevel="0" collapsed="false">
      <c r="A290" s="309"/>
      <c r="B290" s="299"/>
      <c r="C290" s="299"/>
      <c r="D290" s="299"/>
      <c r="E290" s="299"/>
      <c r="F290" s="164"/>
    </row>
    <row r="291" customFormat="false" ht="12.75" hidden="false" customHeight="false" outlineLevel="0" collapsed="false">
      <c r="A291" s="309"/>
      <c r="B291" s="299"/>
      <c r="C291" s="299"/>
      <c r="D291" s="299"/>
      <c r="E291" s="299"/>
      <c r="F291" s="164"/>
    </row>
    <row r="292" customFormat="false" ht="12.75" hidden="false" customHeight="false" outlineLevel="0" collapsed="false">
      <c r="A292" s="309"/>
      <c r="B292" s="299"/>
      <c r="C292" s="299"/>
      <c r="D292" s="299"/>
      <c r="E292" s="299"/>
      <c r="F292" s="164"/>
    </row>
    <row r="293" customFormat="false" ht="12.75" hidden="false" customHeight="false" outlineLevel="0" collapsed="false">
      <c r="A293" s="309"/>
      <c r="B293" s="299"/>
      <c r="C293" s="299"/>
      <c r="D293" s="299"/>
      <c r="E293" s="299"/>
      <c r="F293" s="164"/>
    </row>
    <row r="294" customFormat="false" ht="12.75" hidden="false" customHeight="false" outlineLevel="0" collapsed="false">
      <c r="A294" s="309"/>
      <c r="B294" s="299"/>
      <c r="C294" s="299"/>
      <c r="D294" s="299"/>
      <c r="E294" s="299"/>
      <c r="F294" s="164"/>
    </row>
    <row r="295" customFormat="false" ht="12.75" hidden="false" customHeight="false" outlineLevel="0" collapsed="false">
      <c r="A295" s="309"/>
      <c r="B295" s="299"/>
      <c r="C295" s="299"/>
      <c r="D295" s="299"/>
      <c r="E295" s="299"/>
      <c r="F295" s="164"/>
    </row>
    <row r="296" customFormat="false" ht="12.75" hidden="false" customHeight="false" outlineLevel="0" collapsed="false">
      <c r="A296" s="309"/>
      <c r="B296" s="299"/>
      <c r="C296" s="299"/>
      <c r="D296" s="299"/>
      <c r="E296" s="299"/>
      <c r="F296" s="164"/>
    </row>
    <row r="297" customFormat="false" ht="12.75" hidden="false" customHeight="false" outlineLevel="0" collapsed="false">
      <c r="A297" s="309"/>
      <c r="B297" s="299"/>
      <c r="C297" s="299"/>
      <c r="D297" s="299"/>
      <c r="E297" s="299"/>
      <c r="F297" s="164"/>
    </row>
    <row r="298" customFormat="false" ht="12.75" hidden="false" customHeight="false" outlineLevel="0" collapsed="false">
      <c r="A298" s="309"/>
      <c r="B298" s="299"/>
      <c r="C298" s="299"/>
      <c r="D298" s="299"/>
      <c r="E298" s="299"/>
      <c r="F298" s="164"/>
    </row>
    <row r="299" customFormat="false" ht="12.75" hidden="false" customHeight="false" outlineLevel="0" collapsed="false">
      <c r="A299" s="309"/>
      <c r="B299" s="299"/>
      <c r="C299" s="299"/>
      <c r="D299" s="299"/>
      <c r="E299" s="299"/>
      <c r="F299" s="164"/>
    </row>
    <row r="300" customFormat="false" ht="12.75" hidden="false" customHeight="false" outlineLevel="0" collapsed="false">
      <c r="A300" s="309"/>
      <c r="B300" s="299"/>
      <c r="C300" s="299"/>
      <c r="D300" s="299"/>
      <c r="E300" s="299"/>
      <c r="F300" s="164"/>
    </row>
    <row r="301" customFormat="false" ht="12.75" hidden="false" customHeight="false" outlineLevel="0" collapsed="false">
      <c r="A301" s="309"/>
      <c r="B301" s="299"/>
      <c r="C301" s="299"/>
      <c r="D301" s="299"/>
      <c r="E301" s="299"/>
      <c r="F301" s="164"/>
    </row>
    <row r="302" customFormat="false" ht="12.75" hidden="false" customHeight="false" outlineLevel="0" collapsed="false">
      <c r="A302" s="309"/>
      <c r="B302" s="299"/>
      <c r="C302" s="299"/>
      <c r="D302" s="299"/>
      <c r="E302" s="299"/>
      <c r="F302" s="164"/>
    </row>
    <row r="303" customFormat="false" ht="12.75" hidden="false" customHeight="false" outlineLevel="0" collapsed="false">
      <c r="A303" s="309"/>
      <c r="B303" s="299"/>
      <c r="C303" s="299"/>
      <c r="D303" s="299"/>
      <c r="E303" s="299"/>
      <c r="F303" s="164"/>
    </row>
    <row r="304" customFormat="false" ht="12.75" hidden="false" customHeight="false" outlineLevel="0" collapsed="false">
      <c r="A304" s="309"/>
      <c r="B304" s="299"/>
      <c r="C304" s="299"/>
      <c r="D304" s="299"/>
      <c r="E304" s="299"/>
      <c r="F304" s="164"/>
    </row>
    <row r="305" customFormat="false" ht="12.75" hidden="false" customHeight="false" outlineLevel="0" collapsed="false">
      <c r="A305" s="309"/>
      <c r="B305" s="299"/>
      <c r="C305" s="299"/>
      <c r="D305" s="299"/>
      <c r="E305" s="299"/>
      <c r="F305" s="164"/>
    </row>
    <row r="306" customFormat="false" ht="12.75" hidden="false" customHeight="false" outlineLevel="0" collapsed="false">
      <c r="A306" s="309"/>
      <c r="B306" s="299"/>
      <c r="C306" s="299"/>
      <c r="D306" s="299"/>
      <c r="E306" s="299"/>
      <c r="F306" s="164"/>
    </row>
    <row r="307" customFormat="false" ht="12.75" hidden="false" customHeight="false" outlineLevel="0" collapsed="false">
      <c r="A307" s="309"/>
      <c r="B307" s="299"/>
      <c r="C307" s="299"/>
      <c r="D307" s="299"/>
      <c r="E307" s="299"/>
      <c r="F307" s="164"/>
    </row>
    <row r="308" customFormat="false" ht="12.75" hidden="false" customHeight="false" outlineLevel="0" collapsed="false">
      <c r="A308" s="309"/>
      <c r="B308" s="299"/>
      <c r="C308" s="299"/>
      <c r="D308" s="299"/>
      <c r="E308" s="299"/>
      <c r="F308" s="164"/>
    </row>
    <row r="309" customFormat="false" ht="12.75" hidden="false" customHeight="false" outlineLevel="0" collapsed="false">
      <c r="A309" s="309"/>
      <c r="B309" s="299"/>
      <c r="C309" s="299"/>
      <c r="D309" s="299"/>
      <c r="E309" s="299"/>
      <c r="F309" s="164"/>
    </row>
    <row r="310" customFormat="false" ht="12.75" hidden="false" customHeight="false" outlineLevel="0" collapsed="false">
      <c r="A310" s="309"/>
      <c r="B310" s="299"/>
      <c r="C310" s="299"/>
      <c r="D310" s="299"/>
      <c r="E310" s="299"/>
      <c r="F310" s="164"/>
    </row>
    <row r="311" customFormat="false" ht="12.75" hidden="false" customHeight="false" outlineLevel="0" collapsed="false">
      <c r="A311" s="309"/>
      <c r="B311" s="299"/>
      <c r="C311" s="299"/>
      <c r="D311" s="299"/>
      <c r="E311" s="299"/>
      <c r="F311" s="164"/>
    </row>
    <row r="312" customFormat="false" ht="12.75" hidden="false" customHeight="false" outlineLevel="0" collapsed="false">
      <c r="A312" s="309"/>
      <c r="B312" s="299"/>
      <c r="C312" s="299"/>
      <c r="D312" s="299"/>
      <c r="E312" s="299"/>
      <c r="F312" s="164"/>
    </row>
    <row r="313" customFormat="false" ht="12.75" hidden="false" customHeight="false" outlineLevel="0" collapsed="false">
      <c r="A313" s="309"/>
      <c r="B313" s="299"/>
      <c r="C313" s="299"/>
      <c r="D313" s="299"/>
      <c r="E313" s="299"/>
      <c r="F313" s="164"/>
    </row>
    <row r="314" customFormat="false" ht="12.75" hidden="false" customHeight="false" outlineLevel="0" collapsed="false">
      <c r="A314" s="309"/>
      <c r="B314" s="299"/>
      <c r="C314" s="299"/>
      <c r="D314" s="299"/>
      <c r="E314" s="299"/>
      <c r="F314" s="164"/>
    </row>
    <row r="315" customFormat="false" ht="12.75" hidden="false" customHeight="false" outlineLevel="0" collapsed="false">
      <c r="A315" s="309"/>
      <c r="B315" s="299"/>
      <c r="C315" s="299"/>
      <c r="D315" s="299"/>
      <c r="E315" s="299"/>
      <c r="F315" s="164"/>
    </row>
    <row r="316" customFormat="false" ht="12.75" hidden="false" customHeight="false" outlineLevel="0" collapsed="false">
      <c r="A316" s="309"/>
      <c r="B316" s="299"/>
      <c r="C316" s="299"/>
      <c r="D316" s="299"/>
      <c r="E316" s="299"/>
      <c r="F316" s="164"/>
    </row>
    <row r="317" customFormat="false" ht="12.75" hidden="false" customHeight="false" outlineLevel="0" collapsed="false">
      <c r="A317" s="309"/>
      <c r="B317" s="299"/>
      <c r="C317" s="299"/>
      <c r="D317" s="299"/>
      <c r="E317" s="299"/>
      <c r="F317" s="164"/>
    </row>
    <row r="318" customFormat="false" ht="12.75" hidden="false" customHeight="false" outlineLevel="0" collapsed="false">
      <c r="A318" s="309"/>
      <c r="B318" s="299"/>
      <c r="C318" s="299"/>
      <c r="D318" s="299"/>
      <c r="E318" s="299"/>
      <c r="F318" s="164"/>
    </row>
    <row r="319" customFormat="false" ht="12.75" hidden="false" customHeight="false" outlineLevel="0" collapsed="false">
      <c r="A319" s="309"/>
      <c r="B319" s="299"/>
      <c r="C319" s="299"/>
      <c r="D319" s="299"/>
      <c r="E319" s="299"/>
      <c r="F319" s="164"/>
    </row>
    <row r="320" customFormat="false" ht="12.75" hidden="false" customHeight="false" outlineLevel="0" collapsed="false">
      <c r="A320" s="309"/>
      <c r="B320" s="299"/>
      <c r="C320" s="299"/>
      <c r="D320" s="299"/>
      <c r="E320" s="299"/>
      <c r="F320" s="164"/>
    </row>
    <row r="321" customFormat="false" ht="12.75" hidden="false" customHeight="false" outlineLevel="0" collapsed="false">
      <c r="A321" s="309"/>
      <c r="B321" s="299"/>
      <c r="C321" s="299"/>
      <c r="D321" s="299"/>
      <c r="E321" s="299"/>
      <c r="F321" s="164"/>
    </row>
    <row r="322" customFormat="false" ht="12.75" hidden="false" customHeight="false" outlineLevel="0" collapsed="false">
      <c r="A322" s="309"/>
      <c r="B322" s="299"/>
      <c r="C322" s="299"/>
      <c r="D322" s="299"/>
      <c r="E322" s="299"/>
      <c r="F322" s="164"/>
    </row>
    <row r="323" customFormat="false" ht="12.75" hidden="false" customHeight="false" outlineLevel="0" collapsed="false">
      <c r="A323" s="309"/>
      <c r="B323" s="299"/>
      <c r="C323" s="299"/>
      <c r="D323" s="299"/>
      <c r="E323" s="299"/>
      <c r="F323" s="164"/>
    </row>
    <row r="324" customFormat="false" ht="12.75" hidden="false" customHeight="false" outlineLevel="0" collapsed="false">
      <c r="A324" s="309"/>
      <c r="B324" s="299"/>
      <c r="C324" s="299"/>
      <c r="D324" s="299"/>
      <c r="E324" s="299"/>
      <c r="F324" s="164"/>
    </row>
    <row r="325" customFormat="false" ht="12.75" hidden="false" customHeight="false" outlineLevel="0" collapsed="false">
      <c r="A325" s="309"/>
      <c r="B325" s="299"/>
      <c r="C325" s="299"/>
      <c r="D325" s="299"/>
      <c r="E325" s="299"/>
      <c r="F325" s="164"/>
    </row>
    <row r="326" customFormat="false" ht="12.75" hidden="false" customHeight="false" outlineLevel="0" collapsed="false">
      <c r="A326" s="309"/>
      <c r="B326" s="299"/>
      <c r="C326" s="299"/>
      <c r="D326" s="299"/>
      <c r="E326" s="299"/>
      <c r="F326" s="164"/>
    </row>
    <row r="327" customFormat="false" ht="12.75" hidden="false" customHeight="false" outlineLevel="0" collapsed="false">
      <c r="A327" s="309"/>
      <c r="B327" s="299"/>
      <c r="C327" s="299"/>
      <c r="D327" s="299"/>
      <c r="E327" s="299"/>
      <c r="F327" s="164"/>
    </row>
    <row r="328" customFormat="false" ht="12.75" hidden="false" customHeight="false" outlineLevel="0" collapsed="false">
      <c r="A328" s="309"/>
      <c r="B328" s="299"/>
      <c r="C328" s="299"/>
      <c r="D328" s="299"/>
      <c r="E328" s="299"/>
      <c r="F328" s="164"/>
    </row>
    <row r="329" customFormat="false" ht="12.75" hidden="false" customHeight="false" outlineLevel="0" collapsed="false">
      <c r="A329" s="309"/>
      <c r="B329" s="299"/>
      <c r="C329" s="299"/>
      <c r="D329" s="299"/>
      <c r="E329" s="299"/>
      <c r="F329" s="164"/>
    </row>
    <row r="330" customFormat="false" ht="12.75" hidden="false" customHeight="false" outlineLevel="0" collapsed="false">
      <c r="A330" s="309"/>
      <c r="B330" s="299"/>
      <c r="C330" s="299"/>
      <c r="D330" s="299"/>
      <c r="E330" s="299"/>
      <c r="F330" s="164"/>
    </row>
    <row r="331" customFormat="false" ht="12.75" hidden="false" customHeight="false" outlineLevel="0" collapsed="false">
      <c r="A331" s="309"/>
      <c r="B331" s="299"/>
      <c r="C331" s="299"/>
      <c r="D331" s="299"/>
      <c r="E331" s="299"/>
      <c r="F331" s="164"/>
    </row>
    <row r="332" customFormat="false" ht="12.75" hidden="false" customHeight="false" outlineLevel="0" collapsed="false">
      <c r="A332" s="309"/>
      <c r="B332" s="299"/>
      <c r="C332" s="299"/>
      <c r="D332" s="299"/>
      <c r="E332" s="299"/>
      <c r="F332" s="164"/>
    </row>
    <row r="333" customFormat="false" ht="12.75" hidden="false" customHeight="false" outlineLevel="0" collapsed="false">
      <c r="A333" s="309"/>
      <c r="B333" s="299"/>
      <c r="C333" s="299"/>
      <c r="D333" s="299"/>
      <c r="E333" s="299"/>
      <c r="F333" s="164"/>
    </row>
    <row r="334" customFormat="false" ht="12.75" hidden="false" customHeight="false" outlineLevel="0" collapsed="false">
      <c r="A334" s="309"/>
      <c r="B334" s="299"/>
      <c r="C334" s="299"/>
      <c r="D334" s="299"/>
      <c r="E334" s="299"/>
      <c r="F334" s="164"/>
    </row>
    <row r="335" customFormat="false" ht="12.75" hidden="false" customHeight="false" outlineLevel="0" collapsed="false">
      <c r="A335" s="309"/>
      <c r="B335" s="299"/>
      <c r="C335" s="299"/>
      <c r="D335" s="299"/>
      <c r="E335" s="299"/>
      <c r="F335" s="164"/>
    </row>
    <row r="336" customFormat="false" ht="12.75" hidden="false" customHeight="false" outlineLevel="0" collapsed="false">
      <c r="A336" s="309"/>
      <c r="B336" s="299"/>
      <c r="C336" s="299"/>
      <c r="D336" s="299"/>
      <c r="E336" s="299"/>
      <c r="F336" s="164"/>
    </row>
    <row r="337" customFormat="false" ht="12.75" hidden="false" customHeight="false" outlineLevel="0" collapsed="false">
      <c r="A337" s="309"/>
      <c r="B337" s="299"/>
      <c r="C337" s="299"/>
      <c r="D337" s="299"/>
      <c r="E337" s="299"/>
      <c r="F337" s="164"/>
    </row>
    <row r="338" customFormat="false" ht="12.75" hidden="false" customHeight="false" outlineLevel="0" collapsed="false">
      <c r="A338" s="309"/>
      <c r="B338" s="299"/>
      <c r="C338" s="299"/>
      <c r="D338" s="299"/>
      <c r="E338" s="299"/>
      <c r="F338" s="164"/>
    </row>
    <row r="339" customFormat="false" ht="12.75" hidden="false" customHeight="false" outlineLevel="0" collapsed="false">
      <c r="A339" s="309"/>
      <c r="B339" s="299"/>
      <c r="C339" s="299"/>
      <c r="D339" s="299"/>
      <c r="E339" s="299"/>
      <c r="F339" s="164"/>
    </row>
    <row r="340" customFormat="false" ht="12.75" hidden="false" customHeight="false" outlineLevel="0" collapsed="false">
      <c r="A340" s="309"/>
      <c r="B340" s="299"/>
      <c r="C340" s="299"/>
      <c r="D340" s="299"/>
      <c r="E340" s="299"/>
      <c r="F340" s="164"/>
    </row>
    <row r="341" customFormat="false" ht="12.75" hidden="false" customHeight="false" outlineLevel="0" collapsed="false">
      <c r="A341" s="309"/>
      <c r="B341" s="299"/>
      <c r="C341" s="299"/>
      <c r="D341" s="299"/>
      <c r="E341" s="299"/>
      <c r="F341" s="164"/>
    </row>
    <row r="342" customFormat="false" ht="12.75" hidden="false" customHeight="false" outlineLevel="0" collapsed="false">
      <c r="A342" s="309"/>
      <c r="B342" s="299"/>
      <c r="C342" s="299"/>
      <c r="D342" s="299"/>
      <c r="E342" s="299"/>
      <c r="F342" s="164"/>
    </row>
    <row r="343" customFormat="false" ht="12.75" hidden="false" customHeight="false" outlineLevel="0" collapsed="false">
      <c r="A343" s="309"/>
      <c r="B343" s="299"/>
      <c r="C343" s="299"/>
      <c r="D343" s="299"/>
      <c r="E343" s="299"/>
      <c r="F343" s="164"/>
    </row>
    <row r="344" customFormat="false" ht="12.75" hidden="false" customHeight="false" outlineLevel="0" collapsed="false">
      <c r="A344" s="309"/>
      <c r="B344" s="299"/>
      <c r="C344" s="299"/>
      <c r="D344" s="299"/>
      <c r="E344" s="299"/>
      <c r="F344" s="164"/>
    </row>
    <row r="345" customFormat="false" ht="12.75" hidden="false" customHeight="false" outlineLevel="0" collapsed="false">
      <c r="A345" s="309"/>
      <c r="B345" s="299"/>
      <c r="C345" s="299"/>
      <c r="D345" s="299"/>
      <c r="E345" s="299"/>
      <c r="F345" s="164"/>
    </row>
    <row r="346" customFormat="false" ht="12.75" hidden="false" customHeight="false" outlineLevel="0" collapsed="false">
      <c r="A346" s="309"/>
      <c r="B346" s="299"/>
      <c r="C346" s="299"/>
      <c r="D346" s="299"/>
      <c r="E346" s="299"/>
      <c r="F346" s="164"/>
    </row>
    <row r="347" customFormat="false" ht="12.75" hidden="false" customHeight="false" outlineLevel="0" collapsed="false">
      <c r="A347" s="309"/>
      <c r="B347" s="299"/>
      <c r="C347" s="299"/>
      <c r="D347" s="299"/>
      <c r="E347" s="299"/>
      <c r="F347" s="164"/>
    </row>
    <row r="348" customFormat="false" ht="12.75" hidden="false" customHeight="false" outlineLevel="0" collapsed="false">
      <c r="A348" s="309"/>
      <c r="B348" s="299"/>
      <c r="C348" s="299"/>
      <c r="D348" s="299"/>
      <c r="E348" s="299"/>
      <c r="F348" s="164"/>
    </row>
    <row r="349" customFormat="false" ht="12.75" hidden="false" customHeight="false" outlineLevel="0" collapsed="false">
      <c r="A349" s="309"/>
      <c r="B349" s="299"/>
      <c r="C349" s="299"/>
      <c r="D349" s="299"/>
      <c r="E349" s="299"/>
      <c r="F349" s="164"/>
    </row>
    <row r="350" customFormat="false" ht="12.75" hidden="false" customHeight="false" outlineLevel="0" collapsed="false">
      <c r="A350" s="309"/>
      <c r="B350" s="299"/>
      <c r="C350" s="299"/>
      <c r="D350" s="299"/>
      <c r="E350" s="299"/>
      <c r="F350" s="164"/>
    </row>
    <row r="351" customFormat="false" ht="12.75" hidden="false" customHeight="false" outlineLevel="0" collapsed="false">
      <c r="A351" s="309"/>
      <c r="B351" s="299"/>
      <c r="C351" s="299"/>
      <c r="D351" s="299"/>
      <c r="E351" s="299"/>
      <c r="F351" s="164"/>
    </row>
    <row r="352" customFormat="false" ht="12.75" hidden="false" customHeight="false" outlineLevel="0" collapsed="false">
      <c r="A352" s="309"/>
      <c r="B352" s="299"/>
      <c r="C352" s="299"/>
      <c r="D352" s="299"/>
      <c r="E352" s="299"/>
      <c r="F352" s="164"/>
    </row>
    <row r="353" customFormat="false" ht="12.75" hidden="false" customHeight="false" outlineLevel="0" collapsed="false">
      <c r="A353" s="309"/>
      <c r="B353" s="299"/>
      <c r="C353" s="299"/>
      <c r="D353" s="299"/>
      <c r="E353" s="299"/>
      <c r="F353" s="164"/>
    </row>
    <row r="354" customFormat="false" ht="12.75" hidden="false" customHeight="false" outlineLevel="0" collapsed="false">
      <c r="A354" s="309"/>
      <c r="B354" s="299"/>
      <c r="C354" s="299"/>
      <c r="D354" s="299"/>
      <c r="E354" s="299"/>
      <c r="F354" s="164"/>
    </row>
    <row r="355" customFormat="false" ht="12.75" hidden="false" customHeight="false" outlineLevel="0" collapsed="false">
      <c r="A355" s="309"/>
      <c r="B355" s="299"/>
      <c r="C355" s="299"/>
      <c r="D355" s="299"/>
      <c r="E355" s="299"/>
      <c r="F355" s="164"/>
    </row>
    <row r="356" customFormat="false" ht="12.75" hidden="false" customHeight="false" outlineLevel="0" collapsed="false">
      <c r="A356" s="309"/>
      <c r="B356" s="299"/>
      <c r="C356" s="299"/>
      <c r="D356" s="299"/>
      <c r="E356" s="299"/>
      <c r="F356" s="164"/>
    </row>
    <row r="357" customFormat="false" ht="12.75" hidden="false" customHeight="false" outlineLevel="0" collapsed="false">
      <c r="A357" s="309"/>
      <c r="B357" s="299"/>
      <c r="C357" s="299"/>
      <c r="D357" s="299"/>
      <c r="E357" s="299"/>
      <c r="F357" s="164"/>
    </row>
    <row r="358" customFormat="false" ht="12.75" hidden="false" customHeight="false" outlineLevel="0" collapsed="false">
      <c r="A358" s="309"/>
      <c r="B358" s="299"/>
      <c r="C358" s="299"/>
      <c r="D358" s="299"/>
      <c r="E358" s="299"/>
      <c r="F358" s="164"/>
    </row>
    <row r="359" customFormat="false" ht="12.75" hidden="false" customHeight="false" outlineLevel="0" collapsed="false">
      <c r="A359" s="309"/>
      <c r="B359" s="299"/>
      <c r="C359" s="299"/>
      <c r="D359" s="299"/>
      <c r="E359" s="299"/>
      <c r="F359" s="164"/>
    </row>
    <row r="360" customFormat="false" ht="12.75" hidden="false" customHeight="false" outlineLevel="0" collapsed="false">
      <c r="A360" s="309"/>
      <c r="B360" s="299"/>
      <c r="C360" s="299"/>
      <c r="D360" s="299"/>
      <c r="E360" s="299"/>
      <c r="F360" s="164"/>
    </row>
    <row r="361" customFormat="false" ht="12.75" hidden="false" customHeight="false" outlineLevel="0" collapsed="false">
      <c r="A361" s="309"/>
      <c r="B361" s="299"/>
      <c r="C361" s="299"/>
      <c r="D361" s="299"/>
      <c r="E361" s="299"/>
      <c r="F361" s="164"/>
    </row>
    <row r="362" customFormat="false" ht="12.75" hidden="false" customHeight="false" outlineLevel="0" collapsed="false">
      <c r="A362" s="309"/>
      <c r="B362" s="299"/>
      <c r="C362" s="299"/>
      <c r="D362" s="299"/>
      <c r="E362" s="299"/>
      <c r="F362" s="164"/>
    </row>
    <row r="363" customFormat="false" ht="12.75" hidden="false" customHeight="false" outlineLevel="0" collapsed="false">
      <c r="A363" s="309"/>
      <c r="B363" s="299"/>
      <c r="C363" s="299"/>
      <c r="D363" s="299"/>
      <c r="E363" s="299"/>
      <c r="F363" s="164"/>
    </row>
    <row r="364" customFormat="false" ht="12.75" hidden="false" customHeight="false" outlineLevel="0" collapsed="false">
      <c r="A364" s="309"/>
      <c r="B364" s="299"/>
      <c r="C364" s="299"/>
      <c r="D364" s="299"/>
      <c r="E364" s="299"/>
      <c r="F364" s="164"/>
    </row>
    <row r="365" customFormat="false" ht="12.75" hidden="false" customHeight="false" outlineLevel="0" collapsed="false">
      <c r="A365" s="309"/>
      <c r="B365" s="299"/>
      <c r="C365" s="299"/>
      <c r="D365" s="299"/>
      <c r="E365" s="299"/>
      <c r="F365" s="164"/>
    </row>
    <row r="366" customFormat="false" ht="12.75" hidden="false" customHeight="false" outlineLevel="0" collapsed="false">
      <c r="A366" s="309"/>
      <c r="B366" s="299"/>
      <c r="C366" s="299"/>
      <c r="D366" s="299"/>
      <c r="E366" s="299"/>
      <c r="F366" s="164"/>
      <c r="G366" s="98"/>
      <c r="H366" s="97"/>
      <c r="I366" s="97"/>
      <c r="J366" s="97"/>
      <c r="K366" s="97"/>
      <c r="L366" s="97"/>
      <c r="M366" s="97"/>
      <c r="N366" s="97"/>
    </row>
    <row r="367" customFormat="false" ht="12.75" hidden="false" customHeight="false" outlineLevel="0" collapsed="false">
      <c r="A367" s="309"/>
      <c r="B367" s="299"/>
      <c r="C367" s="299"/>
      <c r="D367" s="299"/>
      <c r="E367" s="299"/>
      <c r="F367" s="164"/>
      <c r="G367" s="98"/>
      <c r="H367" s="97"/>
      <c r="I367" s="97"/>
      <c r="J367" s="97"/>
      <c r="K367" s="97"/>
      <c r="L367" s="97"/>
      <c r="M367" s="97"/>
      <c r="N367" s="97"/>
    </row>
    <row r="368" customFormat="false" ht="12.75" hidden="false" customHeight="false" outlineLevel="0" collapsed="false">
      <c r="A368" s="309"/>
      <c r="B368" s="299"/>
      <c r="C368" s="299"/>
      <c r="D368" s="299"/>
      <c r="E368" s="299"/>
      <c r="F368" s="164"/>
      <c r="G368" s="98"/>
      <c r="H368" s="97"/>
      <c r="I368" s="97"/>
      <c r="J368" s="97"/>
      <c r="K368" s="97"/>
      <c r="L368" s="97"/>
      <c r="M368" s="97"/>
      <c r="N368" s="97"/>
    </row>
    <row r="369" customFormat="false" ht="12.75" hidden="false" customHeight="false" outlineLevel="0" collapsed="false">
      <c r="A369" s="309"/>
      <c r="B369" s="299"/>
      <c r="C369" s="299"/>
      <c r="D369" s="299"/>
      <c r="E369" s="299"/>
      <c r="F369" s="164"/>
      <c r="G369" s="98"/>
      <c r="H369" s="97"/>
      <c r="I369" s="97"/>
      <c r="J369" s="97"/>
      <c r="K369" s="97"/>
      <c r="L369" s="97"/>
      <c r="M369" s="97"/>
      <c r="N369" s="97"/>
    </row>
    <row r="370" customFormat="false" ht="12.75" hidden="false" customHeight="false" outlineLevel="0" collapsed="false">
      <c r="A370" s="309"/>
      <c r="B370" s="299"/>
      <c r="C370" s="299"/>
      <c r="D370" s="299"/>
      <c r="E370" s="299"/>
      <c r="F370" s="164"/>
      <c r="G370" s="98"/>
      <c r="H370" s="97"/>
      <c r="I370" s="97"/>
      <c r="J370" s="97"/>
      <c r="K370" s="97"/>
      <c r="L370" s="97"/>
      <c r="M370" s="97"/>
      <c r="N370" s="97"/>
    </row>
    <row r="371" customFormat="false" ht="12.75" hidden="false" customHeight="false" outlineLevel="0" collapsed="false">
      <c r="A371" s="309"/>
      <c r="B371" s="299"/>
      <c r="C371" s="299"/>
      <c r="D371" s="299"/>
      <c r="E371" s="299"/>
      <c r="F371" s="164"/>
      <c r="G371" s="98"/>
      <c r="H371" s="97"/>
      <c r="I371" s="97"/>
      <c r="J371" s="97"/>
      <c r="K371" s="97"/>
      <c r="L371" s="97"/>
      <c r="M371" s="97"/>
      <c r="N371" s="97"/>
    </row>
    <row r="372" customFormat="false" ht="12.75" hidden="false" customHeight="false" outlineLevel="0" collapsed="false">
      <c r="A372" s="309"/>
      <c r="B372" s="299"/>
      <c r="C372" s="299"/>
      <c r="D372" s="299"/>
      <c r="E372" s="299"/>
      <c r="F372" s="164"/>
      <c r="G372" s="98"/>
      <c r="H372" s="97"/>
      <c r="I372" s="97"/>
      <c r="J372" s="97"/>
      <c r="K372" s="97"/>
      <c r="L372" s="97"/>
      <c r="M372" s="97"/>
      <c r="N372" s="97"/>
    </row>
    <row r="373" customFormat="false" ht="12.75" hidden="false" customHeight="false" outlineLevel="0" collapsed="false">
      <c r="A373" s="309"/>
      <c r="B373" s="299"/>
      <c r="C373" s="299"/>
      <c r="D373" s="299"/>
      <c r="E373" s="299"/>
      <c r="F373" s="164"/>
      <c r="G373" s="98"/>
      <c r="H373" s="97"/>
      <c r="I373" s="97"/>
      <c r="J373" s="97"/>
      <c r="K373" s="97"/>
      <c r="L373" s="97"/>
      <c r="M373" s="97"/>
      <c r="N373" s="97"/>
    </row>
    <row r="374" customFormat="false" ht="12.75" hidden="false" customHeight="false" outlineLevel="0" collapsed="false">
      <c r="A374" s="309"/>
      <c r="B374" s="299"/>
      <c r="C374" s="299"/>
      <c r="D374" s="299"/>
      <c r="E374" s="299"/>
      <c r="F374" s="164"/>
      <c r="G374" s="98"/>
      <c r="H374" s="97"/>
      <c r="I374" s="97"/>
      <c r="J374" s="97"/>
      <c r="K374" s="97"/>
      <c r="L374" s="97"/>
      <c r="M374" s="97"/>
      <c r="N374" s="97"/>
    </row>
    <row r="375" customFormat="false" ht="12.75" hidden="false" customHeight="false" outlineLevel="0" collapsed="false">
      <c r="A375" s="309"/>
      <c r="B375" s="299"/>
      <c r="C375" s="299"/>
      <c r="D375" s="299"/>
      <c r="E375" s="299"/>
      <c r="F375" s="164"/>
      <c r="G375" s="98"/>
      <c r="H375" s="97"/>
      <c r="I375" s="97"/>
      <c r="J375" s="97"/>
      <c r="K375" s="97"/>
      <c r="L375" s="97"/>
      <c r="M375" s="97"/>
      <c r="N375" s="97"/>
    </row>
    <row r="376" customFormat="false" ht="12.75" hidden="false" customHeight="false" outlineLevel="0" collapsed="false">
      <c r="A376" s="309"/>
      <c r="B376" s="299"/>
      <c r="C376" s="299"/>
      <c r="D376" s="299"/>
      <c r="E376" s="299"/>
      <c r="F376" s="164"/>
      <c r="G376" s="98"/>
      <c r="H376" s="97"/>
      <c r="I376" s="97"/>
      <c r="J376" s="97"/>
      <c r="K376" s="97"/>
      <c r="L376" s="97"/>
      <c r="M376" s="97"/>
      <c r="N376" s="97"/>
    </row>
    <row r="377" customFormat="false" ht="12.75" hidden="false" customHeight="false" outlineLevel="0" collapsed="false">
      <c r="A377" s="309"/>
      <c r="B377" s="299"/>
      <c r="C377" s="299"/>
      <c r="D377" s="299"/>
      <c r="E377" s="299"/>
      <c r="F377" s="164"/>
      <c r="G377" s="98"/>
      <c r="H377" s="97"/>
      <c r="I377" s="97"/>
      <c r="J377" s="97"/>
      <c r="K377" s="97"/>
      <c r="L377" s="97"/>
      <c r="M377" s="97"/>
      <c r="N377" s="97"/>
    </row>
    <row r="378" customFormat="false" ht="12.75" hidden="false" customHeight="false" outlineLevel="0" collapsed="false">
      <c r="A378" s="309"/>
      <c r="B378" s="299"/>
      <c r="C378" s="299"/>
      <c r="D378" s="299"/>
      <c r="E378" s="299"/>
      <c r="F378" s="164"/>
      <c r="G378" s="98"/>
      <c r="H378" s="97"/>
      <c r="I378" s="97"/>
      <c r="J378" s="97"/>
      <c r="K378" s="97"/>
      <c r="L378" s="97"/>
      <c r="M378" s="97"/>
      <c r="N378" s="97"/>
    </row>
    <row r="379" customFormat="false" ht="12.75" hidden="false" customHeight="false" outlineLevel="0" collapsed="false">
      <c r="A379" s="309"/>
      <c r="B379" s="299"/>
      <c r="C379" s="299"/>
      <c r="D379" s="299"/>
      <c r="E379" s="299"/>
      <c r="F379" s="164"/>
      <c r="G379" s="98"/>
      <c r="H379" s="97"/>
      <c r="I379" s="97"/>
      <c r="J379" s="97"/>
      <c r="K379" s="97"/>
      <c r="L379" s="97"/>
      <c r="M379" s="97"/>
      <c r="N379" s="97"/>
    </row>
    <row r="380" customFormat="false" ht="12.75" hidden="false" customHeight="false" outlineLevel="0" collapsed="false">
      <c r="A380" s="309"/>
      <c r="B380" s="299"/>
      <c r="C380" s="299"/>
      <c r="D380" s="299"/>
      <c r="E380" s="299"/>
      <c r="F380" s="164"/>
      <c r="G380" s="98"/>
      <c r="H380" s="97"/>
      <c r="I380" s="97"/>
      <c r="J380" s="97"/>
      <c r="K380" s="97"/>
      <c r="L380" s="97"/>
      <c r="M380" s="97"/>
      <c r="N380" s="97"/>
    </row>
    <row r="381" customFormat="false" ht="12.75" hidden="false" customHeight="false" outlineLevel="0" collapsed="false">
      <c r="A381" s="309"/>
      <c r="B381" s="299"/>
      <c r="C381" s="299"/>
      <c r="D381" s="299"/>
      <c r="E381" s="299"/>
      <c r="F381" s="164"/>
      <c r="G381" s="98"/>
      <c r="H381" s="97"/>
      <c r="I381" s="97"/>
      <c r="J381" s="97"/>
      <c r="K381" s="97"/>
      <c r="L381" s="97"/>
      <c r="M381" s="97"/>
      <c r="N381" s="97"/>
    </row>
    <row r="382" customFormat="false" ht="12.75" hidden="false" customHeight="false" outlineLevel="0" collapsed="false">
      <c r="A382" s="309"/>
      <c r="B382" s="299"/>
      <c r="C382" s="299"/>
      <c r="D382" s="299"/>
      <c r="E382" s="299"/>
      <c r="F382" s="164"/>
      <c r="G382" s="98"/>
      <c r="H382" s="97"/>
      <c r="I382" s="97"/>
      <c r="J382" s="97"/>
      <c r="K382" s="97"/>
      <c r="L382" s="97"/>
      <c r="M382" s="97"/>
      <c r="N382" s="97"/>
    </row>
    <row r="383" customFormat="false" ht="12.75" hidden="false" customHeight="false" outlineLevel="0" collapsed="false">
      <c r="A383" s="309"/>
      <c r="B383" s="299"/>
      <c r="C383" s="299"/>
      <c r="D383" s="299"/>
      <c r="E383" s="299"/>
      <c r="F383" s="164"/>
      <c r="G383" s="98"/>
      <c r="H383" s="97"/>
      <c r="I383" s="97"/>
      <c r="J383" s="97"/>
      <c r="K383" s="97"/>
      <c r="L383" s="97"/>
      <c r="M383" s="97"/>
      <c r="N383" s="97"/>
    </row>
    <row r="384" customFormat="false" ht="12.75" hidden="false" customHeight="false" outlineLevel="0" collapsed="false">
      <c r="A384" s="309"/>
      <c r="B384" s="299"/>
      <c r="C384" s="299"/>
      <c r="D384" s="299"/>
      <c r="E384" s="299"/>
      <c r="F384" s="164"/>
      <c r="G384" s="98"/>
      <c r="H384" s="97"/>
      <c r="I384" s="97"/>
      <c r="J384" s="97"/>
      <c r="K384" s="97"/>
      <c r="L384" s="97"/>
      <c r="M384" s="97"/>
      <c r="N384" s="97"/>
    </row>
    <row r="385" customFormat="false" ht="12.75" hidden="false" customHeight="false" outlineLevel="0" collapsed="false">
      <c r="A385" s="309"/>
      <c r="B385" s="299"/>
      <c r="C385" s="299"/>
      <c r="D385" s="299"/>
      <c r="E385" s="299"/>
      <c r="F385" s="164"/>
      <c r="G385" s="98"/>
      <c r="H385" s="97"/>
      <c r="I385" s="97"/>
      <c r="J385" s="97"/>
      <c r="K385" s="97"/>
      <c r="L385" s="97"/>
      <c r="M385" s="97"/>
      <c r="N385" s="97"/>
    </row>
    <row r="386" customFormat="false" ht="12.75" hidden="false" customHeight="false" outlineLevel="0" collapsed="false">
      <c r="A386" s="309"/>
      <c r="B386" s="299"/>
      <c r="C386" s="299"/>
      <c r="D386" s="299"/>
      <c r="E386" s="299"/>
      <c r="F386" s="164"/>
      <c r="G386" s="98"/>
      <c r="H386" s="97"/>
      <c r="I386" s="97"/>
      <c r="J386" s="97"/>
      <c r="K386" s="97"/>
      <c r="L386" s="97"/>
      <c r="M386" s="97"/>
      <c r="N386" s="97"/>
    </row>
    <row r="387" customFormat="false" ht="12.75" hidden="false" customHeight="false" outlineLevel="0" collapsed="false">
      <c r="A387" s="309"/>
      <c r="B387" s="299"/>
      <c r="C387" s="299"/>
      <c r="D387" s="299"/>
      <c r="E387" s="299"/>
      <c r="F387" s="164"/>
      <c r="G387" s="98"/>
      <c r="H387" s="97"/>
      <c r="I387" s="97"/>
      <c r="J387" s="97"/>
      <c r="K387" s="97"/>
      <c r="L387" s="97"/>
      <c r="M387" s="97"/>
      <c r="N387" s="97"/>
    </row>
    <row r="388" customFormat="false" ht="12.75" hidden="false" customHeight="false" outlineLevel="0" collapsed="false">
      <c r="A388" s="309"/>
      <c r="B388" s="299"/>
      <c r="C388" s="299"/>
      <c r="D388" s="299"/>
      <c r="E388" s="299"/>
      <c r="F388" s="164"/>
      <c r="G388" s="98"/>
      <c r="H388" s="97"/>
      <c r="I388" s="97"/>
      <c r="J388" s="97"/>
      <c r="K388" s="97"/>
      <c r="L388" s="97"/>
      <c r="M388" s="97"/>
      <c r="N388" s="97"/>
    </row>
    <row r="389" customFormat="false" ht="12.75" hidden="false" customHeight="false" outlineLevel="0" collapsed="false">
      <c r="A389" s="309"/>
      <c r="B389" s="299"/>
      <c r="C389" s="299"/>
      <c r="D389" s="299"/>
      <c r="E389" s="299"/>
      <c r="F389" s="164"/>
      <c r="G389" s="98"/>
      <c r="H389" s="97"/>
      <c r="I389" s="97"/>
      <c r="J389" s="97"/>
      <c r="K389" s="97"/>
      <c r="L389" s="97"/>
      <c r="M389" s="97"/>
      <c r="N389" s="97"/>
    </row>
    <row r="390" customFormat="false" ht="12.75" hidden="false" customHeight="false" outlineLevel="0" collapsed="false">
      <c r="A390" s="309"/>
      <c r="B390" s="299"/>
      <c r="C390" s="299"/>
      <c r="D390" s="299"/>
      <c r="E390" s="299"/>
      <c r="F390" s="164"/>
      <c r="G390" s="98"/>
      <c r="H390" s="97"/>
      <c r="I390" s="97"/>
      <c r="J390" s="97"/>
      <c r="K390" s="97"/>
      <c r="L390" s="97"/>
      <c r="M390" s="97"/>
      <c r="N390" s="97"/>
    </row>
    <row r="391" customFormat="false" ht="12.75" hidden="false" customHeight="false" outlineLevel="0" collapsed="false">
      <c r="A391" s="309"/>
      <c r="B391" s="299"/>
      <c r="C391" s="299"/>
      <c r="D391" s="299"/>
      <c r="E391" s="299"/>
      <c r="F391" s="164"/>
      <c r="G391" s="98"/>
      <c r="H391" s="97"/>
      <c r="I391" s="97"/>
      <c r="J391" s="97"/>
      <c r="K391" s="97"/>
      <c r="L391" s="97"/>
      <c r="M391" s="97"/>
      <c r="N391" s="97"/>
    </row>
    <row r="392" customFormat="false" ht="12.75" hidden="false" customHeight="false" outlineLevel="0" collapsed="false">
      <c r="A392" s="309"/>
      <c r="B392" s="299"/>
      <c r="C392" s="299"/>
      <c r="D392" s="299"/>
      <c r="E392" s="299"/>
      <c r="F392" s="164"/>
      <c r="G392" s="98"/>
      <c r="H392" s="97"/>
      <c r="I392" s="97"/>
      <c r="J392" s="97"/>
      <c r="K392" s="97"/>
      <c r="L392" s="97"/>
      <c r="M392" s="97"/>
      <c r="N392" s="97"/>
    </row>
    <row r="393" customFormat="false" ht="12.75" hidden="false" customHeight="false" outlineLevel="0" collapsed="false">
      <c r="A393" s="309"/>
      <c r="B393" s="299"/>
      <c r="C393" s="299"/>
      <c r="D393" s="299"/>
      <c r="E393" s="299"/>
      <c r="F393" s="164"/>
      <c r="G393" s="98"/>
      <c r="H393" s="97"/>
      <c r="I393" s="97"/>
      <c r="J393" s="97"/>
      <c r="K393" s="97"/>
      <c r="L393" s="97"/>
      <c r="M393" s="97"/>
      <c r="N393" s="97"/>
    </row>
    <row r="394" customFormat="false" ht="12.75" hidden="false" customHeight="false" outlineLevel="0" collapsed="false">
      <c r="A394" s="309"/>
      <c r="B394" s="299"/>
      <c r="C394" s="299"/>
      <c r="D394" s="299"/>
      <c r="E394" s="299"/>
      <c r="F394" s="164"/>
      <c r="G394" s="98"/>
      <c r="H394" s="97"/>
      <c r="I394" s="97"/>
      <c r="J394" s="97"/>
      <c r="K394" s="97"/>
      <c r="L394" s="97"/>
      <c r="M394" s="97"/>
      <c r="N394" s="97"/>
    </row>
    <row r="395" customFormat="false" ht="12.75" hidden="false" customHeight="false" outlineLevel="0" collapsed="false">
      <c r="A395" s="309"/>
      <c r="B395" s="299"/>
      <c r="C395" s="299"/>
      <c r="D395" s="299"/>
      <c r="E395" s="299"/>
      <c r="F395" s="164"/>
      <c r="G395" s="98"/>
      <c r="H395" s="97"/>
      <c r="I395" s="97"/>
      <c r="J395" s="97"/>
      <c r="K395" s="97"/>
      <c r="L395" s="97"/>
      <c r="M395" s="97"/>
      <c r="N395" s="97"/>
    </row>
    <row r="396" customFormat="false" ht="12.75" hidden="false" customHeight="false" outlineLevel="0" collapsed="false">
      <c r="A396" s="309"/>
      <c r="B396" s="299"/>
      <c r="C396" s="299"/>
      <c r="D396" s="299"/>
      <c r="E396" s="299"/>
      <c r="F396" s="164"/>
      <c r="G396" s="98"/>
      <c r="H396" s="97"/>
      <c r="I396" s="97"/>
      <c r="J396" s="97"/>
      <c r="K396" s="97"/>
      <c r="L396" s="97"/>
      <c r="M396" s="97"/>
      <c r="N396" s="97"/>
    </row>
    <row r="397" customFormat="false" ht="12.75" hidden="false" customHeight="false" outlineLevel="0" collapsed="false">
      <c r="A397" s="309"/>
      <c r="B397" s="299"/>
      <c r="C397" s="299"/>
      <c r="D397" s="299"/>
      <c r="E397" s="299"/>
      <c r="F397" s="164"/>
      <c r="G397" s="98"/>
      <c r="H397" s="97"/>
      <c r="I397" s="97"/>
      <c r="J397" s="97"/>
      <c r="K397" s="97"/>
      <c r="L397" s="97"/>
      <c r="M397" s="97"/>
      <c r="N397" s="97"/>
    </row>
    <row r="398" customFormat="false" ht="12.75" hidden="false" customHeight="false" outlineLevel="0" collapsed="false">
      <c r="A398" s="309"/>
      <c r="B398" s="299"/>
      <c r="C398" s="299"/>
      <c r="D398" s="299"/>
      <c r="E398" s="299"/>
      <c r="F398" s="164"/>
      <c r="G398" s="98"/>
      <c r="H398" s="97"/>
      <c r="I398" s="97"/>
      <c r="J398" s="97"/>
      <c r="K398" s="97"/>
      <c r="L398" s="97"/>
      <c r="M398" s="97"/>
      <c r="N398" s="97"/>
    </row>
    <row r="399" customFormat="false" ht="12.75" hidden="false" customHeight="false" outlineLevel="0" collapsed="false">
      <c r="A399" s="309"/>
      <c r="B399" s="299"/>
      <c r="C399" s="299"/>
      <c r="D399" s="299"/>
      <c r="E399" s="299"/>
      <c r="F399" s="164"/>
      <c r="G399" s="98"/>
      <c r="H399" s="97"/>
      <c r="I399" s="97"/>
      <c r="J399" s="97"/>
      <c r="K399" s="97"/>
      <c r="L399" s="97"/>
      <c r="M399" s="97"/>
      <c r="N399" s="97"/>
    </row>
    <row r="400" customFormat="false" ht="12.75" hidden="false" customHeight="false" outlineLevel="0" collapsed="false">
      <c r="A400" s="309"/>
      <c r="B400" s="299"/>
      <c r="C400" s="299"/>
      <c r="D400" s="299"/>
      <c r="E400" s="299"/>
      <c r="F400" s="164"/>
      <c r="G400" s="98"/>
      <c r="H400" s="97"/>
      <c r="I400" s="97"/>
      <c r="J400" s="97"/>
      <c r="K400" s="97"/>
      <c r="L400" s="97"/>
      <c r="M400" s="97"/>
      <c r="N400" s="97"/>
    </row>
    <row r="401" customFormat="false" ht="12.75" hidden="false" customHeight="false" outlineLevel="0" collapsed="false">
      <c r="A401" s="309"/>
      <c r="B401" s="299"/>
      <c r="C401" s="299"/>
      <c r="D401" s="299"/>
      <c r="E401" s="299"/>
      <c r="F401" s="164"/>
      <c r="G401" s="98"/>
      <c r="H401" s="97"/>
      <c r="I401" s="97"/>
      <c r="J401" s="97"/>
      <c r="K401" s="97"/>
      <c r="L401" s="97"/>
      <c r="M401" s="97"/>
      <c r="N401" s="97"/>
    </row>
    <row r="402" customFormat="false" ht="12.75" hidden="false" customHeight="false" outlineLevel="0" collapsed="false">
      <c r="A402" s="309"/>
      <c r="B402" s="299"/>
      <c r="C402" s="299"/>
      <c r="D402" s="299"/>
      <c r="E402" s="299"/>
      <c r="F402" s="164"/>
      <c r="G402" s="98"/>
      <c r="H402" s="97"/>
      <c r="I402" s="97"/>
      <c r="J402" s="97"/>
      <c r="K402" s="97"/>
      <c r="L402" s="97"/>
      <c r="M402" s="97"/>
      <c r="N402" s="97"/>
    </row>
    <row r="403" customFormat="false" ht="12.75" hidden="false" customHeight="false" outlineLevel="0" collapsed="false">
      <c r="A403" s="309"/>
      <c r="B403" s="299"/>
      <c r="C403" s="299"/>
      <c r="D403" s="299"/>
      <c r="E403" s="299"/>
      <c r="F403" s="164"/>
      <c r="G403" s="98"/>
      <c r="H403" s="97"/>
      <c r="I403" s="97"/>
      <c r="J403" s="97"/>
      <c r="K403" s="97"/>
      <c r="L403" s="97"/>
      <c r="M403" s="97"/>
      <c r="N403" s="97"/>
    </row>
    <row r="404" customFormat="false" ht="12.75" hidden="false" customHeight="false" outlineLevel="0" collapsed="false">
      <c r="A404" s="309"/>
      <c r="B404" s="299"/>
      <c r="C404" s="299"/>
      <c r="D404" s="299"/>
      <c r="E404" s="299"/>
      <c r="F404" s="164"/>
      <c r="G404" s="98"/>
      <c r="H404" s="97"/>
      <c r="I404" s="97"/>
      <c r="J404" s="97"/>
      <c r="K404" s="97"/>
      <c r="L404" s="97"/>
      <c r="M404" s="97"/>
      <c r="N404" s="97"/>
    </row>
    <row r="405" customFormat="false" ht="12.75" hidden="false" customHeight="false" outlineLevel="0" collapsed="false">
      <c r="A405" s="309"/>
      <c r="B405" s="299"/>
      <c r="C405" s="299"/>
      <c r="D405" s="299"/>
      <c r="E405" s="299"/>
      <c r="F405" s="164"/>
      <c r="G405" s="98"/>
      <c r="H405" s="97"/>
      <c r="I405" s="97"/>
      <c r="J405" s="97"/>
      <c r="K405" s="97"/>
      <c r="L405" s="97"/>
      <c r="M405" s="97"/>
      <c r="N405" s="97"/>
    </row>
    <row r="406" customFormat="false" ht="12.75" hidden="false" customHeight="false" outlineLevel="0" collapsed="false">
      <c r="A406" s="309"/>
      <c r="B406" s="299"/>
      <c r="C406" s="299"/>
      <c r="D406" s="299"/>
      <c r="E406" s="299"/>
      <c r="F406" s="164"/>
      <c r="G406" s="98"/>
      <c r="H406" s="97"/>
      <c r="I406" s="97"/>
      <c r="J406" s="97"/>
      <c r="K406" s="97"/>
      <c r="L406" s="97"/>
      <c r="M406" s="97"/>
      <c r="N406" s="97"/>
    </row>
    <row r="407" customFormat="false" ht="12.75" hidden="false" customHeight="false" outlineLevel="0" collapsed="false">
      <c r="A407" s="309"/>
      <c r="B407" s="299"/>
      <c r="C407" s="299"/>
      <c r="D407" s="299"/>
      <c r="E407" s="299"/>
      <c r="F407" s="164"/>
      <c r="G407" s="98"/>
      <c r="H407" s="97"/>
      <c r="I407" s="97"/>
      <c r="J407" s="97"/>
      <c r="K407" s="97"/>
      <c r="L407" s="97"/>
      <c r="M407" s="97"/>
      <c r="N407" s="97"/>
    </row>
    <row r="408" customFormat="false" ht="12.75" hidden="false" customHeight="false" outlineLevel="0" collapsed="false">
      <c r="A408" s="309"/>
      <c r="B408" s="299"/>
      <c r="C408" s="299"/>
      <c r="D408" s="299"/>
      <c r="E408" s="299"/>
      <c r="F408" s="164"/>
      <c r="G408" s="98"/>
      <c r="H408" s="97"/>
      <c r="I408" s="97"/>
      <c r="J408" s="97"/>
      <c r="K408" s="97"/>
      <c r="L408" s="97"/>
      <c r="M408" s="97"/>
      <c r="N408" s="97"/>
    </row>
    <row r="409" customFormat="false" ht="12.75" hidden="false" customHeight="false" outlineLevel="0" collapsed="false">
      <c r="A409" s="309"/>
      <c r="B409" s="299"/>
      <c r="C409" s="299"/>
      <c r="D409" s="299"/>
      <c r="E409" s="299"/>
      <c r="F409" s="164"/>
      <c r="G409" s="98"/>
      <c r="H409" s="97"/>
      <c r="I409" s="97"/>
      <c r="J409" s="97"/>
      <c r="K409" s="97"/>
      <c r="L409" s="97"/>
      <c r="M409" s="97"/>
      <c r="N409" s="97"/>
    </row>
    <row r="410" customFormat="false" ht="12.75" hidden="false" customHeight="false" outlineLevel="0" collapsed="false">
      <c r="A410" s="309"/>
      <c r="B410" s="299"/>
      <c r="C410" s="299"/>
      <c r="D410" s="299"/>
      <c r="E410" s="299"/>
      <c r="F410" s="164"/>
      <c r="G410" s="98"/>
      <c r="H410" s="97"/>
      <c r="I410" s="97"/>
      <c r="J410" s="97"/>
      <c r="K410" s="97"/>
      <c r="L410" s="97"/>
      <c r="M410" s="97"/>
      <c r="N410" s="97"/>
    </row>
    <row r="411" customFormat="false" ht="12.75" hidden="false" customHeight="false" outlineLevel="0" collapsed="false">
      <c r="A411" s="309"/>
      <c r="B411" s="299"/>
      <c r="C411" s="299"/>
      <c r="D411" s="299"/>
      <c r="E411" s="299"/>
      <c r="F411" s="164"/>
      <c r="G411" s="98"/>
      <c r="H411" s="97"/>
      <c r="I411" s="97"/>
      <c r="J411" s="97"/>
      <c r="K411" s="97"/>
      <c r="L411" s="97"/>
      <c r="M411" s="97"/>
      <c r="N411" s="97"/>
    </row>
    <row r="412" customFormat="false" ht="12.75" hidden="false" customHeight="false" outlineLevel="0" collapsed="false">
      <c r="A412" s="309"/>
      <c r="B412" s="299"/>
      <c r="C412" s="299"/>
      <c r="D412" s="299"/>
      <c r="E412" s="299"/>
      <c r="F412" s="164"/>
      <c r="G412" s="98"/>
      <c r="H412" s="97"/>
      <c r="I412" s="97"/>
      <c r="J412" s="97"/>
      <c r="K412" s="97"/>
      <c r="L412" s="97"/>
      <c r="M412" s="97"/>
      <c r="N412" s="97"/>
    </row>
    <row r="413" customFormat="false" ht="12.75" hidden="false" customHeight="false" outlineLevel="0" collapsed="false">
      <c r="A413" s="309"/>
      <c r="B413" s="299"/>
      <c r="C413" s="299"/>
      <c r="D413" s="299"/>
      <c r="E413" s="299"/>
      <c r="F413" s="164"/>
      <c r="G413" s="98"/>
      <c r="H413" s="97"/>
      <c r="I413" s="97"/>
      <c r="J413" s="97"/>
      <c r="K413" s="97"/>
      <c r="L413" s="97"/>
      <c r="M413" s="97"/>
      <c r="N413" s="97"/>
    </row>
    <row r="414" customFormat="false" ht="12.75" hidden="false" customHeight="false" outlineLevel="0" collapsed="false">
      <c r="A414" s="309"/>
      <c r="B414" s="299"/>
      <c r="C414" s="299"/>
      <c r="D414" s="299"/>
      <c r="E414" s="299"/>
      <c r="F414" s="164"/>
      <c r="G414" s="98"/>
      <c r="H414" s="97"/>
      <c r="I414" s="97"/>
      <c r="J414" s="97"/>
      <c r="K414" s="97"/>
      <c r="L414" s="97"/>
      <c r="M414" s="97"/>
      <c r="N414" s="97"/>
    </row>
    <row r="415" customFormat="false" ht="12.75" hidden="false" customHeight="false" outlineLevel="0" collapsed="false">
      <c r="A415" s="309"/>
      <c r="B415" s="299"/>
      <c r="C415" s="299"/>
      <c r="D415" s="299"/>
      <c r="E415" s="299"/>
      <c r="F415" s="164"/>
      <c r="G415" s="98"/>
      <c r="H415" s="97"/>
      <c r="I415" s="97"/>
      <c r="J415" s="97"/>
      <c r="K415" s="97"/>
      <c r="L415" s="97"/>
      <c r="M415" s="97"/>
      <c r="N415" s="97"/>
    </row>
    <row r="416" customFormat="false" ht="12.75" hidden="false" customHeight="false" outlineLevel="0" collapsed="false">
      <c r="A416" s="309"/>
      <c r="B416" s="299"/>
      <c r="C416" s="299"/>
      <c r="D416" s="299"/>
      <c r="E416" s="299"/>
      <c r="F416" s="164"/>
      <c r="G416" s="98"/>
      <c r="H416" s="97"/>
      <c r="I416" s="97"/>
      <c r="J416" s="97"/>
      <c r="K416" s="97"/>
      <c r="L416" s="97"/>
      <c r="M416" s="97"/>
      <c r="N416" s="97"/>
    </row>
    <row r="417" customFormat="false" ht="12.75" hidden="false" customHeight="false" outlineLevel="0" collapsed="false">
      <c r="A417" s="309"/>
      <c r="B417" s="299"/>
      <c r="C417" s="299"/>
      <c r="D417" s="299"/>
      <c r="E417" s="299"/>
      <c r="F417" s="164"/>
      <c r="G417" s="98"/>
      <c r="H417" s="97"/>
      <c r="I417" s="97"/>
      <c r="J417" s="97"/>
      <c r="K417" s="97"/>
      <c r="L417" s="97"/>
      <c r="M417" s="97"/>
      <c r="N417" s="97"/>
    </row>
    <row r="418" customFormat="false" ht="12.75" hidden="false" customHeight="false" outlineLevel="0" collapsed="false">
      <c r="A418" s="309"/>
      <c r="B418" s="299"/>
      <c r="C418" s="299"/>
      <c r="D418" s="299"/>
      <c r="E418" s="299"/>
      <c r="F418" s="164"/>
      <c r="G418" s="98"/>
      <c r="H418" s="97"/>
      <c r="I418" s="97"/>
      <c r="J418" s="97"/>
      <c r="K418" s="97"/>
      <c r="L418" s="97"/>
      <c r="M418" s="97"/>
      <c r="N418" s="97"/>
    </row>
    <row r="419" customFormat="false" ht="12.75" hidden="false" customHeight="false" outlineLevel="0" collapsed="false">
      <c r="A419" s="309"/>
      <c r="B419" s="299"/>
      <c r="C419" s="299"/>
      <c r="D419" s="299"/>
      <c r="E419" s="299"/>
      <c r="F419" s="164"/>
      <c r="G419" s="98"/>
      <c r="H419" s="97"/>
      <c r="I419" s="97"/>
      <c r="J419" s="97"/>
      <c r="K419" s="97"/>
      <c r="L419" s="97"/>
      <c r="M419" s="97"/>
      <c r="N419" s="97"/>
    </row>
    <row r="420" customFormat="false" ht="12.75" hidden="false" customHeight="false" outlineLevel="0" collapsed="false">
      <c r="A420" s="309"/>
      <c r="B420" s="299"/>
      <c r="C420" s="299"/>
      <c r="D420" s="299"/>
      <c r="E420" s="299"/>
      <c r="F420" s="164"/>
      <c r="G420" s="98"/>
      <c r="H420" s="97"/>
      <c r="I420" s="97"/>
      <c r="J420" s="97"/>
      <c r="K420" s="97"/>
      <c r="L420" s="97"/>
      <c r="M420" s="97"/>
      <c r="N420" s="97"/>
    </row>
    <row r="421" customFormat="false" ht="12.75" hidden="false" customHeight="false" outlineLevel="0" collapsed="false">
      <c r="A421" s="309"/>
      <c r="B421" s="299"/>
      <c r="C421" s="299"/>
      <c r="D421" s="299"/>
      <c r="E421" s="299"/>
      <c r="F421" s="164"/>
      <c r="G421" s="98"/>
      <c r="H421" s="97"/>
      <c r="I421" s="97"/>
      <c r="J421" s="97"/>
      <c r="K421" s="97"/>
      <c r="L421" s="97"/>
      <c r="M421" s="97"/>
      <c r="N421" s="97"/>
    </row>
    <row r="422" customFormat="false" ht="12.75" hidden="false" customHeight="false" outlineLevel="0" collapsed="false">
      <c r="A422" s="309"/>
      <c r="B422" s="299"/>
      <c r="C422" s="299"/>
      <c r="D422" s="299"/>
      <c r="E422" s="299"/>
      <c r="F422" s="164"/>
      <c r="G422" s="98"/>
      <c r="H422" s="97"/>
      <c r="I422" s="97"/>
      <c r="J422" s="97"/>
      <c r="K422" s="97"/>
      <c r="L422" s="97"/>
      <c r="M422" s="97"/>
      <c r="N422" s="97"/>
    </row>
    <row r="423" customFormat="false" ht="12.75" hidden="false" customHeight="false" outlineLevel="0" collapsed="false">
      <c r="A423" s="309"/>
      <c r="B423" s="299"/>
      <c r="C423" s="299"/>
      <c r="D423" s="299"/>
      <c r="E423" s="299"/>
      <c r="F423" s="164"/>
      <c r="G423" s="98"/>
      <c r="H423" s="97"/>
      <c r="I423" s="97"/>
      <c r="J423" s="97"/>
      <c r="K423" s="97"/>
      <c r="L423" s="97"/>
      <c r="M423" s="97"/>
      <c r="N423" s="97"/>
    </row>
    <row r="424" customFormat="false" ht="12.75" hidden="false" customHeight="false" outlineLevel="0" collapsed="false">
      <c r="A424" s="309"/>
      <c r="B424" s="299"/>
      <c r="C424" s="299"/>
      <c r="D424" s="299"/>
      <c r="E424" s="299"/>
      <c r="F424" s="164"/>
      <c r="G424" s="98"/>
      <c r="H424" s="97"/>
      <c r="I424" s="97"/>
      <c r="J424" s="97"/>
      <c r="K424" s="97"/>
      <c r="L424" s="97"/>
      <c r="M424" s="97"/>
      <c r="N424" s="97"/>
    </row>
    <row r="425" customFormat="false" ht="12.75" hidden="false" customHeight="false" outlineLevel="0" collapsed="false">
      <c r="A425" s="309"/>
      <c r="B425" s="299"/>
      <c r="C425" s="299"/>
      <c r="D425" s="299"/>
      <c r="E425" s="299"/>
      <c r="F425" s="164"/>
      <c r="G425" s="98"/>
      <c r="H425" s="97"/>
      <c r="I425" s="97"/>
      <c r="J425" s="97"/>
      <c r="K425" s="97"/>
      <c r="L425" s="97"/>
      <c r="M425" s="97"/>
      <c r="N425" s="97"/>
    </row>
    <row r="426" customFormat="false" ht="12.75" hidden="false" customHeight="false" outlineLevel="0" collapsed="false">
      <c r="A426" s="309"/>
      <c r="B426" s="299"/>
      <c r="C426" s="299"/>
      <c r="D426" s="299"/>
      <c r="E426" s="299"/>
      <c r="F426" s="164"/>
      <c r="G426" s="98"/>
      <c r="H426" s="97"/>
      <c r="I426" s="97"/>
      <c r="J426" s="97"/>
      <c r="K426" s="97"/>
      <c r="L426" s="97"/>
      <c r="M426" s="97"/>
      <c r="N426" s="97"/>
    </row>
    <row r="427" customFormat="false" ht="12.75" hidden="false" customHeight="false" outlineLevel="0" collapsed="false">
      <c r="A427" s="309"/>
      <c r="B427" s="299"/>
      <c r="C427" s="299"/>
      <c r="D427" s="299"/>
      <c r="E427" s="299"/>
      <c r="F427" s="164"/>
      <c r="G427" s="98"/>
      <c r="H427" s="97"/>
      <c r="I427" s="97"/>
      <c r="J427" s="97"/>
      <c r="K427" s="97"/>
      <c r="L427" s="97"/>
      <c r="M427" s="97"/>
      <c r="N427" s="97"/>
    </row>
    <row r="428" customFormat="false" ht="12.75" hidden="false" customHeight="false" outlineLevel="0" collapsed="false">
      <c r="A428" s="309"/>
      <c r="B428" s="299"/>
      <c r="C428" s="299"/>
      <c r="D428" s="299"/>
      <c r="E428" s="299"/>
      <c r="F428" s="164"/>
      <c r="G428" s="98"/>
      <c r="H428" s="97"/>
      <c r="I428" s="97"/>
      <c r="J428" s="97"/>
      <c r="K428" s="97"/>
      <c r="L428" s="97"/>
      <c r="M428" s="97"/>
      <c r="N428" s="97"/>
    </row>
    <row r="429" customFormat="false" ht="12.75" hidden="false" customHeight="false" outlineLevel="0" collapsed="false">
      <c r="A429" s="309"/>
      <c r="B429" s="299"/>
      <c r="C429" s="299"/>
      <c r="D429" s="299"/>
      <c r="E429" s="299"/>
      <c r="F429" s="164"/>
      <c r="G429" s="98"/>
      <c r="H429" s="97"/>
      <c r="I429" s="97"/>
      <c r="J429" s="97"/>
      <c r="K429" s="97"/>
      <c r="L429" s="97"/>
      <c r="M429" s="97"/>
      <c r="N429" s="97"/>
    </row>
    <row r="430" customFormat="false" ht="12.75" hidden="false" customHeight="false" outlineLevel="0" collapsed="false">
      <c r="A430" s="309"/>
      <c r="B430" s="299"/>
      <c r="C430" s="299"/>
      <c r="D430" s="299"/>
      <c r="E430" s="299"/>
      <c r="F430" s="164"/>
      <c r="G430" s="98"/>
      <c r="H430" s="97"/>
      <c r="I430" s="97"/>
      <c r="J430" s="97"/>
      <c r="K430" s="97"/>
      <c r="L430" s="97"/>
      <c r="M430" s="97"/>
      <c r="N430" s="97"/>
    </row>
    <row r="431" customFormat="false" ht="12.75" hidden="false" customHeight="false" outlineLevel="0" collapsed="false">
      <c r="A431" s="309"/>
      <c r="B431" s="299"/>
      <c r="C431" s="299"/>
      <c r="D431" s="299"/>
      <c r="E431" s="299"/>
      <c r="F431" s="164"/>
      <c r="G431" s="98"/>
      <c r="H431" s="97"/>
      <c r="I431" s="97"/>
      <c r="J431" s="97"/>
      <c r="K431" s="97"/>
      <c r="L431" s="97"/>
      <c r="M431" s="97"/>
      <c r="N431" s="97"/>
    </row>
    <row r="432" customFormat="false" ht="12.75" hidden="false" customHeight="false" outlineLevel="0" collapsed="false">
      <c r="A432" s="309"/>
      <c r="B432" s="299"/>
      <c r="C432" s="299"/>
      <c r="D432" s="299"/>
      <c r="E432" s="299"/>
      <c r="F432" s="164"/>
      <c r="G432" s="98"/>
      <c r="H432" s="97"/>
      <c r="I432" s="97"/>
      <c r="J432" s="97"/>
      <c r="K432" s="97"/>
      <c r="L432" s="97"/>
      <c r="M432" s="97"/>
      <c r="N432" s="97"/>
    </row>
    <row r="433" customFormat="false" ht="12.75" hidden="false" customHeight="false" outlineLevel="0" collapsed="false">
      <c r="A433" s="309"/>
      <c r="B433" s="299"/>
      <c r="C433" s="299"/>
      <c r="D433" s="299"/>
      <c r="E433" s="299"/>
      <c r="F433" s="164"/>
      <c r="G433" s="98"/>
      <c r="H433" s="97"/>
      <c r="I433" s="97"/>
      <c r="J433" s="97"/>
      <c r="K433" s="97"/>
      <c r="L433" s="97"/>
      <c r="M433" s="97"/>
      <c r="N433" s="97"/>
    </row>
    <row r="434" customFormat="false" ht="12.75" hidden="false" customHeight="false" outlineLevel="0" collapsed="false">
      <c r="A434" s="309"/>
      <c r="B434" s="299"/>
      <c r="C434" s="299"/>
      <c r="D434" s="299"/>
      <c r="E434" s="299"/>
      <c r="F434" s="164"/>
      <c r="G434" s="98"/>
      <c r="H434" s="97"/>
      <c r="I434" s="97"/>
      <c r="J434" s="97"/>
      <c r="K434" s="97"/>
      <c r="L434" s="97"/>
      <c r="M434" s="97"/>
      <c r="N434" s="97"/>
    </row>
    <row r="435" customFormat="false" ht="12.75" hidden="false" customHeight="false" outlineLevel="0" collapsed="false">
      <c r="A435" s="309"/>
      <c r="B435" s="299"/>
      <c r="C435" s="299"/>
      <c r="D435" s="299"/>
      <c r="E435" s="299"/>
      <c r="F435" s="164"/>
      <c r="G435" s="98"/>
      <c r="H435" s="97"/>
      <c r="I435" s="97"/>
      <c r="J435" s="97"/>
      <c r="K435" s="97"/>
      <c r="L435" s="97"/>
      <c r="M435" s="97"/>
      <c r="N435" s="97"/>
    </row>
    <row r="436" customFormat="false" ht="12.75" hidden="false" customHeight="false" outlineLevel="0" collapsed="false">
      <c r="A436" s="309"/>
      <c r="B436" s="299"/>
      <c r="C436" s="299"/>
      <c r="D436" s="299"/>
      <c r="E436" s="299"/>
      <c r="F436" s="164"/>
      <c r="G436" s="98"/>
      <c r="H436" s="97"/>
      <c r="I436" s="97"/>
      <c r="J436" s="97"/>
      <c r="K436" s="97"/>
      <c r="L436" s="97"/>
      <c r="M436" s="97"/>
      <c r="N436" s="97"/>
    </row>
    <row r="437" customFormat="false" ht="12.75" hidden="false" customHeight="false" outlineLevel="0" collapsed="false">
      <c r="A437" s="309"/>
      <c r="B437" s="299"/>
      <c r="C437" s="299"/>
      <c r="D437" s="299"/>
      <c r="E437" s="299"/>
      <c r="F437" s="164"/>
      <c r="G437" s="98"/>
      <c r="H437" s="97"/>
      <c r="I437" s="97"/>
      <c r="J437" s="97"/>
      <c r="K437" s="97"/>
      <c r="L437" s="97"/>
      <c r="M437" s="97"/>
      <c r="N437" s="97"/>
    </row>
    <row r="438" customFormat="false" ht="12.75" hidden="false" customHeight="false" outlineLevel="0" collapsed="false">
      <c r="A438" s="309"/>
      <c r="B438" s="299"/>
      <c r="C438" s="299"/>
      <c r="D438" s="299"/>
      <c r="E438" s="299"/>
      <c r="F438" s="164"/>
      <c r="G438" s="98"/>
      <c r="H438" s="97"/>
      <c r="I438" s="97"/>
      <c r="J438" s="97"/>
      <c r="K438" s="97"/>
      <c r="L438" s="97"/>
      <c r="M438" s="97"/>
      <c r="N438" s="97"/>
    </row>
    <row r="439" customFormat="false" ht="12.75" hidden="false" customHeight="false" outlineLevel="0" collapsed="false">
      <c r="A439" s="309"/>
      <c r="B439" s="299"/>
      <c r="C439" s="299"/>
      <c r="D439" s="299"/>
      <c r="E439" s="299"/>
      <c r="F439" s="164"/>
      <c r="G439" s="98"/>
      <c r="H439" s="97"/>
      <c r="I439" s="97"/>
      <c r="J439" s="97"/>
      <c r="K439" s="97"/>
      <c r="L439" s="97"/>
      <c r="M439" s="97"/>
      <c r="N439" s="97"/>
    </row>
    <row r="440" customFormat="false" ht="12.75" hidden="false" customHeight="false" outlineLevel="0" collapsed="false">
      <c r="A440" s="309"/>
      <c r="B440" s="299"/>
      <c r="C440" s="299"/>
      <c r="D440" s="299"/>
      <c r="E440" s="299"/>
      <c r="F440" s="164"/>
      <c r="G440" s="98"/>
      <c r="H440" s="97"/>
      <c r="I440" s="97"/>
      <c r="J440" s="97"/>
      <c r="K440" s="97"/>
      <c r="L440" s="97"/>
      <c r="M440" s="97"/>
      <c r="N440" s="97"/>
    </row>
    <row r="441" customFormat="false" ht="12.75" hidden="false" customHeight="false" outlineLevel="0" collapsed="false">
      <c r="A441" s="309"/>
      <c r="B441" s="299"/>
      <c r="C441" s="299"/>
      <c r="D441" s="299"/>
      <c r="E441" s="299"/>
      <c r="F441" s="164"/>
      <c r="G441" s="98"/>
      <c r="H441" s="97"/>
      <c r="I441" s="97"/>
      <c r="J441" s="97"/>
      <c r="K441" s="97"/>
      <c r="L441" s="97"/>
      <c r="M441" s="97"/>
      <c r="N441" s="97"/>
    </row>
    <row r="442" customFormat="false" ht="12.75" hidden="false" customHeight="false" outlineLevel="0" collapsed="false">
      <c r="A442" s="309"/>
      <c r="B442" s="299"/>
      <c r="C442" s="299"/>
      <c r="D442" s="299"/>
      <c r="E442" s="299"/>
      <c r="F442" s="164"/>
      <c r="G442" s="98"/>
      <c r="H442" s="97"/>
      <c r="I442" s="97"/>
      <c r="J442" s="97"/>
      <c r="K442" s="97"/>
      <c r="L442" s="97"/>
      <c r="M442" s="97"/>
      <c r="N442" s="97"/>
    </row>
    <row r="443" customFormat="false" ht="12.75" hidden="false" customHeight="false" outlineLevel="0" collapsed="false">
      <c r="A443" s="309"/>
      <c r="B443" s="299"/>
      <c r="C443" s="299"/>
      <c r="D443" s="299"/>
      <c r="E443" s="299"/>
      <c r="F443" s="164"/>
      <c r="G443" s="98"/>
      <c r="H443" s="97"/>
      <c r="I443" s="97"/>
      <c r="J443" s="97"/>
      <c r="K443" s="97"/>
      <c r="L443" s="97"/>
      <c r="M443" s="97"/>
      <c r="N443" s="97"/>
    </row>
    <row r="444" customFormat="false" ht="12.75" hidden="false" customHeight="false" outlineLevel="0" collapsed="false">
      <c r="A444" s="309"/>
      <c r="B444" s="299"/>
      <c r="C444" s="299"/>
      <c r="D444" s="299"/>
      <c r="E444" s="299"/>
      <c r="F444" s="164"/>
      <c r="G444" s="98"/>
      <c r="H444" s="97"/>
      <c r="I444" s="97"/>
      <c r="J444" s="97"/>
      <c r="K444" s="97"/>
      <c r="L444" s="97"/>
      <c r="M444" s="97"/>
      <c r="N444" s="97"/>
    </row>
    <row r="445" customFormat="false" ht="12.75" hidden="false" customHeight="false" outlineLevel="0" collapsed="false">
      <c r="A445" s="309"/>
      <c r="B445" s="299"/>
      <c r="C445" s="299"/>
      <c r="D445" s="299"/>
      <c r="E445" s="299"/>
      <c r="F445" s="164"/>
      <c r="G445" s="98"/>
      <c r="H445" s="97"/>
      <c r="I445" s="97"/>
      <c r="J445" s="97"/>
      <c r="K445" s="97"/>
      <c r="L445" s="97"/>
      <c r="M445" s="97"/>
      <c r="N445" s="97"/>
    </row>
    <row r="446" customFormat="false" ht="12.75" hidden="false" customHeight="false" outlineLevel="0" collapsed="false">
      <c r="A446" s="309"/>
      <c r="B446" s="299"/>
      <c r="C446" s="299"/>
      <c r="D446" s="299"/>
      <c r="E446" s="299"/>
      <c r="F446" s="164"/>
      <c r="G446" s="98"/>
      <c r="H446" s="97"/>
      <c r="I446" s="97"/>
      <c r="J446" s="97"/>
      <c r="K446" s="97"/>
      <c r="L446" s="97"/>
      <c r="M446" s="97"/>
      <c r="N446" s="97"/>
    </row>
    <row r="447" customFormat="false" ht="12.75" hidden="false" customHeight="false" outlineLevel="0" collapsed="false">
      <c r="A447" s="309"/>
      <c r="B447" s="299"/>
      <c r="C447" s="299"/>
      <c r="D447" s="299"/>
      <c r="E447" s="299"/>
      <c r="F447" s="164"/>
      <c r="G447" s="98"/>
      <c r="H447" s="97"/>
      <c r="I447" s="97"/>
      <c r="J447" s="97"/>
      <c r="K447" s="97"/>
      <c r="L447" s="97"/>
      <c r="M447" s="97"/>
      <c r="N447" s="97"/>
    </row>
    <row r="448" customFormat="false" ht="12.75" hidden="false" customHeight="false" outlineLevel="0" collapsed="false">
      <c r="A448" s="309"/>
      <c r="B448" s="299"/>
      <c r="C448" s="299"/>
      <c r="D448" s="299"/>
      <c r="E448" s="299"/>
      <c r="F448" s="164"/>
      <c r="G448" s="98"/>
      <c r="H448" s="97"/>
      <c r="I448" s="97"/>
      <c r="J448" s="97"/>
      <c r="K448" s="97"/>
      <c r="L448" s="97"/>
      <c r="M448" s="97"/>
      <c r="N448" s="97"/>
    </row>
    <row r="449" customFormat="false" ht="12.75" hidden="false" customHeight="false" outlineLevel="0" collapsed="false">
      <c r="A449" s="309"/>
      <c r="B449" s="299"/>
      <c r="C449" s="299"/>
      <c r="D449" s="299"/>
      <c r="E449" s="299"/>
      <c r="F449" s="164"/>
      <c r="G449" s="98"/>
      <c r="H449" s="97"/>
      <c r="I449" s="97"/>
      <c r="J449" s="97"/>
      <c r="K449" s="97"/>
      <c r="L449" s="97"/>
      <c r="M449" s="97"/>
      <c r="N449" s="97"/>
    </row>
    <row r="450" customFormat="false" ht="12.75" hidden="false" customHeight="false" outlineLevel="0" collapsed="false">
      <c r="A450" s="309"/>
      <c r="B450" s="299"/>
      <c r="C450" s="299"/>
      <c r="D450" s="299"/>
      <c r="E450" s="299"/>
      <c r="F450" s="164"/>
      <c r="G450" s="98"/>
      <c r="H450" s="97"/>
      <c r="I450" s="97"/>
      <c r="J450" s="97"/>
      <c r="K450" s="97"/>
      <c r="L450" s="97"/>
      <c r="M450" s="97"/>
      <c r="N450" s="97"/>
    </row>
    <row r="451" customFormat="false" ht="12.75" hidden="false" customHeight="false" outlineLevel="0" collapsed="false">
      <c r="A451" s="309"/>
      <c r="B451" s="299"/>
      <c r="C451" s="299"/>
      <c r="D451" s="299"/>
      <c r="E451" s="299"/>
      <c r="F451" s="164"/>
      <c r="G451" s="98"/>
      <c r="H451" s="97"/>
      <c r="I451" s="97"/>
      <c r="J451" s="97"/>
      <c r="K451" s="97"/>
      <c r="L451" s="97"/>
      <c r="M451" s="97"/>
      <c r="N451" s="97"/>
    </row>
    <row r="452" customFormat="false" ht="12.75" hidden="false" customHeight="false" outlineLevel="0" collapsed="false">
      <c r="A452" s="309"/>
      <c r="B452" s="299"/>
      <c r="C452" s="299"/>
      <c r="D452" s="299"/>
      <c r="E452" s="299"/>
      <c r="F452" s="164"/>
      <c r="G452" s="98"/>
      <c r="H452" s="97"/>
      <c r="I452" s="97"/>
      <c r="J452" s="97"/>
      <c r="K452" s="97"/>
      <c r="L452" s="97"/>
      <c r="M452" s="97"/>
      <c r="N452" s="97"/>
    </row>
    <row r="453" customFormat="false" ht="12.75" hidden="false" customHeight="false" outlineLevel="0" collapsed="false">
      <c r="A453" s="309"/>
      <c r="B453" s="299"/>
      <c r="C453" s="299"/>
      <c r="D453" s="299"/>
      <c r="E453" s="299"/>
      <c r="F453" s="164"/>
      <c r="G453" s="98"/>
      <c r="H453" s="97"/>
      <c r="I453" s="97"/>
      <c r="J453" s="97"/>
      <c r="K453" s="97"/>
      <c r="L453" s="97"/>
      <c r="M453" s="97"/>
      <c r="N453" s="97"/>
    </row>
    <row r="454" customFormat="false" ht="12.75" hidden="false" customHeight="false" outlineLevel="0" collapsed="false">
      <c r="A454" s="309"/>
      <c r="B454" s="299"/>
      <c r="C454" s="299"/>
      <c r="D454" s="299"/>
      <c r="E454" s="299"/>
      <c r="F454" s="164"/>
      <c r="G454" s="98"/>
      <c r="H454" s="97"/>
      <c r="I454" s="97"/>
      <c r="J454" s="97"/>
      <c r="K454" s="97"/>
      <c r="L454" s="97"/>
      <c r="M454" s="97"/>
      <c r="N454" s="97"/>
    </row>
    <row r="455" customFormat="false" ht="12.75" hidden="false" customHeight="false" outlineLevel="0" collapsed="false">
      <c r="A455" s="309"/>
      <c r="B455" s="299"/>
      <c r="C455" s="299"/>
      <c r="D455" s="299"/>
      <c r="E455" s="299"/>
      <c r="F455" s="164"/>
      <c r="G455" s="98"/>
      <c r="H455" s="97"/>
      <c r="I455" s="97"/>
      <c r="J455" s="97"/>
      <c r="K455" s="97"/>
      <c r="L455" s="97"/>
      <c r="M455" s="97"/>
      <c r="N455" s="97"/>
    </row>
    <row r="456" customFormat="false" ht="12.75" hidden="false" customHeight="false" outlineLevel="0" collapsed="false">
      <c r="A456" s="309"/>
      <c r="B456" s="299"/>
      <c r="C456" s="299"/>
      <c r="D456" s="299"/>
      <c r="E456" s="299"/>
      <c r="F456" s="164"/>
      <c r="G456" s="98"/>
      <c r="H456" s="97"/>
      <c r="I456" s="97"/>
      <c r="J456" s="97"/>
      <c r="K456" s="97"/>
      <c r="L456" s="97"/>
      <c r="M456" s="97"/>
      <c r="N456" s="97"/>
    </row>
    <row r="457" customFormat="false" ht="12.75" hidden="false" customHeight="false" outlineLevel="0" collapsed="false">
      <c r="A457" s="309"/>
      <c r="B457" s="299"/>
      <c r="C457" s="299"/>
      <c r="D457" s="299"/>
      <c r="E457" s="299"/>
      <c r="F457" s="164"/>
      <c r="G457" s="98"/>
      <c r="H457" s="97"/>
      <c r="I457" s="97"/>
      <c r="J457" s="97"/>
      <c r="K457" s="97"/>
      <c r="L457" s="97"/>
      <c r="M457" s="97"/>
      <c r="N457" s="97"/>
    </row>
    <row r="458" customFormat="false" ht="12.75" hidden="false" customHeight="false" outlineLevel="0" collapsed="false">
      <c r="A458" s="309"/>
      <c r="B458" s="299"/>
      <c r="C458" s="299"/>
      <c r="D458" s="299"/>
      <c r="E458" s="299"/>
      <c r="F458" s="164"/>
      <c r="G458" s="98"/>
      <c r="H458" s="97"/>
      <c r="I458" s="97"/>
      <c r="J458" s="97"/>
      <c r="K458" s="97"/>
      <c r="L458" s="97"/>
      <c r="M458" s="97"/>
      <c r="N458" s="97"/>
    </row>
    <row r="459" customFormat="false" ht="12.75" hidden="false" customHeight="false" outlineLevel="0" collapsed="false">
      <c r="A459" s="309"/>
      <c r="B459" s="299"/>
      <c r="C459" s="299"/>
      <c r="D459" s="299"/>
      <c r="E459" s="299"/>
      <c r="F459" s="164"/>
      <c r="G459" s="98"/>
      <c r="H459" s="97"/>
      <c r="I459" s="97"/>
      <c r="J459" s="97"/>
      <c r="K459" s="97"/>
      <c r="L459" s="97"/>
      <c r="M459" s="97"/>
      <c r="N459" s="97"/>
    </row>
    <row r="460" customFormat="false" ht="12.75" hidden="false" customHeight="false" outlineLevel="0" collapsed="false">
      <c r="A460" s="309"/>
      <c r="B460" s="299"/>
      <c r="C460" s="299"/>
      <c r="D460" s="299"/>
      <c r="E460" s="299"/>
      <c r="F460" s="164"/>
      <c r="G460" s="98"/>
      <c r="H460" s="97"/>
      <c r="I460" s="97"/>
      <c r="J460" s="97"/>
      <c r="K460" s="97"/>
      <c r="L460" s="97"/>
      <c r="M460" s="97"/>
      <c r="N460" s="97"/>
    </row>
    <row r="461" customFormat="false" ht="12.75" hidden="false" customHeight="false" outlineLevel="0" collapsed="false">
      <c r="A461" s="309"/>
      <c r="B461" s="299"/>
      <c r="C461" s="299"/>
      <c r="D461" s="299"/>
      <c r="E461" s="299"/>
      <c r="F461" s="164"/>
      <c r="G461" s="98"/>
      <c r="H461" s="97"/>
      <c r="I461" s="97"/>
      <c r="J461" s="97"/>
      <c r="K461" s="97"/>
      <c r="L461" s="97"/>
      <c r="M461" s="97"/>
      <c r="N461" s="97"/>
    </row>
    <row r="462" customFormat="false" ht="12.75" hidden="false" customHeight="false" outlineLevel="0" collapsed="false">
      <c r="A462" s="309"/>
      <c r="B462" s="299"/>
      <c r="C462" s="299"/>
      <c r="D462" s="299"/>
      <c r="E462" s="299"/>
      <c r="F462" s="164"/>
      <c r="G462" s="98"/>
      <c r="H462" s="97"/>
      <c r="I462" s="97"/>
      <c r="J462" s="97"/>
      <c r="K462" s="97"/>
      <c r="L462" s="97"/>
      <c r="M462" s="97"/>
      <c r="N462" s="97"/>
    </row>
    <row r="463" customFormat="false" ht="12.75" hidden="false" customHeight="false" outlineLevel="0" collapsed="false">
      <c r="A463" s="309"/>
      <c r="B463" s="299"/>
      <c r="C463" s="299"/>
      <c r="D463" s="299"/>
      <c r="E463" s="299"/>
      <c r="F463" s="164"/>
      <c r="G463" s="98"/>
      <c r="H463" s="97"/>
      <c r="I463" s="97"/>
      <c r="J463" s="97"/>
      <c r="K463" s="97"/>
      <c r="L463" s="97"/>
      <c r="M463" s="97"/>
      <c r="N463" s="97"/>
    </row>
    <row r="464" customFormat="false" ht="12.75" hidden="false" customHeight="false" outlineLevel="0" collapsed="false">
      <c r="A464" s="309"/>
      <c r="B464" s="299"/>
      <c r="C464" s="299"/>
      <c r="D464" s="299"/>
      <c r="E464" s="299"/>
      <c r="F464" s="164"/>
      <c r="G464" s="98"/>
      <c r="H464" s="97"/>
      <c r="I464" s="97"/>
      <c r="J464" s="97"/>
      <c r="K464" s="97"/>
      <c r="L464" s="97"/>
      <c r="M464" s="97"/>
      <c r="N464" s="97"/>
    </row>
    <row r="465" customFormat="false" ht="12.75" hidden="false" customHeight="false" outlineLevel="0" collapsed="false">
      <c r="A465" s="309"/>
      <c r="B465" s="299"/>
      <c r="C465" s="299"/>
      <c r="D465" s="299"/>
      <c r="E465" s="299"/>
      <c r="F465" s="164"/>
      <c r="G465" s="98"/>
      <c r="H465" s="97"/>
      <c r="I465" s="97"/>
      <c r="J465" s="97"/>
      <c r="K465" s="97"/>
      <c r="L465" s="97"/>
      <c r="M465" s="97"/>
      <c r="N465" s="97"/>
    </row>
    <row r="466" customFormat="false" ht="12.75" hidden="false" customHeight="false" outlineLevel="0" collapsed="false">
      <c r="A466" s="309"/>
      <c r="B466" s="299"/>
      <c r="C466" s="299"/>
      <c r="D466" s="299"/>
      <c r="E466" s="299"/>
      <c r="F466" s="164"/>
      <c r="G466" s="98"/>
      <c r="H466" s="97"/>
      <c r="I466" s="97"/>
      <c r="J466" s="97"/>
      <c r="K466" s="97"/>
      <c r="L466" s="97"/>
      <c r="M466" s="97"/>
      <c r="N466" s="97"/>
    </row>
    <row r="467" customFormat="false" ht="12.75" hidden="false" customHeight="false" outlineLevel="0" collapsed="false">
      <c r="A467" s="309"/>
      <c r="B467" s="299"/>
      <c r="C467" s="299"/>
      <c r="D467" s="299"/>
      <c r="E467" s="299"/>
      <c r="F467" s="164"/>
      <c r="G467" s="98"/>
      <c r="H467" s="97"/>
      <c r="I467" s="97"/>
      <c r="J467" s="97"/>
      <c r="K467" s="97"/>
      <c r="L467" s="97"/>
      <c r="M467" s="97"/>
      <c r="N467" s="97"/>
    </row>
    <row r="468" customFormat="false" ht="12.75" hidden="false" customHeight="false" outlineLevel="0" collapsed="false">
      <c r="A468" s="309"/>
      <c r="B468" s="299"/>
      <c r="C468" s="299"/>
      <c r="D468" s="299"/>
      <c r="E468" s="299"/>
      <c r="F468" s="164"/>
      <c r="G468" s="98"/>
      <c r="H468" s="97"/>
      <c r="I468" s="97"/>
      <c r="J468" s="97"/>
      <c r="K468" s="97"/>
      <c r="L468" s="97"/>
      <c r="M468" s="97"/>
      <c r="N468" s="97"/>
    </row>
    <row r="469" customFormat="false" ht="12.75" hidden="false" customHeight="false" outlineLevel="0" collapsed="false">
      <c r="A469" s="309"/>
      <c r="B469" s="299"/>
      <c r="C469" s="299"/>
      <c r="D469" s="299"/>
      <c r="E469" s="299"/>
      <c r="F469" s="164"/>
      <c r="G469" s="98"/>
      <c r="H469" s="97"/>
      <c r="I469" s="97"/>
      <c r="J469" s="97"/>
      <c r="K469" s="97"/>
      <c r="L469" s="97"/>
      <c r="M469" s="97"/>
      <c r="N469" s="97"/>
    </row>
    <row r="470" customFormat="false" ht="12.75" hidden="false" customHeight="false" outlineLevel="0" collapsed="false">
      <c r="A470" s="309"/>
      <c r="B470" s="299"/>
      <c r="C470" s="299"/>
      <c r="D470" s="299"/>
      <c r="E470" s="299"/>
      <c r="F470" s="164"/>
      <c r="G470" s="98"/>
      <c r="H470" s="97"/>
      <c r="I470" s="97"/>
      <c r="J470" s="97"/>
      <c r="K470" s="97"/>
      <c r="L470" s="97"/>
      <c r="M470" s="97"/>
      <c r="N470" s="97"/>
    </row>
    <row r="471" customFormat="false" ht="12.75" hidden="false" customHeight="false" outlineLevel="0" collapsed="false">
      <c r="A471" s="309"/>
      <c r="B471" s="299"/>
      <c r="C471" s="299"/>
      <c r="D471" s="299"/>
      <c r="E471" s="299"/>
      <c r="F471" s="164"/>
      <c r="G471" s="98"/>
      <c r="H471" s="97"/>
      <c r="I471" s="97"/>
      <c r="J471" s="97"/>
      <c r="K471" s="97"/>
      <c r="L471" s="97"/>
      <c r="M471" s="97"/>
      <c r="N471" s="97"/>
    </row>
    <row r="472" customFormat="false" ht="12.75" hidden="false" customHeight="false" outlineLevel="0" collapsed="false">
      <c r="A472" s="309"/>
      <c r="B472" s="299"/>
      <c r="C472" s="299"/>
      <c r="D472" s="299"/>
      <c r="E472" s="299"/>
      <c r="F472" s="164"/>
      <c r="G472" s="98"/>
      <c r="H472" s="97"/>
      <c r="I472" s="97"/>
      <c r="J472" s="97"/>
      <c r="K472" s="97"/>
      <c r="L472" s="97"/>
      <c r="M472" s="97"/>
      <c r="N472" s="97"/>
    </row>
    <row r="473" customFormat="false" ht="12.75" hidden="false" customHeight="false" outlineLevel="0" collapsed="false">
      <c r="A473" s="309"/>
      <c r="B473" s="299"/>
      <c r="C473" s="299"/>
      <c r="D473" s="299"/>
      <c r="E473" s="299"/>
      <c r="F473" s="164"/>
      <c r="G473" s="98"/>
      <c r="H473" s="97"/>
      <c r="I473" s="97"/>
      <c r="J473" s="97"/>
      <c r="K473" s="97"/>
      <c r="L473" s="97"/>
      <c r="M473" s="97"/>
      <c r="N473" s="97"/>
    </row>
    <row r="474" customFormat="false" ht="12.75" hidden="false" customHeight="false" outlineLevel="0" collapsed="false">
      <c r="A474" s="309"/>
      <c r="B474" s="299"/>
      <c r="C474" s="299"/>
      <c r="D474" s="299"/>
      <c r="E474" s="299"/>
      <c r="F474" s="164"/>
      <c r="G474" s="98"/>
      <c r="H474" s="97"/>
      <c r="I474" s="97"/>
      <c r="J474" s="97"/>
      <c r="K474" s="97"/>
      <c r="L474" s="97"/>
      <c r="M474" s="97"/>
      <c r="N474" s="97"/>
    </row>
    <row r="475" customFormat="false" ht="12.75" hidden="false" customHeight="false" outlineLevel="0" collapsed="false">
      <c r="A475" s="309"/>
      <c r="B475" s="299"/>
      <c r="C475" s="299"/>
      <c r="D475" s="299"/>
      <c r="E475" s="299"/>
      <c r="F475" s="164"/>
      <c r="G475" s="98"/>
      <c r="H475" s="97"/>
      <c r="I475" s="97"/>
      <c r="J475" s="97"/>
      <c r="K475" s="97"/>
      <c r="L475" s="97"/>
      <c r="M475" s="97"/>
      <c r="N475" s="97"/>
    </row>
    <row r="476" customFormat="false" ht="12.75" hidden="false" customHeight="false" outlineLevel="0" collapsed="false">
      <c r="A476" s="309"/>
      <c r="B476" s="299"/>
      <c r="C476" s="299"/>
      <c r="D476" s="299"/>
      <c r="E476" s="299"/>
      <c r="F476" s="164"/>
      <c r="G476" s="98"/>
      <c r="H476" s="97"/>
      <c r="I476" s="97"/>
      <c r="J476" s="97"/>
      <c r="K476" s="97"/>
      <c r="L476" s="97"/>
      <c r="M476" s="97"/>
      <c r="N476" s="97"/>
    </row>
    <row r="477" customFormat="false" ht="12.75" hidden="false" customHeight="false" outlineLevel="0" collapsed="false">
      <c r="A477" s="309"/>
      <c r="B477" s="299"/>
      <c r="C477" s="299"/>
      <c r="D477" s="299"/>
      <c r="E477" s="299"/>
      <c r="F477" s="164"/>
      <c r="G477" s="98"/>
      <c r="H477" s="97"/>
      <c r="I477" s="97"/>
      <c r="J477" s="97"/>
      <c r="K477" s="97"/>
      <c r="L477" s="97"/>
      <c r="M477" s="97"/>
      <c r="N477" s="97"/>
    </row>
    <row r="478" customFormat="false" ht="12.75" hidden="false" customHeight="false" outlineLevel="0" collapsed="false">
      <c r="A478" s="309"/>
      <c r="B478" s="299"/>
      <c r="C478" s="299"/>
      <c r="D478" s="299"/>
      <c r="E478" s="299"/>
      <c r="F478" s="164"/>
      <c r="G478" s="98"/>
      <c r="H478" s="97"/>
      <c r="I478" s="97"/>
      <c r="J478" s="97"/>
      <c r="K478" s="97"/>
      <c r="L478" s="97"/>
      <c r="M478" s="97"/>
      <c r="N478" s="97"/>
    </row>
    <row r="479" customFormat="false" ht="12.75" hidden="false" customHeight="false" outlineLevel="0" collapsed="false">
      <c r="A479" s="309"/>
      <c r="B479" s="299"/>
      <c r="C479" s="299"/>
      <c r="D479" s="299"/>
      <c r="E479" s="299"/>
      <c r="F479" s="164"/>
      <c r="G479" s="98"/>
      <c r="H479" s="97"/>
      <c r="I479" s="97"/>
      <c r="J479" s="97"/>
      <c r="K479" s="97"/>
      <c r="L479" s="97"/>
      <c r="M479" s="97"/>
      <c r="N479" s="97"/>
    </row>
    <row r="480" customFormat="false" ht="12.75" hidden="false" customHeight="false" outlineLevel="0" collapsed="false">
      <c r="A480" s="309"/>
      <c r="B480" s="299"/>
      <c r="C480" s="299"/>
      <c r="D480" s="299"/>
      <c r="E480" s="299"/>
      <c r="F480" s="164"/>
      <c r="G480" s="98"/>
      <c r="H480" s="97"/>
      <c r="I480" s="97"/>
      <c r="J480" s="97"/>
      <c r="K480" s="97"/>
      <c r="L480" s="97"/>
      <c r="M480" s="97"/>
      <c r="N480" s="97"/>
    </row>
    <row r="481" customFormat="false" ht="12.75" hidden="false" customHeight="false" outlineLevel="0" collapsed="false">
      <c r="A481" s="309"/>
      <c r="B481" s="299"/>
      <c r="C481" s="299"/>
      <c r="D481" s="299"/>
      <c r="E481" s="299"/>
      <c r="F481" s="164"/>
      <c r="G481" s="98"/>
      <c r="H481" s="97"/>
      <c r="I481" s="97"/>
      <c r="J481" s="97"/>
      <c r="K481" s="97"/>
      <c r="L481" s="97"/>
      <c r="M481" s="97"/>
      <c r="N481" s="97"/>
    </row>
    <row r="482" customFormat="false" ht="12.75" hidden="false" customHeight="false" outlineLevel="0" collapsed="false">
      <c r="A482" s="309"/>
      <c r="B482" s="299"/>
      <c r="C482" s="299"/>
      <c r="D482" s="299"/>
      <c r="E482" s="299"/>
      <c r="F482" s="164"/>
      <c r="G482" s="98"/>
      <c r="H482" s="97"/>
      <c r="I482" s="97"/>
      <c r="J482" s="97"/>
      <c r="K482" s="97"/>
      <c r="L482" s="97"/>
      <c r="M482" s="97"/>
      <c r="N482" s="97"/>
    </row>
    <row r="483" customFormat="false" ht="12.75" hidden="false" customHeight="false" outlineLevel="0" collapsed="false">
      <c r="A483" s="309"/>
      <c r="B483" s="299"/>
      <c r="C483" s="299"/>
      <c r="D483" s="299"/>
      <c r="E483" s="299"/>
      <c r="F483" s="164"/>
      <c r="G483" s="98"/>
      <c r="H483" s="97"/>
      <c r="I483" s="97"/>
      <c r="J483" s="97"/>
      <c r="K483" s="97"/>
      <c r="L483" s="97"/>
      <c r="M483" s="97"/>
      <c r="N483" s="97"/>
    </row>
    <row r="484" customFormat="false" ht="12.75" hidden="false" customHeight="false" outlineLevel="0" collapsed="false">
      <c r="A484" s="309"/>
      <c r="B484" s="299"/>
      <c r="C484" s="299"/>
      <c r="D484" s="299"/>
      <c r="E484" s="299"/>
      <c r="F484" s="164"/>
      <c r="G484" s="98"/>
      <c r="H484" s="97"/>
      <c r="I484" s="97"/>
      <c r="J484" s="97"/>
      <c r="K484" s="97"/>
      <c r="L484" s="97"/>
      <c r="M484" s="97"/>
      <c r="N484" s="97"/>
    </row>
    <row r="485" customFormat="false" ht="12.75" hidden="false" customHeight="false" outlineLevel="0" collapsed="false">
      <c r="A485" s="309"/>
      <c r="B485" s="299"/>
      <c r="C485" s="299"/>
      <c r="D485" s="299"/>
      <c r="E485" s="299"/>
      <c r="F485" s="164"/>
      <c r="G485" s="98"/>
      <c r="H485" s="97"/>
      <c r="I485" s="97"/>
      <c r="J485" s="97"/>
      <c r="K485" s="97"/>
      <c r="L485" s="97"/>
      <c r="M485" s="97"/>
      <c r="N485" s="97"/>
    </row>
    <row r="486" customFormat="false" ht="12.75" hidden="false" customHeight="false" outlineLevel="0" collapsed="false">
      <c r="A486" s="309"/>
      <c r="B486" s="299"/>
      <c r="C486" s="299"/>
      <c r="D486" s="299"/>
      <c r="E486" s="299"/>
      <c r="F486" s="164"/>
      <c r="G486" s="98"/>
      <c r="H486" s="97"/>
      <c r="I486" s="97"/>
      <c r="J486" s="97"/>
      <c r="K486" s="97"/>
      <c r="L486" s="97"/>
      <c r="M486" s="97"/>
      <c r="N486" s="97"/>
    </row>
    <row r="487" customFormat="false" ht="12.75" hidden="false" customHeight="false" outlineLevel="0" collapsed="false">
      <c r="A487" s="309"/>
      <c r="B487" s="299"/>
      <c r="C487" s="299"/>
      <c r="D487" s="299"/>
      <c r="E487" s="299"/>
      <c r="F487" s="164"/>
      <c r="G487" s="98"/>
      <c r="H487" s="97"/>
      <c r="I487" s="97"/>
      <c r="J487" s="97"/>
      <c r="K487" s="97"/>
      <c r="L487" s="97"/>
      <c r="M487" s="97"/>
      <c r="N487" s="97"/>
    </row>
    <row r="488" customFormat="false" ht="12.75" hidden="false" customHeight="false" outlineLevel="0" collapsed="false">
      <c r="A488" s="309"/>
      <c r="B488" s="299"/>
      <c r="C488" s="299"/>
      <c r="D488" s="299"/>
      <c r="E488" s="299"/>
      <c r="F488" s="164"/>
      <c r="G488" s="98"/>
      <c r="H488" s="97"/>
      <c r="I488" s="97"/>
      <c r="J488" s="97"/>
      <c r="K488" s="97"/>
      <c r="L488" s="97"/>
      <c r="M488" s="97"/>
      <c r="N488" s="97"/>
    </row>
    <row r="489" customFormat="false" ht="12.75" hidden="false" customHeight="false" outlineLevel="0" collapsed="false">
      <c r="A489" s="309"/>
      <c r="B489" s="299"/>
      <c r="C489" s="299"/>
      <c r="D489" s="299"/>
      <c r="E489" s="299"/>
      <c r="F489" s="164"/>
      <c r="G489" s="98"/>
      <c r="H489" s="97"/>
      <c r="I489" s="97"/>
      <c r="J489" s="97"/>
      <c r="K489" s="97"/>
      <c r="L489" s="97"/>
      <c r="M489" s="97"/>
      <c r="N489" s="97"/>
    </row>
    <row r="490" customFormat="false" ht="12.75" hidden="false" customHeight="false" outlineLevel="0" collapsed="false">
      <c r="A490" s="309"/>
      <c r="B490" s="299"/>
      <c r="C490" s="299"/>
      <c r="D490" s="299"/>
      <c r="E490" s="299"/>
      <c r="F490" s="164"/>
      <c r="G490" s="98"/>
      <c r="H490" s="97"/>
      <c r="I490" s="97"/>
      <c r="J490" s="97"/>
      <c r="K490" s="97"/>
      <c r="L490" s="97"/>
      <c r="M490" s="97"/>
      <c r="N490" s="97"/>
    </row>
    <row r="491" customFormat="false" ht="12.75" hidden="false" customHeight="false" outlineLevel="0" collapsed="false">
      <c r="A491" s="309"/>
      <c r="B491" s="299"/>
      <c r="C491" s="299"/>
      <c r="D491" s="299"/>
      <c r="E491" s="299"/>
      <c r="F491" s="164"/>
      <c r="G491" s="98"/>
      <c r="H491" s="97"/>
      <c r="I491" s="97"/>
      <c r="J491" s="97"/>
      <c r="K491" s="97"/>
      <c r="L491" s="97"/>
      <c r="M491" s="97"/>
      <c r="N491" s="97"/>
    </row>
    <row r="492" customFormat="false" ht="12.75" hidden="false" customHeight="false" outlineLevel="0" collapsed="false">
      <c r="A492" s="309"/>
      <c r="B492" s="299"/>
      <c r="C492" s="299"/>
      <c r="D492" s="299"/>
      <c r="E492" s="299"/>
      <c r="F492" s="164"/>
      <c r="G492" s="98"/>
      <c r="H492" s="97"/>
      <c r="I492" s="97"/>
      <c r="J492" s="97"/>
      <c r="K492" s="97"/>
      <c r="L492" s="97"/>
      <c r="M492" s="97"/>
      <c r="N492" s="97"/>
    </row>
    <row r="493" customFormat="false" ht="12.75" hidden="false" customHeight="false" outlineLevel="0" collapsed="false">
      <c r="A493" s="309"/>
      <c r="B493" s="299"/>
      <c r="C493" s="299"/>
      <c r="D493" s="299"/>
      <c r="E493" s="299"/>
      <c r="F493" s="164"/>
      <c r="G493" s="98"/>
      <c r="H493" s="97"/>
      <c r="I493" s="97"/>
      <c r="J493" s="97"/>
      <c r="K493" s="97"/>
      <c r="L493" s="97"/>
      <c r="M493" s="97"/>
      <c r="N493" s="97"/>
    </row>
    <row r="494" customFormat="false" ht="12.75" hidden="false" customHeight="false" outlineLevel="0" collapsed="false">
      <c r="A494" s="309"/>
      <c r="B494" s="299"/>
      <c r="C494" s="299"/>
      <c r="D494" s="299"/>
      <c r="E494" s="299"/>
      <c r="F494" s="164"/>
      <c r="G494" s="98"/>
      <c r="H494" s="97"/>
      <c r="I494" s="97"/>
      <c r="J494" s="97"/>
      <c r="K494" s="97"/>
      <c r="L494" s="97"/>
      <c r="M494" s="97"/>
      <c r="N494" s="97"/>
    </row>
    <row r="495" customFormat="false" ht="12.75" hidden="false" customHeight="false" outlineLevel="0" collapsed="false">
      <c r="A495" s="309"/>
      <c r="B495" s="299"/>
      <c r="C495" s="299"/>
      <c r="D495" s="299"/>
      <c r="E495" s="299"/>
      <c r="F495" s="164"/>
      <c r="G495" s="98"/>
      <c r="H495" s="97"/>
      <c r="I495" s="97"/>
      <c r="J495" s="97"/>
      <c r="K495" s="97"/>
      <c r="L495" s="97"/>
      <c r="M495" s="97"/>
      <c r="N495" s="97"/>
    </row>
    <row r="496" customFormat="false" ht="12.75" hidden="false" customHeight="false" outlineLevel="0" collapsed="false">
      <c r="A496" s="309"/>
      <c r="B496" s="299"/>
      <c r="C496" s="299"/>
      <c r="D496" s="299"/>
      <c r="E496" s="299"/>
      <c r="F496" s="164"/>
      <c r="G496" s="98"/>
      <c r="H496" s="97"/>
      <c r="I496" s="97"/>
      <c r="J496" s="97"/>
      <c r="K496" s="97"/>
      <c r="L496" s="97"/>
      <c r="M496" s="97"/>
      <c r="N496" s="97"/>
    </row>
    <row r="497" customFormat="false" ht="12.75" hidden="false" customHeight="false" outlineLevel="0" collapsed="false">
      <c r="A497" s="309"/>
      <c r="B497" s="299"/>
      <c r="C497" s="299"/>
      <c r="D497" s="299"/>
      <c r="E497" s="299"/>
      <c r="F497" s="164"/>
      <c r="G497" s="98"/>
      <c r="H497" s="97"/>
      <c r="I497" s="97"/>
      <c r="J497" s="97"/>
      <c r="K497" s="97"/>
      <c r="L497" s="97"/>
      <c r="M497" s="97"/>
      <c r="N497" s="97"/>
    </row>
    <row r="498" customFormat="false" ht="12.75" hidden="false" customHeight="false" outlineLevel="0" collapsed="false">
      <c r="A498" s="309"/>
      <c r="B498" s="299"/>
      <c r="C498" s="299"/>
      <c r="D498" s="299"/>
      <c r="E498" s="299"/>
      <c r="F498" s="164"/>
      <c r="G498" s="98"/>
      <c r="H498" s="97"/>
      <c r="I498" s="97"/>
      <c r="J498" s="97"/>
      <c r="K498" s="97"/>
      <c r="L498" s="97"/>
      <c r="M498" s="97"/>
      <c r="N498" s="97"/>
    </row>
    <row r="499" customFormat="false" ht="12.75" hidden="false" customHeight="false" outlineLevel="0" collapsed="false">
      <c r="A499" s="309"/>
      <c r="B499" s="299"/>
      <c r="C499" s="299"/>
      <c r="D499" s="299"/>
      <c r="E499" s="299"/>
      <c r="F499" s="164"/>
      <c r="G499" s="98"/>
      <c r="H499" s="97"/>
      <c r="I499" s="97"/>
      <c r="J499" s="97"/>
      <c r="K499" s="97"/>
      <c r="L499" s="97"/>
      <c r="M499" s="97"/>
      <c r="N499" s="97"/>
    </row>
    <row r="500" customFormat="false" ht="12.75" hidden="false" customHeight="false" outlineLevel="0" collapsed="false">
      <c r="A500" s="309"/>
      <c r="B500" s="299"/>
      <c r="C500" s="299"/>
      <c r="D500" s="299"/>
      <c r="E500" s="299"/>
      <c r="F500" s="164"/>
      <c r="G500" s="98"/>
      <c r="H500" s="97"/>
      <c r="I500" s="97"/>
      <c r="J500" s="97"/>
      <c r="K500" s="97"/>
      <c r="L500" s="97"/>
      <c r="M500" s="97"/>
      <c r="N500" s="97"/>
    </row>
    <row r="501" customFormat="false" ht="12.75" hidden="false" customHeight="false" outlineLevel="0" collapsed="false">
      <c r="A501" s="309"/>
      <c r="B501" s="299"/>
      <c r="C501" s="299"/>
      <c r="D501" s="299"/>
      <c r="E501" s="299"/>
      <c r="F501" s="164"/>
      <c r="G501" s="98"/>
      <c r="H501" s="97"/>
      <c r="I501" s="97"/>
      <c r="J501" s="97"/>
      <c r="K501" s="97"/>
      <c r="L501" s="97"/>
      <c r="M501" s="97"/>
      <c r="N501" s="97"/>
    </row>
    <row r="502" customFormat="false" ht="12.75" hidden="false" customHeight="false" outlineLevel="0" collapsed="false">
      <c r="A502" s="309"/>
      <c r="B502" s="299"/>
      <c r="C502" s="299"/>
      <c r="D502" s="299"/>
      <c r="E502" s="299"/>
      <c r="F502" s="164"/>
      <c r="G502" s="98"/>
      <c r="H502" s="97"/>
      <c r="I502" s="97"/>
      <c r="J502" s="97"/>
      <c r="K502" s="97"/>
      <c r="L502" s="97"/>
      <c r="M502" s="97"/>
      <c r="N502" s="97"/>
    </row>
    <row r="503" customFormat="false" ht="12.75" hidden="false" customHeight="false" outlineLevel="0" collapsed="false">
      <c r="A503" s="309"/>
      <c r="B503" s="299"/>
      <c r="C503" s="299"/>
      <c r="D503" s="299"/>
      <c r="E503" s="299"/>
      <c r="F503" s="164"/>
      <c r="G503" s="98"/>
      <c r="H503" s="97"/>
      <c r="I503" s="97"/>
      <c r="J503" s="97"/>
      <c r="K503" s="97"/>
      <c r="L503" s="97"/>
      <c r="M503" s="97"/>
      <c r="N503" s="97"/>
    </row>
    <row r="504" customFormat="false" ht="12.75" hidden="false" customHeight="false" outlineLevel="0" collapsed="false">
      <c r="A504" s="309"/>
      <c r="B504" s="299"/>
      <c r="C504" s="299"/>
      <c r="D504" s="299"/>
      <c r="E504" s="299"/>
      <c r="F504" s="164"/>
      <c r="G504" s="98"/>
      <c r="H504" s="97"/>
      <c r="I504" s="97"/>
      <c r="J504" s="97"/>
      <c r="K504" s="97"/>
      <c r="L504" s="97"/>
      <c r="M504" s="97"/>
      <c r="N504" s="97"/>
    </row>
    <row r="505" customFormat="false" ht="12.75" hidden="false" customHeight="false" outlineLevel="0" collapsed="false">
      <c r="A505" s="309"/>
      <c r="B505" s="299"/>
      <c r="C505" s="299"/>
      <c r="D505" s="299"/>
      <c r="E505" s="299"/>
      <c r="F505" s="164"/>
      <c r="G505" s="98"/>
      <c r="H505" s="97"/>
      <c r="I505" s="97"/>
      <c r="J505" s="97"/>
      <c r="K505" s="97"/>
      <c r="L505" s="97"/>
      <c r="M505" s="97"/>
      <c r="N505" s="97"/>
    </row>
    <row r="506" customFormat="false" ht="12.75" hidden="false" customHeight="false" outlineLevel="0" collapsed="false">
      <c r="A506" s="309"/>
      <c r="B506" s="299"/>
      <c r="C506" s="299"/>
      <c r="D506" s="299"/>
      <c r="E506" s="299"/>
      <c r="F506" s="164"/>
      <c r="G506" s="98"/>
      <c r="H506" s="97"/>
      <c r="I506" s="97"/>
      <c r="J506" s="97"/>
      <c r="K506" s="97"/>
      <c r="L506" s="97"/>
      <c r="M506" s="97"/>
      <c r="N506" s="97"/>
    </row>
    <row r="507" customFormat="false" ht="12.75" hidden="false" customHeight="false" outlineLevel="0" collapsed="false">
      <c r="A507" s="309"/>
      <c r="B507" s="299"/>
      <c r="C507" s="299"/>
      <c r="D507" s="299"/>
      <c r="E507" s="299"/>
      <c r="F507" s="164"/>
      <c r="G507" s="98"/>
      <c r="H507" s="97"/>
      <c r="I507" s="97"/>
      <c r="J507" s="97"/>
      <c r="K507" s="97"/>
      <c r="L507" s="97"/>
      <c r="M507" s="97"/>
      <c r="N507" s="97"/>
    </row>
    <row r="508" customFormat="false" ht="12.75" hidden="false" customHeight="false" outlineLevel="0" collapsed="false">
      <c r="A508" s="309"/>
      <c r="B508" s="299"/>
      <c r="C508" s="299"/>
      <c r="D508" s="299"/>
      <c r="E508" s="299"/>
      <c r="F508" s="164"/>
      <c r="G508" s="98"/>
      <c r="H508" s="97"/>
      <c r="I508" s="97"/>
      <c r="J508" s="97"/>
      <c r="K508" s="97"/>
      <c r="L508" s="97"/>
      <c r="M508" s="97"/>
      <c r="N508" s="97"/>
    </row>
    <row r="509" customFormat="false" ht="12.75" hidden="false" customHeight="false" outlineLevel="0" collapsed="false">
      <c r="A509" s="309"/>
      <c r="B509" s="299"/>
      <c r="C509" s="299"/>
      <c r="D509" s="299"/>
      <c r="E509" s="299"/>
      <c r="F509" s="164"/>
      <c r="G509" s="98"/>
      <c r="H509" s="97"/>
      <c r="I509" s="97"/>
      <c r="J509" s="97"/>
      <c r="K509" s="97"/>
      <c r="L509" s="97"/>
      <c r="M509" s="97"/>
      <c r="N509" s="97"/>
    </row>
    <row r="510" customFormat="false" ht="12.75" hidden="false" customHeight="false" outlineLevel="0" collapsed="false">
      <c r="A510" s="309"/>
      <c r="B510" s="299"/>
      <c r="C510" s="299"/>
      <c r="D510" s="299"/>
      <c r="E510" s="299"/>
      <c r="F510" s="164"/>
      <c r="G510" s="98"/>
      <c r="H510" s="97"/>
      <c r="I510" s="97"/>
      <c r="J510" s="97"/>
      <c r="K510" s="97"/>
      <c r="L510" s="97"/>
      <c r="M510" s="97"/>
      <c r="N510" s="97"/>
    </row>
    <row r="511" customFormat="false" ht="12.75" hidden="false" customHeight="false" outlineLevel="0" collapsed="false">
      <c r="A511" s="309"/>
      <c r="B511" s="299"/>
      <c r="C511" s="299"/>
      <c r="D511" s="299"/>
      <c r="E511" s="299"/>
      <c r="F511" s="164"/>
      <c r="G511" s="98"/>
      <c r="H511" s="97"/>
      <c r="I511" s="97"/>
      <c r="J511" s="97"/>
      <c r="K511" s="97"/>
      <c r="L511" s="97"/>
      <c r="M511" s="97"/>
      <c r="N511" s="97"/>
    </row>
    <row r="512" customFormat="false" ht="12.75" hidden="false" customHeight="false" outlineLevel="0" collapsed="false">
      <c r="A512" s="309"/>
      <c r="B512" s="299"/>
      <c r="C512" s="299"/>
      <c r="D512" s="299"/>
      <c r="E512" s="299"/>
      <c r="F512" s="164"/>
      <c r="G512" s="98"/>
      <c r="H512" s="97"/>
      <c r="I512" s="97"/>
      <c r="J512" s="97"/>
      <c r="K512" s="97"/>
      <c r="L512" s="97"/>
      <c r="M512" s="97"/>
      <c r="N512" s="97"/>
    </row>
    <row r="513" customFormat="false" ht="12.75" hidden="false" customHeight="false" outlineLevel="0" collapsed="false">
      <c r="A513" s="309"/>
      <c r="B513" s="299"/>
      <c r="C513" s="299"/>
      <c r="D513" s="299"/>
      <c r="E513" s="299"/>
      <c r="F513" s="164"/>
      <c r="G513" s="98"/>
      <c r="H513" s="97"/>
      <c r="I513" s="97"/>
      <c r="J513" s="97"/>
      <c r="K513" s="97"/>
      <c r="L513" s="97"/>
      <c r="M513" s="97"/>
      <c r="N513" s="97"/>
    </row>
    <row r="514" customFormat="false" ht="12.75" hidden="false" customHeight="false" outlineLevel="0" collapsed="false">
      <c r="A514" s="309"/>
      <c r="B514" s="299"/>
      <c r="C514" s="299"/>
      <c r="D514" s="299"/>
      <c r="E514" s="299"/>
      <c r="F514" s="164"/>
      <c r="G514" s="98"/>
      <c r="H514" s="97"/>
      <c r="I514" s="97"/>
      <c r="J514" s="97"/>
      <c r="K514" s="97"/>
      <c r="L514" s="97"/>
      <c r="M514" s="97"/>
      <c r="N514" s="97"/>
    </row>
    <row r="515" customFormat="false" ht="12.75" hidden="false" customHeight="false" outlineLevel="0" collapsed="false">
      <c r="A515" s="309"/>
      <c r="B515" s="299"/>
      <c r="C515" s="299"/>
      <c r="D515" s="299"/>
      <c r="E515" s="299"/>
      <c r="F515" s="164"/>
      <c r="G515" s="98"/>
      <c r="H515" s="97"/>
      <c r="I515" s="97"/>
      <c r="J515" s="97"/>
      <c r="K515" s="97"/>
      <c r="L515" s="97"/>
      <c r="M515" s="97"/>
      <c r="N515" s="97"/>
    </row>
    <row r="516" customFormat="false" ht="12.75" hidden="false" customHeight="false" outlineLevel="0" collapsed="false">
      <c r="A516" s="309"/>
      <c r="B516" s="299"/>
      <c r="C516" s="299"/>
      <c r="D516" s="299"/>
      <c r="E516" s="299"/>
      <c r="F516" s="164"/>
      <c r="G516" s="98"/>
      <c r="H516" s="97"/>
      <c r="I516" s="97"/>
      <c r="J516" s="97"/>
      <c r="K516" s="97"/>
      <c r="L516" s="97"/>
      <c r="M516" s="97"/>
      <c r="N516" s="97"/>
    </row>
    <row r="517" customFormat="false" ht="12.75" hidden="false" customHeight="false" outlineLevel="0" collapsed="false">
      <c r="A517" s="309"/>
      <c r="B517" s="299"/>
      <c r="C517" s="299"/>
      <c r="D517" s="299"/>
      <c r="E517" s="299"/>
      <c r="F517" s="164"/>
      <c r="G517" s="98"/>
      <c r="H517" s="97"/>
      <c r="I517" s="97"/>
      <c r="J517" s="97"/>
      <c r="K517" s="97"/>
      <c r="L517" s="97"/>
      <c r="M517" s="97"/>
      <c r="N517" s="97"/>
    </row>
    <row r="518" customFormat="false" ht="12.75" hidden="false" customHeight="false" outlineLevel="0" collapsed="false">
      <c r="A518" s="309"/>
      <c r="B518" s="299"/>
      <c r="C518" s="299"/>
      <c r="D518" s="299"/>
      <c r="E518" s="299"/>
      <c r="F518" s="164"/>
      <c r="G518" s="98"/>
      <c r="H518" s="97"/>
      <c r="I518" s="97"/>
      <c r="J518" s="97"/>
      <c r="K518" s="97"/>
      <c r="L518" s="97"/>
      <c r="M518" s="97"/>
      <c r="N518" s="97"/>
    </row>
    <row r="519" customFormat="false" ht="12.75" hidden="false" customHeight="false" outlineLevel="0" collapsed="false">
      <c r="A519" s="309"/>
      <c r="B519" s="299"/>
      <c r="C519" s="299"/>
      <c r="D519" s="299"/>
      <c r="E519" s="299"/>
      <c r="F519" s="164"/>
      <c r="G519" s="98"/>
      <c r="H519" s="97"/>
      <c r="I519" s="97"/>
      <c r="J519" s="97"/>
      <c r="K519" s="97"/>
      <c r="L519" s="97"/>
      <c r="M519" s="97"/>
      <c r="N519" s="97"/>
    </row>
    <row r="520" customFormat="false" ht="12.75" hidden="false" customHeight="false" outlineLevel="0" collapsed="false">
      <c r="A520" s="309"/>
      <c r="B520" s="299"/>
      <c r="C520" s="299"/>
      <c r="D520" s="299"/>
      <c r="E520" s="299"/>
      <c r="F520" s="164"/>
      <c r="G520" s="98"/>
      <c r="H520" s="97"/>
      <c r="I520" s="97"/>
      <c r="J520" s="97"/>
      <c r="K520" s="97"/>
      <c r="L520" s="97"/>
      <c r="M520" s="97"/>
      <c r="N520" s="97"/>
    </row>
    <row r="521" customFormat="false" ht="12.75" hidden="false" customHeight="false" outlineLevel="0" collapsed="false">
      <c r="A521" s="309"/>
      <c r="B521" s="299"/>
      <c r="C521" s="299"/>
      <c r="D521" s="299"/>
      <c r="E521" s="299"/>
      <c r="F521" s="164"/>
      <c r="G521" s="98"/>
      <c r="H521" s="97"/>
      <c r="I521" s="97"/>
      <c r="J521" s="97"/>
      <c r="K521" s="97"/>
      <c r="L521" s="97"/>
      <c r="M521" s="97"/>
      <c r="N521" s="97"/>
    </row>
    <row r="522" customFormat="false" ht="12.75" hidden="false" customHeight="false" outlineLevel="0" collapsed="false">
      <c r="A522" s="309"/>
      <c r="B522" s="299"/>
      <c r="C522" s="299"/>
      <c r="D522" s="299"/>
      <c r="E522" s="299"/>
      <c r="F522" s="164"/>
      <c r="G522" s="98"/>
      <c r="H522" s="97"/>
      <c r="I522" s="97"/>
      <c r="J522" s="97"/>
      <c r="K522" s="97"/>
      <c r="L522" s="97"/>
      <c r="M522" s="97"/>
      <c r="N522" s="97"/>
    </row>
    <row r="523" customFormat="false" ht="12.75" hidden="false" customHeight="false" outlineLevel="0" collapsed="false">
      <c r="A523" s="309"/>
      <c r="B523" s="299"/>
      <c r="C523" s="299"/>
      <c r="D523" s="299"/>
      <c r="E523" s="299"/>
      <c r="F523" s="164"/>
      <c r="G523" s="98"/>
      <c r="H523" s="97"/>
      <c r="I523" s="97"/>
      <c r="J523" s="97"/>
      <c r="K523" s="97"/>
      <c r="L523" s="97"/>
      <c r="M523" s="97"/>
      <c r="N523" s="97"/>
    </row>
    <row r="524" customFormat="false" ht="12.75" hidden="false" customHeight="false" outlineLevel="0" collapsed="false">
      <c r="A524" s="309"/>
      <c r="B524" s="299"/>
      <c r="C524" s="299"/>
      <c r="D524" s="299"/>
      <c r="E524" s="299"/>
      <c r="F524" s="164"/>
      <c r="G524" s="98"/>
      <c r="H524" s="97"/>
      <c r="I524" s="97"/>
      <c r="J524" s="97"/>
      <c r="K524" s="97"/>
      <c r="L524" s="97"/>
      <c r="M524" s="97"/>
      <c r="N524" s="97"/>
    </row>
    <row r="525" customFormat="false" ht="12.75" hidden="false" customHeight="false" outlineLevel="0" collapsed="false">
      <c r="A525" s="309"/>
      <c r="B525" s="299"/>
      <c r="C525" s="299"/>
      <c r="D525" s="299"/>
      <c r="E525" s="299"/>
      <c r="F525" s="164"/>
      <c r="G525" s="98"/>
      <c r="H525" s="97"/>
      <c r="I525" s="97"/>
      <c r="J525" s="97"/>
      <c r="K525" s="97"/>
      <c r="L525" s="97"/>
      <c r="M525" s="97"/>
      <c r="N525" s="97"/>
    </row>
    <row r="526" customFormat="false" ht="12.75" hidden="false" customHeight="false" outlineLevel="0" collapsed="false">
      <c r="A526" s="309"/>
      <c r="B526" s="299"/>
      <c r="C526" s="299"/>
      <c r="D526" s="299"/>
      <c r="E526" s="299"/>
      <c r="F526" s="164"/>
      <c r="G526" s="98"/>
      <c r="H526" s="97"/>
      <c r="I526" s="97"/>
      <c r="J526" s="97"/>
      <c r="K526" s="97"/>
      <c r="L526" s="97"/>
      <c r="M526" s="97"/>
      <c r="N526" s="97"/>
    </row>
    <row r="527" customFormat="false" ht="12.75" hidden="false" customHeight="false" outlineLevel="0" collapsed="false">
      <c r="A527" s="309"/>
      <c r="B527" s="299"/>
      <c r="C527" s="299"/>
      <c r="D527" s="299"/>
      <c r="E527" s="299"/>
      <c r="F527" s="164"/>
      <c r="G527" s="98"/>
      <c r="H527" s="97"/>
      <c r="I527" s="97"/>
      <c r="J527" s="97"/>
      <c r="K527" s="97"/>
      <c r="L527" s="97"/>
      <c r="M527" s="97"/>
      <c r="N527" s="97"/>
    </row>
    <row r="528" customFormat="false" ht="12.75" hidden="false" customHeight="false" outlineLevel="0" collapsed="false">
      <c r="A528" s="309"/>
      <c r="B528" s="299"/>
      <c r="C528" s="299"/>
      <c r="D528" s="299"/>
      <c r="E528" s="299"/>
      <c r="F528" s="164"/>
      <c r="G528" s="98"/>
      <c r="H528" s="97"/>
      <c r="I528" s="97"/>
      <c r="J528" s="97"/>
      <c r="K528" s="97"/>
      <c r="L528" s="97"/>
      <c r="M528" s="97"/>
      <c r="N528" s="97"/>
    </row>
    <row r="529" customFormat="false" ht="12.75" hidden="false" customHeight="false" outlineLevel="0" collapsed="false">
      <c r="A529" s="309"/>
      <c r="B529" s="299"/>
      <c r="C529" s="299"/>
      <c r="D529" s="299"/>
      <c r="E529" s="299"/>
      <c r="F529" s="164"/>
      <c r="G529" s="98"/>
      <c r="H529" s="97"/>
      <c r="I529" s="97"/>
      <c r="J529" s="97"/>
      <c r="K529" s="97"/>
      <c r="L529" s="97"/>
      <c r="M529" s="97"/>
      <c r="N529" s="97"/>
    </row>
    <row r="530" customFormat="false" ht="12.75" hidden="false" customHeight="false" outlineLevel="0" collapsed="false">
      <c r="A530" s="309"/>
      <c r="B530" s="299"/>
      <c r="C530" s="299"/>
      <c r="D530" s="299"/>
      <c r="E530" s="299"/>
      <c r="F530" s="164"/>
      <c r="G530" s="98"/>
      <c r="H530" s="97"/>
      <c r="I530" s="97"/>
      <c r="J530" s="97"/>
      <c r="K530" s="97"/>
      <c r="L530" s="97"/>
      <c r="M530" s="97"/>
      <c r="N530" s="97"/>
    </row>
    <row r="531" customFormat="false" ht="12.75" hidden="false" customHeight="false" outlineLevel="0" collapsed="false">
      <c r="A531" s="309"/>
      <c r="B531" s="299"/>
      <c r="C531" s="299"/>
      <c r="D531" s="299"/>
      <c r="E531" s="299"/>
      <c r="F531" s="164"/>
      <c r="G531" s="98"/>
      <c r="H531" s="97"/>
      <c r="I531" s="97"/>
      <c r="J531" s="97"/>
      <c r="K531" s="97"/>
      <c r="L531" s="97"/>
      <c r="M531" s="97"/>
      <c r="N531" s="97"/>
    </row>
    <row r="532" customFormat="false" ht="12.75" hidden="false" customHeight="false" outlineLevel="0" collapsed="false">
      <c r="A532" s="309"/>
      <c r="B532" s="299"/>
      <c r="C532" s="299"/>
      <c r="D532" s="299"/>
      <c r="E532" s="299"/>
      <c r="F532" s="164"/>
      <c r="G532" s="98"/>
      <c r="H532" s="97"/>
      <c r="I532" s="97"/>
      <c r="J532" s="97"/>
      <c r="K532" s="97"/>
      <c r="L532" s="97"/>
      <c r="M532" s="97"/>
      <c r="N532" s="97"/>
    </row>
    <row r="533" customFormat="false" ht="12.75" hidden="false" customHeight="false" outlineLevel="0" collapsed="false">
      <c r="A533" s="309"/>
      <c r="B533" s="299"/>
      <c r="C533" s="299"/>
      <c r="D533" s="299"/>
      <c r="E533" s="299"/>
      <c r="F533" s="164"/>
      <c r="G533" s="98"/>
      <c r="H533" s="97"/>
      <c r="I533" s="97"/>
      <c r="J533" s="97"/>
      <c r="K533" s="97"/>
      <c r="L533" s="97"/>
      <c r="M533" s="97"/>
      <c r="N533" s="97"/>
    </row>
    <row r="534" customFormat="false" ht="12.75" hidden="false" customHeight="false" outlineLevel="0" collapsed="false">
      <c r="A534" s="309"/>
      <c r="B534" s="299"/>
      <c r="C534" s="299"/>
      <c r="D534" s="299"/>
      <c r="E534" s="299"/>
      <c r="F534" s="164"/>
      <c r="G534" s="98"/>
      <c r="H534" s="97"/>
      <c r="I534" s="97"/>
      <c r="J534" s="97"/>
      <c r="K534" s="97"/>
      <c r="L534" s="97"/>
      <c r="M534" s="97"/>
      <c r="N534" s="97"/>
    </row>
    <row r="535" customFormat="false" ht="12.75" hidden="false" customHeight="false" outlineLevel="0" collapsed="false">
      <c r="A535" s="309"/>
      <c r="B535" s="299"/>
      <c r="C535" s="299"/>
      <c r="D535" s="299"/>
      <c r="E535" s="299"/>
      <c r="F535" s="164"/>
      <c r="G535" s="98"/>
      <c r="H535" s="97"/>
      <c r="I535" s="97"/>
      <c r="J535" s="97"/>
      <c r="K535" s="97"/>
      <c r="L535" s="97"/>
      <c r="M535" s="97"/>
      <c r="N535" s="97"/>
    </row>
    <row r="536" customFormat="false" ht="12.75" hidden="false" customHeight="false" outlineLevel="0" collapsed="false">
      <c r="A536" s="309"/>
      <c r="B536" s="299"/>
      <c r="C536" s="299"/>
      <c r="D536" s="299"/>
      <c r="E536" s="299"/>
      <c r="F536" s="164"/>
      <c r="G536" s="98"/>
      <c r="H536" s="97"/>
      <c r="I536" s="97"/>
      <c r="J536" s="97"/>
      <c r="K536" s="97"/>
      <c r="L536" s="97"/>
      <c r="M536" s="97"/>
      <c r="N536" s="97"/>
    </row>
    <row r="537" customFormat="false" ht="12.75" hidden="false" customHeight="false" outlineLevel="0" collapsed="false">
      <c r="A537" s="309"/>
      <c r="B537" s="299"/>
      <c r="C537" s="299"/>
      <c r="D537" s="299"/>
      <c r="E537" s="299"/>
      <c r="F537" s="164"/>
      <c r="G537" s="98"/>
      <c r="H537" s="97"/>
      <c r="I537" s="97"/>
      <c r="J537" s="97"/>
      <c r="K537" s="97"/>
      <c r="L537" s="97"/>
      <c r="M537" s="97"/>
      <c r="N537" s="97"/>
    </row>
    <row r="538" customFormat="false" ht="12.75" hidden="false" customHeight="false" outlineLevel="0" collapsed="false">
      <c r="A538" s="309"/>
      <c r="B538" s="299"/>
      <c r="C538" s="299"/>
      <c r="D538" s="299"/>
      <c r="E538" s="299"/>
      <c r="F538" s="164"/>
      <c r="G538" s="98"/>
      <c r="H538" s="97"/>
      <c r="I538" s="97"/>
      <c r="J538" s="97"/>
      <c r="K538" s="97"/>
      <c r="L538" s="97"/>
      <c r="M538" s="97"/>
      <c r="N538" s="97"/>
    </row>
    <row r="539" customFormat="false" ht="12.75" hidden="false" customHeight="false" outlineLevel="0" collapsed="false">
      <c r="A539" s="309"/>
      <c r="B539" s="299"/>
      <c r="C539" s="299"/>
      <c r="D539" s="299"/>
      <c r="E539" s="299"/>
      <c r="F539" s="164"/>
      <c r="G539" s="98"/>
      <c r="H539" s="97"/>
      <c r="I539" s="97"/>
      <c r="J539" s="97"/>
      <c r="K539" s="97"/>
      <c r="L539" s="97"/>
      <c r="M539" s="97"/>
      <c r="N539" s="97"/>
    </row>
    <row r="540" customFormat="false" ht="12.75" hidden="false" customHeight="false" outlineLevel="0" collapsed="false">
      <c r="A540" s="309"/>
      <c r="B540" s="299"/>
      <c r="C540" s="299"/>
      <c r="D540" s="299"/>
      <c r="E540" s="299"/>
      <c r="F540" s="164"/>
      <c r="G540" s="98"/>
      <c r="H540" s="97"/>
      <c r="I540" s="97"/>
      <c r="J540" s="97"/>
      <c r="K540" s="97"/>
      <c r="L540" s="97"/>
      <c r="M540" s="97"/>
      <c r="N540" s="97"/>
    </row>
    <row r="541" customFormat="false" ht="12.75" hidden="false" customHeight="false" outlineLevel="0" collapsed="false">
      <c r="A541" s="309"/>
      <c r="B541" s="299"/>
      <c r="C541" s="299"/>
      <c r="D541" s="299"/>
      <c r="E541" s="299"/>
      <c r="F541" s="164"/>
      <c r="G541" s="98"/>
      <c r="H541" s="97"/>
      <c r="I541" s="97"/>
      <c r="J541" s="97"/>
      <c r="K541" s="97"/>
      <c r="L541" s="97"/>
      <c r="M541" s="97"/>
      <c r="N541" s="97"/>
    </row>
    <row r="542" customFormat="false" ht="12.75" hidden="false" customHeight="false" outlineLevel="0" collapsed="false">
      <c r="A542" s="309"/>
      <c r="B542" s="299"/>
      <c r="C542" s="299"/>
      <c r="D542" s="299"/>
      <c r="E542" s="299"/>
      <c r="F542" s="164"/>
      <c r="G542" s="98"/>
      <c r="H542" s="97"/>
      <c r="I542" s="97"/>
      <c r="J542" s="97"/>
      <c r="K542" s="97"/>
      <c r="L542" s="97"/>
      <c r="M542" s="97"/>
      <c r="N542" s="97"/>
    </row>
    <row r="543" customFormat="false" ht="12.75" hidden="false" customHeight="false" outlineLevel="0" collapsed="false">
      <c r="A543" s="309"/>
      <c r="B543" s="299"/>
      <c r="C543" s="299"/>
      <c r="D543" s="299"/>
      <c r="E543" s="299"/>
      <c r="F543" s="164"/>
      <c r="G543" s="98"/>
      <c r="H543" s="97"/>
      <c r="I543" s="97"/>
      <c r="J543" s="97"/>
      <c r="K543" s="97"/>
      <c r="L543" s="97"/>
      <c r="M543" s="97"/>
      <c r="N543" s="97"/>
    </row>
    <row r="544" customFormat="false" ht="12.75" hidden="false" customHeight="false" outlineLevel="0" collapsed="false">
      <c r="A544" s="309"/>
      <c r="B544" s="299"/>
      <c r="C544" s="299"/>
      <c r="D544" s="299"/>
      <c r="E544" s="299"/>
      <c r="F544" s="164"/>
      <c r="G544" s="98"/>
      <c r="H544" s="97"/>
      <c r="I544" s="97"/>
      <c r="J544" s="97"/>
      <c r="K544" s="97"/>
      <c r="L544" s="97"/>
      <c r="M544" s="97"/>
      <c r="N544" s="97"/>
    </row>
    <row r="545" customFormat="false" ht="12.75" hidden="false" customHeight="false" outlineLevel="0" collapsed="false">
      <c r="A545" s="309"/>
      <c r="B545" s="299"/>
      <c r="C545" s="299"/>
      <c r="D545" s="299"/>
      <c r="E545" s="299"/>
      <c r="F545" s="164"/>
      <c r="G545" s="98"/>
      <c r="H545" s="97"/>
      <c r="I545" s="97"/>
      <c r="J545" s="97"/>
      <c r="K545" s="97"/>
      <c r="L545" s="97"/>
      <c r="M545" s="97"/>
      <c r="N545" s="97"/>
    </row>
    <row r="546" customFormat="false" ht="12.75" hidden="false" customHeight="false" outlineLevel="0" collapsed="false">
      <c r="A546" s="309"/>
      <c r="B546" s="299"/>
      <c r="C546" s="299"/>
      <c r="D546" s="299"/>
      <c r="E546" s="299"/>
      <c r="F546" s="164"/>
      <c r="G546" s="98"/>
      <c r="H546" s="97"/>
      <c r="I546" s="97"/>
      <c r="J546" s="97"/>
      <c r="K546" s="97"/>
      <c r="L546" s="97"/>
      <c r="M546" s="97"/>
      <c r="N546" s="97"/>
    </row>
    <row r="547" customFormat="false" ht="12.75" hidden="false" customHeight="false" outlineLevel="0" collapsed="false">
      <c r="A547" s="309"/>
      <c r="B547" s="299"/>
      <c r="C547" s="299"/>
      <c r="D547" s="299"/>
      <c r="E547" s="299"/>
      <c r="F547" s="164"/>
      <c r="G547" s="98"/>
      <c r="H547" s="97"/>
      <c r="I547" s="97"/>
      <c r="J547" s="97"/>
      <c r="K547" s="97"/>
      <c r="L547" s="97"/>
      <c r="M547" s="97"/>
      <c r="N547" s="97"/>
    </row>
    <row r="548" customFormat="false" ht="12.75" hidden="false" customHeight="false" outlineLevel="0" collapsed="false">
      <c r="A548" s="309"/>
      <c r="B548" s="299"/>
      <c r="C548" s="299"/>
      <c r="D548" s="299"/>
      <c r="E548" s="299"/>
      <c r="F548" s="164"/>
      <c r="G548" s="98"/>
      <c r="H548" s="97"/>
      <c r="I548" s="97"/>
      <c r="J548" s="97"/>
      <c r="K548" s="97"/>
      <c r="L548" s="97"/>
      <c r="M548" s="97"/>
      <c r="N548" s="97"/>
    </row>
    <row r="549" customFormat="false" ht="12.75" hidden="false" customHeight="false" outlineLevel="0" collapsed="false">
      <c r="A549" s="309"/>
      <c r="B549" s="299"/>
      <c r="C549" s="299"/>
      <c r="D549" s="299"/>
      <c r="E549" s="299"/>
      <c r="F549" s="164"/>
      <c r="G549" s="98"/>
      <c r="H549" s="97"/>
      <c r="I549" s="97"/>
      <c r="J549" s="97"/>
      <c r="K549" s="97"/>
      <c r="L549" s="97"/>
      <c r="M549" s="97"/>
      <c r="N549" s="97"/>
    </row>
    <row r="550" customFormat="false" ht="12.75" hidden="false" customHeight="false" outlineLevel="0" collapsed="false">
      <c r="A550" s="309"/>
      <c r="B550" s="299"/>
      <c r="C550" s="299"/>
      <c r="D550" s="299"/>
      <c r="E550" s="299"/>
      <c r="F550" s="164"/>
      <c r="G550" s="98"/>
      <c r="H550" s="97"/>
      <c r="I550" s="97"/>
      <c r="J550" s="97"/>
      <c r="K550" s="97"/>
      <c r="L550" s="97"/>
      <c r="M550" s="97"/>
      <c r="N550" s="97"/>
    </row>
    <row r="551" customFormat="false" ht="12.75" hidden="false" customHeight="false" outlineLevel="0" collapsed="false">
      <c r="A551" s="309"/>
      <c r="B551" s="299"/>
      <c r="C551" s="299"/>
      <c r="D551" s="299"/>
      <c r="E551" s="299"/>
      <c r="F551" s="164"/>
      <c r="G551" s="98"/>
      <c r="H551" s="97"/>
      <c r="I551" s="97"/>
      <c r="J551" s="97"/>
      <c r="K551" s="97"/>
      <c r="L551" s="97"/>
      <c r="M551" s="97"/>
      <c r="N551" s="97"/>
    </row>
    <row r="552" customFormat="false" ht="12.75" hidden="false" customHeight="false" outlineLevel="0" collapsed="false">
      <c r="A552" s="309"/>
      <c r="B552" s="299"/>
      <c r="C552" s="299"/>
      <c r="D552" s="299"/>
      <c r="E552" s="299"/>
      <c r="F552" s="164"/>
      <c r="G552" s="98"/>
      <c r="H552" s="97"/>
      <c r="I552" s="97"/>
      <c r="J552" s="97"/>
      <c r="K552" s="97"/>
      <c r="L552" s="97"/>
      <c r="M552" s="97"/>
      <c r="N552" s="97"/>
    </row>
    <row r="553" customFormat="false" ht="12.75" hidden="false" customHeight="false" outlineLevel="0" collapsed="false">
      <c r="A553" s="309"/>
      <c r="B553" s="299"/>
      <c r="C553" s="299"/>
      <c r="D553" s="299"/>
      <c r="E553" s="299"/>
      <c r="F553" s="164"/>
      <c r="G553" s="98"/>
      <c r="H553" s="97"/>
      <c r="I553" s="97"/>
      <c r="J553" s="97"/>
      <c r="K553" s="97"/>
      <c r="L553" s="97"/>
      <c r="M553" s="97"/>
      <c r="N553" s="97"/>
    </row>
    <row r="554" customFormat="false" ht="12.75" hidden="false" customHeight="false" outlineLevel="0" collapsed="false">
      <c r="A554" s="309"/>
      <c r="B554" s="299"/>
      <c r="C554" s="299"/>
      <c r="D554" s="299"/>
      <c r="E554" s="299"/>
      <c r="F554" s="164"/>
      <c r="G554" s="98"/>
      <c r="H554" s="97"/>
      <c r="I554" s="97"/>
      <c r="J554" s="97"/>
      <c r="K554" s="97"/>
      <c r="L554" s="97"/>
      <c r="M554" s="97"/>
      <c r="N554" s="97"/>
    </row>
    <row r="555" customFormat="false" ht="12.75" hidden="false" customHeight="false" outlineLevel="0" collapsed="false">
      <c r="A555" s="309"/>
      <c r="B555" s="299"/>
      <c r="C555" s="299"/>
      <c r="D555" s="299"/>
      <c r="E555" s="299"/>
      <c r="F555" s="164"/>
      <c r="G555" s="98"/>
      <c r="H555" s="97"/>
      <c r="I555" s="97"/>
      <c r="J555" s="97"/>
      <c r="K555" s="97"/>
      <c r="L555" s="97"/>
      <c r="M555" s="97"/>
      <c r="N555" s="97"/>
    </row>
    <row r="556" customFormat="false" ht="12.75" hidden="false" customHeight="false" outlineLevel="0" collapsed="false">
      <c r="A556" s="309"/>
      <c r="B556" s="299"/>
      <c r="C556" s="299"/>
      <c r="D556" s="299"/>
      <c r="E556" s="299"/>
      <c r="F556" s="164"/>
      <c r="G556" s="98"/>
      <c r="H556" s="97"/>
      <c r="I556" s="97"/>
      <c r="J556" s="97"/>
      <c r="K556" s="97"/>
      <c r="L556" s="97"/>
      <c r="M556" s="97"/>
      <c r="N556" s="97"/>
    </row>
    <row r="557" customFormat="false" ht="12.75" hidden="false" customHeight="false" outlineLevel="0" collapsed="false">
      <c r="A557" s="309"/>
      <c r="B557" s="299"/>
      <c r="C557" s="299"/>
      <c r="D557" s="299"/>
      <c r="E557" s="299"/>
      <c r="F557" s="164"/>
      <c r="G557" s="98"/>
      <c r="H557" s="97"/>
      <c r="I557" s="97"/>
      <c r="J557" s="97"/>
      <c r="K557" s="97"/>
      <c r="L557" s="97"/>
      <c r="M557" s="97"/>
      <c r="N557" s="97"/>
    </row>
    <row r="558" customFormat="false" ht="12.75" hidden="false" customHeight="false" outlineLevel="0" collapsed="false">
      <c r="A558" s="309"/>
      <c r="B558" s="299"/>
      <c r="C558" s="299"/>
      <c r="D558" s="299"/>
      <c r="E558" s="299"/>
      <c r="F558" s="164"/>
      <c r="G558" s="98"/>
      <c r="H558" s="97"/>
      <c r="I558" s="97"/>
      <c r="J558" s="97"/>
      <c r="K558" s="97"/>
      <c r="L558" s="97"/>
      <c r="M558" s="97"/>
      <c r="N558" s="97"/>
    </row>
    <row r="559" customFormat="false" ht="12.75" hidden="false" customHeight="false" outlineLevel="0" collapsed="false">
      <c r="A559" s="309"/>
      <c r="B559" s="299"/>
      <c r="C559" s="299"/>
      <c r="D559" s="299"/>
      <c r="E559" s="299"/>
      <c r="F559" s="164"/>
      <c r="G559" s="98"/>
      <c r="H559" s="97"/>
      <c r="I559" s="97"/>
      <c r="J559" s="97"/>
      <c r="K559" s="97"/>
      <c r="L559" s="97"/>
      <c r="M559" s="97"/>
      <c r="N559" s="97"/>
    </row>
    <row r="560" customFormat="false" ht="12.75" hidden="false" customHeight="false" outlineLevel="0" collapsed="false">
      <c r="A560" s="309"/>
      <c r="B560" s="299"/>
      <c r="C560" s="299"/>
      <c r="D560" s="299"/>
      <c r="E560" s="299"/>
      <c r="F560" s="164"/>
      <c r="G560" s="98"/>
      <c r="H560" s="97"/>
      <c r="I560" s="97"/>
      <c r="J560" s="97"/>
      <c r="K560" s="97"/>
      <c r="L560" s="97"/>
      <c r="M560" s="97"/>
      <c r="N560" s="97"/>
    </row>
    <row r="561" customFormat="false" ht="12.75" hidden="false" customHeight="false" outlineLevel="0" collapsed="false">
      <c r="A561" s="309"/>
      <c r="B561" s="299"/>
      <c r="C561" s="299"/>
      <c r="D561" s="299"/>
      <c r="E561" s="299"/>
      <c r="F561" s="164"/>
      <c r="G561" s="98"/>
      <c r="H561" s="97"/>
      <c r="I561" s="97"/>
      <c r="J561" s="97"/>
      <c r="K561" s="97"/>
      <c r="L561" s="97"/>
      <c r="M561" s="97"/>
      <c r="N561" s="97"/>
    </row>
    <row r="562" customFormat="false" ht="12.75" hidden="false" customHeight="false" outlineLevel="0" collapsed="false">
      <c r="A562" s="309"/>
      <c r="B562" s="299"/>
      <c r="C562" s="299"/>
      <c r="D562" s="299"/>
      <c r="E562" s="299"/>
      <c r="F562" s="164"/>
      <c r="G562" s="98"/>
      <c r="H562" s="97"/>
      <c r="I562" s="97"/>
      <c r="J562" s="97"/>
      <c r="K562" s="97"/>
      <c r="L562" s="97"/>
      <c r="M562" s="97"/>
      <c r="N562" s="97"/>
    </row>
    <row r="563" customFormat="false" ht="12.75" hidden="false" customHeight="false" outlineLevel="0" collapsed="false">
      <c r="A563" s="309"/>
      <c r="B563" s="299"/>
      <c r="C563" s="299"/>
      <c r="D563" s="299"/>
      <c r="E563" s="299"/>
      <c r="F563" s="164"/>
      <c r="G563" s="98"/>
      <c r="H563" s="97"/>
      <c r="I563" s="97"/>
      <c r="J563" s="97"/>
      <c r="K563" s="97"/>
      <c r="L563" s="97"/>
      <c r="M563" s="97"/>
      <c r="N563" s="97"/>
    </row>
    <row r="564" customFormat="false" ht="12.75" hidden="false" customHeight="false" outlineLevel="0" collapsed="false">
      <c r="A564" s="309"/>
      <c r="B564" s="299"/>
      <c r="C564" s="299"/>
      <c r="D564" s="299"/>
      <c r="E564" s="299"/>
      <c r="F564" s="164"/>
      <c r="G564" s="98"/>
      <c r="H564" s="97"/>
      <c r="I564" s="97"/>
      <c r="J564" s="97"/>
      <c r="K564" s="97"/>
      <c r="L564" s="97"/>
      <c r="M564" s="97"/>
      <c r="N564" s="97"/>
    </row>
    <row r="565" customFormat="false" ht="12.75" hidden="false" customHeight="false" outlineLevel="0" collapsed="false">
      <c r="A565" s="309"/>
      <c r="B565" s="299"/>
      <c r="C565" s="299"/>
      <c r="D565" s="299"/>
      <c r="E565" s="299"/>
      <c r="F565" s="164"/>
      <c r="G565" s="98"/>
      <c r="H565" s="97"/>
      <c r="I565" s="97"/>
      <c r="J565" s="97"/>
      <c r="K565" s="97"/>
      <c r="L565" s="97"/>
      <c r="M565" s="97"/>
      <c r="N565" s="97"/>
    </row>
    <row r="566" customFormat="false" ht="12.75" hidden="false" customHeight="false" outlineLevel="0" collapsed="false">
      <c r="A566" s="309"/>
      <c r="B566" s="299"/>
      <c r="C566" s="299"/>
      <c r="D566" s="299"/>
      <c r="E566" s="299"/>
      <c r="F566" s="164"/>
      <c r="G566" s="98"/>
      <c r="H566" s="97"/>
      <c r="I566" s="97"/>
      <c r="J566" s="97"/>
      <c r="K566" s="97"/>
      <c r="L566" s="97"/>
      <c r="M566" s="97"/>
      <c r="N566" s="97"/>
    </row>
    <row r="567" customFormat="false" ht="12.75" hidden="false" customHeight="false" outlineLevel="0" collapsed="false">
      <c r="A567" s="309"/>
      <c r="B567" s="299"/>
      <c r="C567" s="299"/>
      <c r="D567" s="299"/>
      <c r="E567" s="299"/>
      <c r="F567" s="164"/>
      <c r="G567" s="98"/>
      <c r="H567" s="97"/>
      <c r="I567" s="97"/>
      <c r="J567" s="97"/>
      <c r="K567" s="97"/>
      <c r="L567" s="97"/>
      <c r="M567" s="97"/>
      <c r="N567" s="97"/>
    </row>
    <row r="568" customFormat="false" ht="12.75" hidden="false" customHeight="false" outlineLevel="0" collapsed="false">
      <c r="A568" s="309"/>
      <c r="B568" s="299"/>
      <c r="C568" s="299"/>
      <c r="D568" s="299"/>
      <c r="E568" s="299"/>
      <c r="F568" s="164"/>
      <c r="G568" s="98"/>
      <c r="H568" s="97"/>
      <c r="I568" s="97"/>
      <c r="J568" s="97"/>
      <c r="K568" s="97"/>
      <c r="L568" s="97"/>
      <c r="M568" s="97"/>
      <c r="N568" s="97"/>
    </row>
    <row r="569" customFormat="false" ht="12.75" hidden="false" customHeight="false" outlineLevel="0" collapsed="false">
      <c r="A569" s="309"/>
      <c r="B569" s="299"/>
      <c r="C569" s="299"/>
      <c r="D569" s="299"/>
      <c r="E569" s="299"/>
      <c r="F569" s="164"/>
      <c r="G569" s="98"/>
      <c r="H569" s="97"/>
      <c r="I569" s="97"/>
      <c r="J569" s="97"/>
      <c r="K569" s="97"/>
      <c r="L569" s="97"/>
      <c r="M569" s="97"/>
      <c r="N569" s="97"/>
    </row>
    <row r="570" customFormat="false" ht="12.75" hidden="false" customHeight="false" outlineLevel="0" collapsed="false">
      <c r="A570" s="309"/>
      <c r="B570" s="299"/>
      <c r="C570" s="299"/>
      <c r="D570" s="299"/>
      <c r="E570" s="299"/>
      <c r="F570" s="164"/>
      <c r="G570" s="98"/>
      <c r="H570" s="97"/>
      <c r="I570" s="97"/>
      <c r="J570" s="97"/>
      <c r="K570" s="97"/>
      <c r="L570" s="97"/>
      <c r="M570" s="97"/>
      <c r="N570" s="97"/>
    </row>
    <row r="571" customFormat="false" ht="12.75" hidden="false" customHeight="false" outlineLevel="0" collapsed="false">
      <c r="A571" s="309"/>
      <c r="B571" s="299"/>
      <c r="C571" s="299"/>
      <c r="D571" s="299"/>
      <c r="E571" s="299"/>
      <c r="F571" s="164"/>
      <c r="G571" s="98"/>
      <c r="H571" s="97"/>
      <c r="I571" s="97"/>
      <c r="J571" s="97"/>
      <c r="K571" s="97"/>
      <c r="L571" s="97"/>
      <c r="M571" s="97"/>
      <c r="N571" s="97"/>
    </row>
    <row r="572" customFormat="false" ht="12.75" hidden="false" customHeight="false" outlineLevel="0" collapsed="false">
      <c r="A572" s="309"/>
      <c r="B572" s="299"/>
      <c r="C572" s="299"/>
      <c r="D572" s="299"/>
      <c r="E572" s="299"/>
      <c r="F572" s="164"/>
      <c r="G572" s="98"/>
      <c r="H572" s="97"/>
      <c r="I572" s="97"/>
      <c r="J572" s="97"/>
      <c r="K572" s="97"/>
      <c r="L572" s="97"/>
      <c r="M572" s="97"/>
      <c r="N572" s="97"/>
    </row>
    <row r="573" customFormat="false" ht="12.75" hidden="false" customHeight="false" outlineLevel="0" collapsed="false">
      <c r="A573" s="309"/>
      <c r="B573" s="299"/>
      <c r="C573" s="299"/>
      <c r="D573" s="299"/>
      <c r="E573" s="299"/>
      <c r="F573" s="164"/>
      <c r="G573" s="98"/>
      <c r="H573" s="97"/>
      <c r="I573" s="97"/>
      <c r="J573" s="97"/>
      <c r="K573" s="97"/>
      <c r="L573" s="97"/>
      <c r="M573" s="97"/>
      <c r="N573" s="97"/>
    </row>
    <row r="574" customFormat="false" ht="12.75" hidden="false" customHeight="false" outlineLevel="0" collapsed="false">
      <c r="A574" s="309"/>
      <c r="B574" s="299"/>
      <c r="C574" s="299"/>
      <c r="D574" s="299"/>
      <c r="E574" s="299"/>
      <c r="F574" s="164"/>
      <c r="G574" s="98"/>
      <c r="H574" s="97"/>
      <c r="I574" s="97"/>
      <c r="J574" s="97"/>
      <c r="K574" s="97"/>
      <c r="L574" s="97"/>
      <c r="M574" s="97"/>
      <c r="N574" s="97"/>
    </row>
    <row r="575" customFormat="false" ht="12.75" hidden="false" customHeight="false" outlineLevel="0" collapsed="false">
      <c r="A575" s="309"/>
      <c r="B575" s="299"/>
      <c r="C575" s="299"/>
      <c r="D575" s="299"/>
      <c r="E575" s="299"/>
      <c r="F575" s="164"/>
      <c r="G575" s="98"/>
      <c r="H575" s="97"/>
      <c r="I575" s="97"/>
      <c r="J575" s="97"/>
      <c r="K575" s="97"/>
      <c r="L575" s="97"/>
      <c r="M575" s="97"/>
      <c r="N575" s="97"/>
    </row>
    <row r="576" customFormat="false" ht="12.75" hidden="false" customHeight="false" outlineLevel="0" collapsed="false">
      <c r="A576" s="309"/>
      <c r="B576" s="299"/>
      <c r="C576" s="299"/>
      <c r="D576" s="299"/>
      <c r="E576" s="299"/>
      <c r="F576" s="164"/>
      <c r="G576" s="98"/>
      <c r="H576" s="97"/>
      <c r="I576" s="97"/>
      <c r="J576" s="97"/>
      <c r="K576" s="97"/>
      <c r="L576" s="97"/>
      <c r="M576" s="97"/>
      <c r="N576" s="97"/>
    </row>
    <row r="577" customFormat="false" ht="12.75" hidden="false" customHeight="false" outlineLevel="0" collapsed="false">
      <c r="A577" s="309"/>
      <c r="B577" s="299"/>
      <c r="C577" s="299"/>
      <c r="D577" s="299"/>
      <c r="E577" s="299"/>
      <c r="F577" s="164"/>
      <c r="G577" s="98"/>
      <c r="H577" s="97"/>
      <c r="I577" s="97"/>
      <c r="J577" s="97"/>
      <c r="K577" s="97"/>
      <c r="L577" s="97"/>
      <c r="M577" s="97"/>
      <c r="N577" s="97"/>
    </row>
    <row r="578" customFormat="false" ht="12.75" hidden="false" customHeight="false" outlineLevel="0" collapsed="false">
      <c r="A578" s="309"/>
      <c r="B578" s="299"/>
      <c r="C578" s="299"/>
      <c r="D578" s="299"/>
      <c r="E578" s="299"/>
      <c r="F578" s="164"/>
      <c r="G578" s="98"/>
      <c r="H578" s="97"/>
      <c r="I578" s="97"/>
      <c r="J578" s="97"/>
      <c r="K578" s="97"/>
      <c r="L578" s="97"/>
      <c r="M578" s="97"/>
      <c r="N578" s="97"/>
    </row>
    <row r="579" customFormat="false" ht="12.75" hidden="false" customHeight="false" outlineLevel="0" collapsed="false">
      <c r="A579" s="309"/>
      <c r="B579" s="299"/>
      <c r="C579" s="299"/>
      <c r="D579" s="299"/>
      <c r="E579" s="299"/>
      <c r="F579" s="164"/>
      <c r="G579" s="98"/>
      <c r="H579" s="97"/>
      <c r="I579" s="97"/>
      <c r="J579" s="97"/>
      <c r="K579" s="97"/>
      <c r="L579" s="97"/>
      <c r="M579" s="97"/>
      <c r="N579" s="97"/>
    </row>
    <row r="580" customFormat="false" ht="12.75" hidden="false" customHeight="false" outlineLevel="0" collapsed="false">
      <c r="A580" s="309"/>
      <c r="B580" s="299"/>
      <c r="C580" s="299"/>
      <c r="D580" s="299"/>
      <c r="E580" s="299"/>
      <c r="F580" s="164"/>
      <c r="G580" s="98"/>
      <c r="H580" s="97"/>
      <c r="I580" s="97"/>
      <c r="J580" s="97"/>
      <c r="K580" s="97"/>
      <c r="L580" s="97"/>
      <c r="M580" s="97"/>
      <c r="N580" s="97"/>
    </row>
    <row r="581" customFormat="false" ht="12.75" hidden="false" customHeight="false" outlineLevel="0" collapsed="false">
      <c r="A581" s="309"/>
      <c r="B581" s="299"/>
      <c r="C581" s="299"/>
      <c r="D581" s="299"/>
      <c r="E581" s="299"/>
      <c r="F581" s="164"/>
      <c r="G581" s="98"/>
      <c r="H581" s="97"/>
      <c r="I581" s="97"/>
      <c r="J581" s="97"/>
      <c r="K581" s="97"/>
      <c r="L581" s="97"/>
      <c r="M581" s="97"/>
      <c r="N581" s="97"/>
    </row>
    <row r="582" customFormat="false" ht="12.75" hidden="false" customHeight="false" outlineLevel="0" collapsed="false">
      <c r="A582" s="309"/>
      <c r="B582" s="299"/>
      <c r="C582" s="299"/>
      <c r="D582" s="299"/>
      <c r="E582" s="299"/>
      <c r="F582" s="164"/>
      <c r="G582" s="98"/>
      <c r="H582" s="97"/>
      <c r="I582" s="97"/>
      <c r="J582" s="97"/>
      <c r="K582" s="97"/>
      <c r="L582" s="97"/>
      <c r="M582" s="97"/>
      <c r="N582" s="97"/>
    </row>
    <row r="583" customFormat="false" ht="12.75" hidden="false" customHeight="false" outlineLevel="0" collapsed="false">
      <c r="A583" s="309"/>
      <c r="B583" s="299"/>
      <c r="C583" s="299"/>
      <c r="D583" s="299"/>
      <c r="E583" s="299"/>
      <c r="F583" s="164"/>
      <c r="G583" s="98"/>
      <c r="H583" s="97"/>
      <c r="I583" s="97"/>
      <c r="J583" s="97"/>
      <c r="K583" s="97"/>
      <c r="L583" s="97"/>
      <c r="M583" s="97"/>
      <c r="N583" s="97"/>
    </row>
    <row r="584" customFormat="false" ht="12.75" hidden="false" customHeight="false" outlineLevel="0" collapsed="false">
      <c r="A584" s="309"/>
      <c r="B584" s="299"/>
      <c r="C584" s="299"/>
      <c r="D584" s="299"/>
      <c r="E584" s="299"/>
      <c r="F584" s="164"/>
      <c r="G584" s="98"/>
      <c r="H584" s="97"/>
      <c r="I584" s="97"/>
      <c r="J584" s="97"/>
      <c r="K584" s="97"/>
      <c r="L584" s="97"/>
      <c r="M584" s="97"/>
      <c r="N584" s="97"/>
    </row>
    <row r="585" customFormat="false" ht="12.75" hidden="false" customHeight="false" outlineLevel="0" collapsed="false">
      <c r="A585" s="309"/>
      <c r="B585" s="299"/>
      <c r="C585" s="299"/>
      <c r="D585" s="299"/>
      <c r="E585" s="299"/>
      <c r="F585" s="164"/>
      <c r="G585" s="98"/>
      <c r="H585" s="97"/>
      <c r="I585" s="97"/>
      <c r="J585" s="97"/>
      <c r="K585" s="97"/>
      <c r="L585" s="97"/>
      <c r="M585" s="97"/>
      <c r="N585" s="97"/>
    </row>
    <row r="586" customFormat="false" ht="12.75" hidden="false" customHeight="false" outlineLevel="0" collapsed="false">
      <c r="A586" s="309"/>
      <c r="B586" s="299"/>
      <c r="C586" s="299"/>
      <c r="D586" s="299"/>
      <c r="E586" s="299"/>
      <c r="F586" s="164"/>
      <c r="G586" s="98"/>
      <c r="H586" s="97"/>
      <c r="I586" s="97"/>
      <c r="J586" s="97"/>
      <c r="K586" s="97"/>
      <c r="L586" s="97"/>
      <c r="M586" s="97"/>
      <c r="N586" s="97"/>
    </row>
    <row r="587" customFormat="false" ht="12.75" hidden="false" customHeight="false" outlineLevel="0" collapsed="false">
      <c r="A587" s="309"/>
      <c r="B587" s="299"/>
      <c r="C587" s="299"/>
      <c r="D587" s="299"/>
      <c r="E587" s="299"/>
      <c r="F587" s="164"/>
      <c r="G587" s="98"/>
      <c r="H587" s="97"/>
      <c r="I587" s="97"/>
      <c r="J587" s="97"/>
      <c r="K587" s="97"/>
      <c r="L587" s="97"/>
      <c r="M587" s="97"/>
      <c r="N587" s="97"/>
    </row>
    <row r="588" customFormat="false" ht="12.75" hidden="false" customHeight="false" outlineLevel="0" collapsed="false">
      <c r="A588" s="309"/>
      <c r="B588" s="299"/>
      <c r="C588" s="299"/>
      <c r="D588" s="299"/>
      <c r="E588" s="299"/>
      <c r="F588" s="164"/>
      <c r="G588" s="98"/>
      <c r="H588" s="97"/>
      <c r="I588" s="97"/>
      <c r="J588" s="97"/>
      <c r="K588" s="97"/>
      <c r="L588" s="97"/>
      <c r="M588" s="97"/>
      <c r="N588" s="97"/>
    </row>
    <row r="589" customFormat="false" ht="12.75" hidden="false" customHeight="false" outlineLevel="0" collapsed="false">
      <c r="A589" s="309"/>
      <c r="B589" s="299"/>
      <c r="C589" s="299"/>
      <c r="D589" s="299"/>
      <c r="E589" s="299"/>
      <c r="F589" s="164"/>
      <c r="G589" s="98"/>
      <c r="H589" s="97"/>
      <c r="I589" s="97"/>
      <c r="J589" s="97"/>
      <c r="K589" s="97"/>
      <c r="L589" s="97"/>
      <c r="M589" s="97"/>
      <c r="N589" s="97"/>
    </row>
    <row r="590" customFormat="false" ht="12.75" hidden="false" customHeight="false" outlineLevel="0" collapsed="false">
      <c r="A590" s="309"/>
      <c r="B590" s="299"/>
      <c r="C590" s="299"/>
      <c r="D590" s="299"/>
      <c r="E590" s="299"/>
      <c r="F590" s="164"/>
      <c r="G590" s="98"/>
      <c r="H590" s="97"/>
      <c r="I590" s="97"/>
      <c r="J590" s="97"/>
      <c r="K590" s="97"/>
      <c r="L590" s="97"/>
      <c r="M590" s="97"/>
      <c r="N590" s="97"/>
    </row>
    <row r="591" customFormat="false" ht="12.75" hidden="false" customHeight="false" outlineLevel="0" collapsed="false">
      <c r="A591" s="309"/>
      <c r="B591" s="299"/>
      <c r="C591" s="299"/>
      <c r="D591" s="299"/>
      <c r="E591" s="299"/>
      <c r="F591" s="164"/>
      <c r="G591" s="98"/>
      <c r="H591" s="97"/>
      <c r="I591" s="97"/>
      <c r="J591" s="97"/>
      <c r="K591" s="97"/>
      <c r="L591" s="97"/>
      <c r="M591" s="97"/>
      <c r="N591" s="97"/>
    </row>
    <row r="592" customFormat="false" ht="12.75" hidden="false" customHeight="false" outlineLevel="0" collapsed="false">
      <c r="A592" s="309"/>
      <c r="B592" s="299"/>
      <c r="C592" s="299"/>
      <c r="D592" s="299"/>
      <c r="E592" s="299"/>
      <c r="F592" s="164"/>
      <c r="G592" s="98"/>
      <c r="H592" s="97"/>
      <c r="I592" s="97"/>
      <c r="J592" s="97"/>
      <c r="K592" s="97"/>
      <c r="L592" s="97"/>
      <c r="M592" s="97"/>
      <c r="N592" s="97"/>
    </row>
    <row r="593" customFormat="false" ht="12.75" hidden="false" customHeight="false" outlineLevel="0" collapsed="false">
      <c r="A593" s="309"/>
      <c r="B593" s="299"/>
      <c r="C593" s="299"/>
      <c r="D593" s="299"/>
      <c r="E593" s="299"/>
      <c r="F593" s="164"/>
      <c r="G593" s="98"/>
      <c r="H593" s="97"/>
      <c r="I593" s="97"/>
      <c r="J593" s="97"/>
      <c r="K593" s="97"/>
      <c r="L593" s="97"/>
      <c r="M593" s="97"/>
      <c r="N593" s="97"/>
    </row>
    <row r="594" customFormat="false" ht="12.75" hidden="false" customHeight="false" outlineLevel="0" collapsed="false">
      <c r="A594" s="309"/>
      <c r="B594" s="299"/>
      <c r="C594" s="299"/>
      <c r="D594" s="299"/>
      <c r="E594" s="299"/>
      <c r="F594" s="164"/>
      <c r="G594" s="98"/>
      <c r="H594" s="97"/>
      <c r="I594" s="97"/>
      <c r="J594" s="97"/>
      <c r="K594" s="97"/>
      <c r="L594" s="97"/>
      <c r="M594" s="97"/>
      <c r="N594" s="97"/>
    </row>
    <row r="595" customFormat="false" ht="12.75" hidden="false" customHeight="false" outlineLevel="0" collapsed="false">
      <c r="A595" s="309"/>
      <c r="B595" s="299"/>
      <c r="C595" s="299"/>
      <c r="D595" s="299"/>
      <c r="E595" s="299"/>
      <c r="F595" s="164"/>
      <c r="G595" s="98"/>
      <c r="H595" s="97"/>
      <c r="I595" s="97"/>
      <c r="J595" s="97"/>
      <c r="K595" s="97"/>
      <c r="L595" s="97"/>
      <c r="M595" s="97"/>
      <c r="N595" s="97"/>
    </row>
    <row r="596" customFormat="false" ht="12.75" hidden="false" customHeight="false" outlineLevel="0" collapsed="false">
      <c r="A596" s="309"/>
      <c r="B596" s="299"/>
      <c r="C596" s="299"/>
      <c r="D596" s="299"/>
      <c r="E596" s="299"/>
      <c r="F596" s="164"/>
      <c r="G596" s="98"/>
      <c r="H596" s="97"/>
      <c r="I596" s="97"/>
      <c r="J596" s="97"/>
      <c r="K596" s="97"/>
      <c r="L596" s="97"/>
      <c r="M596" s="97"/>
      <c r="N596" s="97"/>
    </row>
    <row r="597" customFormat="false" ht="12.75" hidden="false" customHeight="false" outlineLevel="0" collapsed="false">
      <c r="A597" s="309"/>
      <c r="B597" s="299"/>
      <c r="C597" s="299"/>
      <c r="D597" s="299"/>
      <c r="E597" s="299"/>
      <c r="F597" s="164"/>
      <c r="G597" s="98"/>
      <c r="H597" s="97"/>
      <c r="I597" s="97"/>
      <c r="J597" s="97"/>
      <c r="K597" s="97"/>
      <c r="L597" s="97"/>
      <c r="M597" s="97"/>
      <c r="N597" s="97"/>
    </row>
    <row r="598" customFormat="false" ht="12.75" hidden="false" customHeight="false" outlineLevel="0" collapsed="false">
      <c r="A598" s="309"/>
      <c r="B598" s="299"/>
      <c r="C598" s="299"/>
      <c r="D598" s="299"/>
      <c r="E598" s="299"/>
      <c r="F598" s="164"/>
      <c r="G598" s="98"/>
      <c r="H598" s="97"/>
      <c r="I598" s="97"/>
      <c r="J598" s="97"/>
      <c r="K598" s="97"/>
      <c r="L598" s="97"/>
      <c r="M598" s="97"/>
      <c r="N598" s="97"/>
    </row>
    <row r="599" customFormat="false" ht="12.75" hidden="false" customHeight="false" outlineLevel="0" collapsed="false">
      <c r="A599" s="309"/>
      <c r="B599" s="299"/>
      <c r="C599" s="299"/>
      <c r="D599" s="299"/>
      <c r="E599" s="299"/>
      <c r="F599" s="164"/>
      <c r="G599" s="98"/>
      <c r="H599" s="97"/>
      <c r="I599" s="97"/>
      <c r="J599" s="97"/>
      <c r="K599" s="97"/>
      <c r="L599" s="97"/>
      <c r="M599" s="97"/>
      <c r="N599" s="97"/>
    </row>
    <row r="600" customFormat="false" ht="12.75" hidden="false" customHeight="false" outlineLevel="0" collapsed="false">
      <c r="A600" s="309"/>
      <c r="B600" s="299"/>
      <c r="C600" s="299"/>
      <c r="D600" s="299"/>
      <c r="E600" s="299"/>
      <c r="F600" s="164"/>
      <c r="G600" s="98"/>
      <c r="H600" s="97"/>
      <c r="I600" s="97"/>
      <c r="J600" s="97"/>
      <c r="K600" s="97"/>
      <c r="L600" s="97"/>
      <c r="M600" s="97"/>
      <c r="N600" s="97"/>
    </row>
    <row r="601" customFormat="false" ht="12.75" hidden="false" customHeight="false" outlineLevel="0" collapsed="false">
      <c r="A601" s="309"/>
      <c r="B601" s="299"/>
      <c r="C601" s="299"/>
      <c r="D601" s="299"/>
      <c r="E601" s="299"/>
      <c r="F601" s="164"/>
      <c r="G601" s="98"/>
      <c r="H601" s="97"/>
      <c r="I601" s="97"/>
      <c r="J601" s="97"/>
      <c r="K601" s="97"/>
      <c r="L601" s="97"/>
      <c r="M601" s="97"/>
      <c r="N601" s="97"/>
    </row>
    <row r="602" customFormat="false" ht="12.75" hidden="false" customHeight="false" outlineLevel="0" collapsed="false">
      <c r="A602" s="309"/>
      <c r="B602" s="299"/>
      <c r="C602" s="299"/>
      <c r="D602" s="299"/>
      <c r="E602" s="299"/>
      <c r="F602" s="164"/>
      <c r="G602" s="98"/>
      <c r="H602" s="97"/>
      <c r="I602" s="97"/>
      <c r="J602" s="97"/>
      <c r="K602" s="97"/>
      <c r="L602" s="97"/>
      <c r="M602" s="97"/>
      <c r="N602" s="97"/>
    </row>
    <row r="603" customFormat="false" ht="12.75" hidden="false" customHeight="false" outlineLevel="0" collapsed="false">
      <c r="A603" s="309"/>
      <c r="B603" s="299"/>
      <c r="C603" s="299"/>
      <c r="D603" s="299"/>
      <c r="E603" s="299"/>
      <c r="F603" s="164"/>
      <c r="G603" s="98"/>
      <c r="H603" s="97"/>
      <c r="I603" s="97"/>
      <c r="J603" s="97"/>
      <c r="K603" s="97"/>
      <c r="L603" s="97"/>
      <c r="M603" s="97"/>
      <c r="N603" s="97"/>
    </row>
    <row r="604" customFormat="false" ht="12.75" hidden="false" customHeight="false" outlineLevel="0" collapsed="false">
      <c r="A604" s="309"/>
      <c r="B604" s="299"/>
      <c r="C604" s="299"/>
      <c r="D604" s="299"/>
      <c r="E604" s="299"/>
      <c r="F604" s="164"/>
      <c r="G604" s="98"/>
      <c r="H604" s="97"/>
      <c r="I604" s="97"/>
      <c r="J604" s="97"/>
      <c r="K604" s="97"/>
      <c r="L604" s="97"/>
      <c r="M604" s="97"/>
      <c r="N604" s="97"/>
    </row>
    <row r="605" customFormat="false" ht="12.75" hidden="false" customHeight="false" outlineLevel="0" collapsed="false">
      <c r="A605" s="309"/>
      <c r="B605" s="299"/>
      <c r="C605" s="299"/>
      <c r="D605" s="299"/>
      <c r="E605" s="299"/>
      <c r="F605" s="164"/>
      <c r="G605" s="98"/>
      <c r="H605" s="97"/>
      <c r="I605" s="97"/>
      <c r="J605" s="97"/>
      <c r="K605" s="97"/>
      <c r="L605" s="97"/>
      <c r="M605" s="97"/>
      <c r="N605" s="97"/>
    </row>
    <row r="606" customFormat="false" ht="12.75" hidden="false" customHeight="false" outlineLevel="0" collapsed="false">
      <c r="A606" s="309"/>
      <c r="B606" s="299"/>
      <c r="C606" s="299"/>
      <c r="D606" s="299"/>
      <c r="E606" s="299"/>
      <c r="F606" s="164"/>
      <c r="G606" s="98"/>
      <c r="H606" s="97"/>
      <c r="I606" s="97"/>
      <c r="J606" s="97"/>
      <c r="K606" s="97"/>
      <c r="L606" s="97"/>
      <c r="M606" s="97"/>
      <c r="N606" s="97"/>
    </row>
    <row r="607" customFormat="false" ht="12.75" hidden="false" customHeight="false" outlineLevel="0" collapsed="false">
      <c r="A607" s="309"/>
      <c r="B607" s="299"/>
      <c r="C607" s="299"/>
      <c r="D607" s="299"/>
      <c r="E607" s="299"/>
      <c r="F607" s="164"/>
      <c r="G607" s="98"/>
      <c r="H607" s="97"/>
      <c r="I607" s="97"/>
      <c r="J607" s="97"/>
      <c r="K607" s="97"/>
      <c r="L607" s="97"/>
      <c r="M607" s="97"/>
      <c r="N607" s="97"/>
    </row>
    <row r="608" customFormat="false" ht="12.75" hidden="false" customHeight="false" outlineLevel="0" collapsed="false">
      <c r="A608" s="309"/>
      <c r="B608" s="299"/>
      <c r="C608" s="299"/>
      <c r="D608" s="299"/>
      <c r="E608" s="299"/>
      <c r="F608" s="164"/>
      <c r="G608" s="98"/>
      <c r="H608" s="97"/>
      <c r="I608" s="97"/>
      <c r="J608" s="97"/>
      <c r="K608" s="97"/>
      <c r="L608" s="97"/>
      <c r="M608" s="97"/>
      <c r="N608" s="97"/>
    </row>
    <row r="609" customFormat="false" ht="12.75" hidden="false" customHeight="false" outlineLevel="0" collapsed="false">
      <c r="A609" s="309"/>
      <c r="B609" s="299"/>
      <c r="C609" s="299"/>
      <c r="D609" s="299"/>
      <c r="E609" s="299"/>
      <c r="F609" s="164"/>
      <c r="G609" s="98"/>
      <c r="H609" s="97"/>
      <c r="I609" s="97"/>
      <c r="J609" s="97"/>
      <c r="K609" s="97"/>
      <c r="L609" s="97"/>
      <c r="M609" s="97"/>
      <c r="N609" s="97"/>
    </row>
    <row r="610" customFormat="false" ht="12.75" hidden="false" customHeight="false" outlineLevel="0" collapsed="false">
      <c r="A610" s="309"/>
      <c r="B610" s="299"/>
      <c r="C610" s="299"/>
      <c r="D610" s="299"/>
      <c r="E610" s="299"/>
      <c r="F610" s="164"/>
      <c r="G610" s="98"/>
      <c r="H610" s="97"/>
      <c r="I610" s="97"/>
      <c r="J610" s="97"/>
      <c r="K610" s="97"/>
      <c r="L610" s="97"/>
      <c r="M610" s="97"/>
      <c r="N610" s="97"/>
    </row>
    <row r="611" customFormat="false" ht="12.75" hidden="false" customHeight="false" outlineLevel="0" collapsed="false">
      <c r="A611" s="309"/>
      <c r="B611" s="299"/>
      <c r="C611" s="299"/>
      <c r="D611" s="299"/>
      <c r="E611" s="299"/>
      <c r="F611" s="164"/>
      <c r="G611" s="98"/>
      <c r="H611" s="97"/>
      <c r="I611" s="97"/>
      <c r="J611" s="97"/>
      <c r="K611" s="97"/>
      <c r="L611" s="97"/>
      <c r="M611" s="97"/>
      <c r="N611" s="97"/>
    </row>
    <row r="612" customFormat="false" ht="12.75" hidden="false" customHeight="false" outlineLevel="0" collapsed="false">
      <c r="A612" s="309"/>
      <c r="B612" s="299"/>
      <c r="C612" s="299"/>
      <c r="D612" s="299"/>
      <c r="E612" s="299"/>
      <c r="F612" s="164"/>
      <c r="G612" s="98"/>
      <c r="H612" s="97"/>
      <c r="I612" s="97"/>
      <c r="J612" s="97"/>
      <c r="K612" s="97"/>
      <c r="L612" s="97"/>
      <c r="M612" s="97"/>
      <c r="N612" s="97"/>
    </row>
    <row r="613" customFormat="false" ht="12.75" hidden="false" customHeight="false" outlineLevel="0" collapsed="false">
      <c r="A613" s="309"/>
      <c r="B613" s="299"/>
      <c r="C613" s="299"/>
      <c r="D613" s="299"/>
      <c r="E613" s="299"/>
      <c r="F613" s="164"/>
      <c r="G613" s="98"/>
      <c r="H613" s="97"/>
      <c r="I613" s="97"/>
      <c r="J613" s="97"/>
      <c r="K613" s="97"/>
      <c r="L613" s="97"/>
      <c r="M613" s="97"/>
      <c r="N613" s="97"/>
    </row>
    <row r="614" customFormat="false" ht="12.75" hidden="false" customHeight="false" outlineLevel="0" collapsed="false">
      <c r="A614" s="309"/>
      <c r="B614" s="299"/>
      <c r="C614" s="299"/>
      <c r="D614" s="299"/>
      <c r="E614" s="299"/>
      <c r="F614" s="164"/>
      <c r="G614" s="98"/>
      <c r="H614" s="97"/>
      <c r="I614" s="97"/>
      <c r="J614" s="97"/>
      <c r="K614" s="97"/>
      <c r="L614" s="97"/>
      <c r="M614" s="97"/>
      <c r="N614" s="97"/>
    </row>
    <row r="615" customFormat="false" ht="12.75" hidden="false" customHeight="false" outlineLevel="0" collapsed="false">
      <c r="A615" s="309"/>
      <c r="B615" s="299"/>
      <c r="C615" s="299"/>
      <c r="D615" s="299"/>
      <c r="E615" s="299"/>
      <c r="F615" s="164"/>
      <c r="G615" s="98"/>
      <c r="H615" s="97"/>
      <c r="I615" s="97"/>
      <c r="J615" s="97"/>
      <c r="K615" s="97"/>
      <c r="L615" s="97"/>
      <c r="M615" s="97"/>
      <c r="N615" s="97"/>
    </row>
    <row r="616" customFormat="false" ht="12.75" hidden="false" customHeight="false" outlineLevel="0" collapsed="false">
      <c r="A616" s="309"/>
      <c r="B616" s="299"/>
      <c r="C616" s="299"/>
      <c r="D616" s="299"/>
      <c r="E616" s="299"/>
      <c r="F616" s="164"/>
      <c r="G616" s="98"/>
      <c r="H616" s="97"/>
      <c r="I616" s="97"/>
      <c r="J616" s="97"/>
      <c r="K616" s="97"/>
      <c r="L616" s="97"/>
      <c r="M616" s="97"/>
      <c r="N616" s="97"/>
    </row>
    <row r="617" customFormat="false" ht="12.75" hidden="false" customHeight="false" outlineLevel="0" collapsed="false">
      <c r="A617" s="309"/>
      <c r="B617" s="299"/>
      <c r="C617" s="299"/>
      <c r="D617" s="299"/>
      <c r="E617" s="299"/>
      <c r="F617" s="164"/>
      <c r="G617" s="98"/>
      <c r="H617" s="97"/>
      <c r="I617" s="97"/>
      <c r="J617" s="97"/>
      <c r="K617" s="97"/>
      <c r="L617" s="97"/>
      <c r="M617" s="97"/>
      <c r="N617" s="97"/>
    </row>
    <row r="618" customFormat="false" ht="12.75" hidden="false" customHeight="false" outlineLevel="0" collapsed="false">
      <c r="A618" s="309"/>
      <c r="B618" s="299"/>
      <c r="C618" s="299"/>
      <c r="D618" s="299"/>
      <c r="E618" s="299"/>
      <c r="F618" s="164"/>
      <c r="G618" s="98"/>
      <c r="H618" s="97"/>
      <c r="I618" s="97"/>
      <c r="J618" s="97"/>
      <c r="K618" s="97"/>
      <c r="L618" s="97"/>
      <c r="M618" s="97"/>
      <c r="N618" s="97"/>
    </row>
    <row r="619" customFormat="false" ht="12.75" hidden="false" customHeight="false" outlineLevel="0" collapsed="false">
      <c r="A619" s="309"/>
      <c r="B619" s="299"/>
      <c r="C619" s="299"/>
      <c r="D619" s="299"/>
      <c r="E619" s="299"/>
      <c r="F619" s="164"/>
      <c r="G619" s="98"/>
      <c r="H619" s="97"/>
      <c r="I619" s="97"/>
      <c r="J619" s="97"/>
      <c r="K619" s="97"/>
      <c r="L619" s="97"/>
      <c r="M619" s="97"/>
      <c r="N619" s="97"/>
    </row>
    <row r="620" customFormat="false" ht="12.75" hidden="false" customHeight="false" outlineLevel="0" collapsed="false">
      <c r="A620" s="309"/>
      <c r="B620" s="299"/>
      <c r="C620" s="299"/>
      <c r="D620" s="299"/>
      <c r="E620" s="299"/>
      <c r="F620" s="164"/>
      <c r="G620" s="98"/>
      <c r="H620" s="97"/>
      <c r="I620" s="97"/>
      <c r="J620" s="97"/>
      <c r="K620" s="97"/>
      <c r="L620" s="97"/>
      <c r="M620" s="97"/>
      <c r="N620" s="97"/>
    </row>
    <row r="621" customFormat="false" ht="12.75" hidden="false" customHeight="false" outlineLevel="0" collapsed="false">
      <c r="A621" s="309"/>
      <c r="B621" s="299"/>
      <c r="C621" s="299"/>
      <c r="D621" s="299"/>
      <c r="E621" s="299"/>
      <c r="F621" s="164"/>
      <c r="G621" s="98"/>
      <c r="H621" s="97"/>
      <c r="I621" s="97"/>
      <c r="J621" s="97"/>
      <c r="K621" s="97"/>
      <c r="L621" s="97"/>
      <c r="M621" s="97"/>
      <c r="N621" s="97"/>
    </row>
    <row r="622" customFormat="false" ht="12.75" hidden="false" customHeight="false" outlineLevel="0" collapsed="false">
      <c r="A622" s="309"/>
      <c r="B622" s="299"/>
      <c r="C622" s="299"/>
      <c r="D622" s="299"/>
      <c r="E622" s="299"/>
      <c r="F622" s="164"/>
      <c r="G622" s="98"/>
      <c r="H622" s="97"/>
      <c r="I622" s="97"/>
      <c r="J622" s="97"/>
      <c r="K622" s="97"/>
      <c r="L622" s="97"/>
      <c r="M622" s="97"/>
      <c r="N622" s="97"/>
    </row>
    <row r="623" customFormat="false" ht="12.75" hidden="false" customHeight="false" outlineLevel="0" collapsed="false">
      <c r="A623" s="309"/>
      <c r="B623" s="299"/>
      <c r="C623" s="299"/>
      <c r="D623" s="299"/>
      <c r="E623" s="299"/>
      <c r="F623" s="164"/>
      <c r="G623" s="98"/>
      <c r="H623" s="97"/>
      <c r="I623" s="97"/>
      <c r="J623" s="97"/>
      <c r="K623" s="97"/>
      <c r="L623" s="97"/>
      <c r="M623" s="97"/>
      <c r="N623" s="97"/>
    </row>
    <row r="624" customFormat="false" ht="12.75" hidden="false" customHeight="false" outlineLevel="0" collapsed="false">
      <c r="A624" s="309"/>
      <c r="B624" s="299"/>
      <c r="C624" s="299"/>
      <c r="D624" s="299"/>
      <c r="E624" s="299"/>
      <c r="F624" s="164"/>
      <c r="G624" s="98"/>
      <c r="H624" s="97"/>
      <c r="I624" s="97"/>
      <c r="J624" s="97"/>
      <c r="K624" s="97"/>
      <c r="L624" s="97"/>
      <c r="M624" s="97"/>
      <c r="N624" s="97"/>
    </row>
    <row r="625" customFormat="false" ht="12.75" hidden="false" customHeight="false" outlineLevel="0" collapsed="false">
      <c r="A625" s="309"/>
      <c r="B625" s="299"/>
      <c r="C625" s="299"/>
      <c r="D625" s="299"/>
      <c r="E625" s="299"/>
      <c r="F625" s="164"/>
      <c r="G625" s="98"/>
      <c r="H625" s="97"/>
      <c r="I625" s="97"/>
      <c r="J625" s="97"/>
      <c r="K625" s="97"/>
      <c r="L625" s="97"/>
      <c r="M625" s="97"/>
      <c r="N625" s="97"/>
    </row>
    <row r="626" customFormat="false" ht="12.75" hidden="false" customHeight="false" outlineLevel="0" collapsed="false">
      <c r="A626" s="309"/>
      <c r="B626" s="299"/>
      <c r="C626" s="299"/>
      <c r="D626" s="299"/>
      <c r="E626" s="299"/>
      <c r="F626" s="164"/>
      <c r="G626" s="98"/>
      <c r="H626" s="97"/>
      <c r="I626" s="97"/>
      <c r="J626" s="97"/>
      <c r="K626" s="97"/>
      <c r="L626" s="97"/>
      <c r="M626" s="97"/>
      <c r="N626" s="97"/>
    </row>
    <row r="627" customFormat="false" ht="12.75" hidden="false" customHeight="false" outlineLevel="0" collapsed="false">
      <c r="A627" s="309"/>
      <c r="B627" s="299"/>
      <c r="C627" s="299"/>
      <c r="D627" s="299"/>
      <c r="E627" s="299"/>
      <c r="F627" s="164"/>
      <c r="G627" s="98"/>
      <c r="H627" s="97"/>
      <c r="I627" s="97"/>
      <c r="J627" s="97"/>
      <c r="K627" s="97"/>
      <c r="L627" s="97"/>
      <c r="M627" s="97"/>
      <c r="N627" s="97"/>
    </row>
    <row r="628" customFormat="false" ht="12.75" hidden="false" customHeight="false" outlineLevel="0" collapsed="false">
      <c r="A628" s="309"/>
      <c r="B628" s="299"/>
      <c r="C628" s="299"/>
      <c r="D628" s="299"/>
      <c r="E628" s="299"/>
      <c r="F628" s="164"/>
      <c r="G628" s="98"/>
      <c r="H628" s="97"/>
      <c r="I628" s="97"/>
      <c r="J628" s="97"/>
      <c r="K628" s="97"/>
      <c r="L628" s="97"/>
      <c r="M628" s="97"/>
      <c r="N628" s="97"/>
    </row>
    <row r="629" customFormat="false" ht="12.75" hidden="false" customHeight="false" outlineLevel="0" collapsed="false">
      <c r="A629" s="309"/>
      <c r="B629" s="299"/>
      <c r="C629" s="299"/>
      <c r="D629" s="299"/>
      <c r="E629" s="299"/>
      <c r="F629" s="164"/>
      <c r="G629" s="98"/>
      <c r="H629" s="97"/>
      <c r="I629" s="97"/>
      <c r="J629" s="97"/>
      <c r="K629" s="97"/>
      <c r="L629" s="97"/>
      <c r="M629" s="97"/>
      <c r="N629" s="97"/>
    </row>
    <row r="630" customFormat="false" ht="12.75" hidden="false" customHeight="false" outlineLevel="0" collapsed="false">
      <c r="A630" s="309"/>
      <c r="B630" s="299"/>
      <c r="C630" s="299"/>
      <c r="D630" s="299"/>
      <c r="E630" s="299"/>
      <c r="F630" s="164"/>
      <c r="G630" s="98"/>
      <c r="H630" s="97"/>
      <c r="I630" s="97"/>
      <c r="J630" s="97"/>
      <c r="K630" s="97"/>
      <c r="L630" s="97"/>
      <c r="M630" s="97"/>
      <c r="N630" s="97"/>
    </row>
    <row r="631" customFormat="false" ht="12.75" hidden="false" customHeight="false" outlineLevel="0" collapsed="false">
      <c r="A631" s="309"/>
      <c r="B631" s="299"/>
      <c r="C631" s="299"/>
      <c r="D631" s="299"/>
      <c r="E631" s="299"/>
      <c r="F631" s="164"/>
      <c r="G631" s="98"/>
      <c r="H631" s="97"/>
      <c r="I631" s="97"/>
      <c r="J631" s="97"/>
      <c r="K631" s="97"/>
      <c r="L631" s="97"/>
      <c r="M631" s="97"/>
      <c r="N631" s="97"/>
    </row>
    <row r="632" customFormat="false" ht="12.75" hidden="false" customHeight="false" outlineLevel="0" collapsed="false">
      <c r="A632" s="309"/>
      <c r="B632" s="299"/>
      <c r="C632" s="299"/>
      <c r="D632" s="299"/>
      <c r="E632" s="299"/>
      <c r="F632" s="164"/>
      <c r="G632" s="98"/>
      <c r="H632" s="97"/>
      <c r="I632" s="97"/>
      <c r="J632" s="97"/>
      <c r="K632" s="97"/>
      <c r="L632" s="97"/>
      <c r="M632" s="97"/>
      <c r="N632" s="97"/>
    </row>
    <row r="633" customFormat="false" ht="12.75" hidden="false" customHeight="false" outlineLevel="0" collapsed="false">
      <c r="A633" s="309"/>
      <c r="B633" s="299"/>
      <c r="C633" s="299"/>
      <c r="D633" s="299"/>
      <c r="E633" s="299"/>
      <c r="F633" s="164"/>
      <c r="G633" s="98"/>
      <c r="H633" s="97"/>
      <c r="I633" s="97"/>
      <c r="J633" s="97"/>
      <c r="K633" s="97"/>
      <c r="L633" s="97"/>
      <c r="M633" s="97"/>
      <c r="N633" s="97"/>
    </row>
    <row r="634" customFormat="false" ht="12.75" hidden="false" customHeight="false" outlineLevel="0" collapsed="false">
      <c r="A634" s="309"/>
      <c r="B634" s="299"/>
      <c r="C634" s="299"/>
      <c r="D634" s="299"/>
      <c r="E634" s="299"/>
      <c r="F634" s="164"/>
      <c r="G634" s="98"/>
      <c r="H634" s="97"/>
      <c r="I634" s="97"/>
      <c r="J634" s="97"/>
      <c r="K634" s="97"/>
      <c r="L634" s="97"/>
      <c r="M634" s="97"/>
      <c r="N634" s="97"/>
    </row>
    <row r="635" customFormat="false" ht="12.75" hidden="false" customHeight="false" outlineLevel="0" collapsed="false">
      <c r="A635" s="309"/>
      <c r="B635" s="299"/>
      <c r="C635" s="299"/>
      <c r="D635" s="299"/>
      <c r="E635" s="299"/>
      <c r="F635" s="164"/>
      <c r="G635" s="98"/>
      <c r="H635" s="97"/>
      <c r="I635" s="97"/>
      <c r="J635" s="97"/>
      <c r="K635" s="97"/>
      <c r="L635" s="97"/>
      <c r="M635" s="97"/>
      <c r="N635" s="97"/>
    </row>
    <row r="636" customFormat="false" ht="12.75" hidden="false" customHeight="false" outlineLevel="0" collapsed="false">
      <c r="A636" s="309"/>
      <c r="B636" s="299"/>
      <c r="C636" s="299"/>
      <c r="D636" s="299"/>
      <c r="E636" s="299"/>
      <c r="F636" s="164"/>
      <c r="G636" s="98"/>
      <c r="H636" s="97"/>
      <c r="I636" s="97"/>
      <c r="J636" s="97"/>
      <c r="K636" s="97"/>
      <c r="L636" s="97"/>
      <c r="M636" s="97"/>
      <c r="N636" s="97"/>
    </row>
    <row r="637" customFormat="false" ht="12.75" hidden="false" customHeight="false" outlineLevel="0" collapsed="false">
      <c r="A637" s="309"/>
      <c r="B637" s="299"/>
      <c r="C637" s="299"/>
      <c r="D637" s="299"/>
      <c r="E637" s="299"/>
      <c r="F637" s="164"/>
      <c r="G637" s="98"/>
      <c r="H637" s="97"/>
      <c r="I637" s="97"/>
      <c r="J637" s="97"/>
      <c r="K637" s="97"/>
      <c r="L637" s="97"/>
      <c r="M637" s="97"/>
      <c r="N637" s="97"/>
    </row>
    <row r="638" customFormat="false" ht="12.75" hidden="false" customHeight="false" outlineLevel="0" collapsed="false">
      <c r="A638" s="309"/>
      <c r="B638" s="299"/>
      <c r="C638" s="299"/>
      <c r="D638" s="299"/>
      <c r="E638" s="299"/>
      <c r="F638" s="164"/>
      <c r="G638" s="98"/>
      <c r="H638" s="97"/>
      <c r="I638" s="97"/>
      <c r="J638" s="97"/>
      <c r="K638" s="97"/>
      <c r="L638" s="97"/>
      <c r="M638" s="97"/>
      <c r="N638" s="97"/>
    </row>
    <row r="639" customFormat="false" ht="12.75" hidden="false" customHeight="false" outlineLevel="0" collapsed="false">
      <c r="A639" s="309"/>
      <c r="B639" s="299"/>
      <c r="C639" s="299"/>
      <c r="D639" s="299"/>
      <c r="E639" s="299"/>
      <c r="F639" s="164"/>
      <c r="G639" s="98"/>
      <c r="H639" s="97"/>
      <c r="I639" s="97"/>
      <c r="J639" s="97"/>
      <c r="K639" s="97"/>
      <c r="L639" s="97"/>
      <c r="M639" s="97"/>
      <c r="N639" s="97"/>
    </row>
    <row r="640" customFormat="false" ht="12.75" hidden="false" customHeight="false" outlineLevel="0" collapsed="false">
      <c r="A640" s="309"/>
      <c r="B640" s="299"/>
      <c r="C640" s="299"/>
      <c r="D640" s="299"/>
      <c r="E640" s="299"/>
      <c r="F640" s="164"/>
      <c r="G640" s="98"/>
      <c r="H640" s="97"/>
      <c r="I640" s="97"/>
      <c r="J640" s="97"/>
      <c r="K640" s="97"/>
      <c r="L640" s="97"/>
      <c r="M640" s="97"/>
      <c r="N640" s="97"/>
    </row>
    <row r="641" customFormat="false" ht="12.75" hidden="false" customHeight="false" outlineLevel="0" collapsed="false">
      <c r="A641" s="309"/>
      <c r="B641" s="299"/>
      <c r="C641" s="299"/>
      <c r="D641" s="299"/>
      <c r="E641" s="299"/>
      <c r="F641" s="164"/>
      <c r="G641" s="98"/>
      <c r="H641" s="97"/>
      <c r="I641" s="97"/>
      <c r="J641" s="97"/>
      <c r="K641" s="97"/>
      <c r="L641" s="97"/>
      <c r="M641" s="97"/>
      <c r="N641" s="97"/>
    </row>
    <row r="642" customFormat="false" ht="12.75" hidden="false" customHeight="false" outlineLevel="0" collapsed="false">
      <c r="A642" s="309"/>
      <c r="B642" s="299"/>
      <c r="C642" s="299"/>
      <c r="D642" s="299"/>
      <c r="E642" s="299"/>
      <c r="F642" s="164"/>
      <c r="G642" s="98"/>
      <c r="H642" s="97"/>
      <c r="I642" s="97"/>
      <c r="J642" s="97"/>
      <c r="K642" s="97"/>
      <c r="L642" s="97"/>
      <c r="M642" s="97"/>
      <c r="N642" s="97"/>
    </row>
    <row r="643" customFormat="false" ht="12.75" hidden="false" customHeight="false" outlineLevel="0" collapsed="false">
      <c r="A643" s="309"/>
      <c r="B643" s="299"/>
      <c r="C643" s="299"/>
      <c r="D643" s="299"/>
      <c r="E643" s="299"/>
      <c r="F643" s="164"/>
      <c r="G643" s="98"/>
      <c r="H643" s="97"/>
      <c r="I643" s="97"/>
      <c r="J643" s="97"/>
      <c r="K643" s="97"/>
      <c r="L643" s="97"/>
      <c r="M643" s="97"/>
      <c r="N643" s="97"/>
    </row>
    <row r="644" customFormat="false" ht="12.75" hidden="false" customHeight="false" outlineLevel="0" collapsed="false">
      <c r="A644" s="309"/>
      <c r="B644" s="299"/>
      <c r="C644" s="299"/>
      <c r="D644" s="299"/>
      <c r="E644" s="299"/>
      <c r="F644" s="164"/>
      <c r="G644" s="98"/>
      <c r="H644" s="97"/>
      <c r="I644" s="97"/>
      <c r="J644" s="97"/>
      <c r="K644" s="97"/>
      <c r="L644" s="97"/>
      <c r="M644" s="97"/>
      <c r="N644" s="97"/>
    </row>
    <row r="645" customFormat="false" ht="12.75" hidden="false" customHeight="false" outlineLevel="0" collapsed="false">
      <c r="A645" s="309"/>
      <c r="B645" s="299"/>
      <c r="C645" s="299"/>
      <c r="D645" s="299"/>
      <c r="E645" s="299"/>
      <c r="F645" s="164"/>
      <c r="G645" s="98"/>
      <c r="H645" s="97"/>
      <c r="I645" s="97"/>
      <c r="J645" s="97"/>
      <c r="K645" s="97"/>
      <c r="L645" s="97"/>
      <c r="M645" s="97"/>
      <c r="N645" s="97"/>
    </row>
    <row r="646" customFormat="false" ht="12.75" hidden="false" customHeight="false" outlineLevel="0" collapsed="false">
      <c r="A646" s="309"/>
      <c r="B646" s="299"/>
      <c r="C646" s="299"/>
      <c r="D646" s="299"/>
      <c r="E646" s="299"/>
      <c r="F646" s="164"/>
      <c r="G646" s="98"/>
      <c r="H646" s="97"/>
      <c r="I646" s="97"/>
      <c r="J646" s="97"/>
      <c r="K646" s="97"/>
      <c r="L646" s="97"/>
      <c r="M646" s="97"/>
      <c r="N646" s="97"/>
    </row>
    <row r="647" customFormat="false" ht="12.75" hidden="false" customHeight="false" outlineLevel="0" collapsed="false">
      <c r="A647" s="309"/>
      <c r="B647" s="299"/>
      <c r="C647" s="299"/>
      <c r="D647" s="299"/>
      <c r="E647" s="299"/>
      <c r="F647" s="164"/>
      <c r="G647" s="98"/>
      <c r="H647" s="97"/>
      <c r="I647" s="97"/>
      <c r="J647" s="97"/>
      <c r="K647" s="97"/>
      <c r="L647" s="97"/>
      <c r="M647" s="97"/>
      <c r="N647" s="97"/>
    </row>
    <row r="648" customFormat="false" ht="12.75" hidden="false" customHeight="false" outlineLevel="0" collapsed="false">
      <c r="A648" s="309"/>
      <c r="B648" s="299"/>
      <c r="C648" s="299"/>
      <c r="D648" s="299"/>
      <c r="E648" s="299"/>
      <c r="F648" s="164"/>
      <c r="G648" s="98"/>
      <c r="H648" s="97"/>
      <c r="I648" s="97"/>
      <c r="J648" s="97"/>
      <c r="K648" s="97"/>
      <c r="L648" s="97"/>
      <c r="M648" s="97"/>
      <c r="N648" s="97"/>
    </row>
    <row r="649" customFormat="false" ht="12.75" hidden="false" customHeight="false" outlineLevel="0" collapsed="false">
      <c r="A649" s="309"/>
      <c r="B649" s="299"/>
      <c r="C649" s="299"/>
      <c r="D649" s="299"/>
      <c r="E649" s="299"/>
      <c r="F649" s="164"/>
      <c r="G649" s="98"/>
      <c r="H649" s="97"/>
      <c r="I649" s="97"/>
      <c r="J649" s="97"/>
      <c r="K649" s="97"/>
      <c r="L649" s="97"/>
      <c r="M649" s="97"/>
      <c r="N649" s="97"/>
    </row>
    <row r="650" customFormat="false" ht="12.75" hidden="false" customHeight="false" outlineLevel="0" collapsed="false">
      <c r="A650" s="309"/>
      <c r="B650" s="299"/>
      <c r="C650" s="299"/>
      <c r="D650" s="299"/>
      <c r="E650" s="299"/>
      <c r="F650" s="164"/>
      <c r="G650" s="98"/>
      <c r="H650" s="97"/>
      <c r="I650" s="97"/>
      <c r="J650" s="97"/>
      <c r="K650" s="97"/>
      <c r="L650" s="97"/>
      <c r="M650" s="97"/>
      <c r="N650" s="97"/>
    </row>
    <row r="651" customFormat="false" ht="12.75" hidden="false" customHeight="false" outlineLevel="0" collapsed="false">
      <c r="A651" s="309"/>
      <c r="B651" s="299"/>
      <c r="C651" s="299"/>
      <c r="D651" s="299"/>
      <c r="E651" s="299"/>
      <c r="F651" s="164"/>
      <c r="G651" s="98"/>
      <c r="H651" s="97"/>
      <c r="I651" s="97"/>
      <c r="J651" s="97"/>
      <c r="K651" s="97"/>
      <c r="L651" s="97"/>
      <c r="M651" s="97"/>
      <c r="N651" s="97"/>
    </row>
    <row r="652" customFormat="false" ht="12.75" hidden="false" customHeight="false" outlineLevel="0" collapsed="false">
      <c r="A652" s="309"/>
      <c r="B652" s="299"/>
      <c r="C652" s="299"/>
      <c r="D652" s="299"/>
      <c r="E652" s="299"/>
      <c r="F652" s="164"/>
      <c r="G652" s="98"/>
      <c r="H652" s="97"/>
      <c r="I652" s="97"/>
      <c r="J652" s="97"/>
      <c r="K652" s="97"/>
      <c r="L652" s="97"/>
      <c r="M652" s="97"/>
      <c r="N652" s="97"/>
    </row>
    <row r="653" customFormat="false" ht="12.75" hidden="false" customHeight="false" outlineLevel="0" collapsed="false">
      <c r="A653" s="309"/>
      <c r="B653" s="299"/>
      <c r="C653" s="299"/>
      <c r="D653" s="299"/>
      <c r="E653" s="299"/>
      <c r="F653" s="164"/>
      <c r="G653" s="98"/>
      <c r="H653" s="97"/>
      <c r="I653" s="97"/>
      <c r="J653" s="97"/>
      <c r="K653" s="97"/>
      <c r="L653" s="97"/>
      <c r="M653" s="97"/>
      <c r="N653" s="97"/>
    </row>
    <row r="654" customFormat="false" ht="12.75" hidden="false" customHeight="false" outlineLevel="0" collapsed="false">
      <c r="A654" s="309"/>
      <c r="B654" s="299"/>
      <c r="C654" s="299"/>
      <c r="D654" s="299"/>
      <c r="E654" s="299"/>
      <c r="F654" s="164"/>
      <c r="G654" s="98"/>
      <c r="H654" s="97"/>
      <c r="I654" s="97"/>
      <c r="J654" s="97"/>
      <c r="K654" s="97"/>
      <c r="L654" s="97"/>
      <c r="M654" s="97"/>
      <c r="N654" s="97"/>
    </row>
    <row r="655" customFormat="false" ht="12.75" hidden="false" customHeight="false" outlineLevel="0" collapsed="false">
      <c r="A655" s="309"/>
      <c r="B655" s="299"/>
      <c r="C655" s="299"/>
      <c r="D655" s="299"/>
      <c r="E655" s="299"/>
      <c r="F655" s="164"/>
      <c r="G655" s="98"/>
      <c r="H655" s="97"/>
      <c r="I655" s="97"/>
      <c r="J655" s="97"/>
      <c r="K655" s="97"/>
      <c r="L655" s="97"/>
      <c r="M655" s="97"/>
      <c r="N655" s="97"/>
    </row>
    <row r="656" customFormat="false" ht="12.75" hidden="false" customHeight="false" outlineLevel="0" collapsed="false">
      <c r="A656" s="309"/>
      <c r="B656" s="299"/>
      <c r="C656" s="299"/>
      <c r="D656" s="299"/>
      <c r="E656" s="299"/>
      <c r="F656" s="164"/>
      <c r="G656" s="98"/>
      <c r="H656" s="97"/>
      <c r="I656" s="97"/>
      <c r="J656" s="97"/>
      <c r="K656" s="97"/>
      <c r="L656" s="97"/>
      <c r="M656" s="97"/>
      <c r="N656" s="97"/>
    </row>
    <row r="657" customFormat="false" ht="12.75" hidden="false" customHeight="false" outlineLevel="0" collapsed="false">
      <c r="A657" s="309"/>
      <c r="B657" s="299"/>
      <c r="C657" s="299"/>
      <c r="D657" s="299"/>
      <c r="E657" s="299"/>
      <c r="F657" s="164"/>
      <c r="G657" s="98"/>
      <c r="H657" s="97"/>
      <c r="I657" s="97"/>
      <c r="J657" s="97"/>
      <c r="K657" s="97"/>
      <c r="L657" s="97"/>
      <c r="M657" s="97"/>
      <c r="N657" s="97"/>
    </row>
    <row r="658" customFormat="false" ht="12.75" hidden="false" customHeight="false" outlineLevel="0" collapsed="false">
      <c r="A658" s="309"/>
      <c r="B658" s="299"/>
      <c r="C658" s="299"/>
      <c r="D658" s="299"/>
      <c r="E658" s="299"/>
      <c r="F658" s="164"/>
      <c r="G658" s="98"/>
      <c r="H658" s="97"/>
      <c r="I658" s="97"/>
      <c r="J658" s="97"/>
      <c r="K658" s="97"/>
      <c r="L658" s="97"/>
      <c r="M658" s="97"/>
      <c r="N658" s="97"/>
    </row>
    <row r="659" customFormat="false" ht="12.75" hidden="false" customHeight="false" outlineLevel="0" collapsed="false">
      <c r="A659" s="309"/>
      <c r="B659" s="299"/>
      <c r="C659" s="299"/>
      <c r="D659" s="299"/>
      <c r="E659" s="299"/>
      <c r="F659" s="164"/>
      <c r="G659" s="98"/>
      <c r="H659" s="97"/>
      <c r="I659" s="97"/>
      <c r="J659" s="97"/>
      <c r="K659" s="97"/>
      <c r="L659" s="97"/>
      <c r="M659" s="97"/>
      <c r="N659" s="97"/>
    </row>
    <row r="660" customFormat="false" ht="12.75" hidden="false" customHeight="false" outlineLevel="0" collapsed="false">
      <c r="A660" s="309"/>
      <c r="B660" s="299"/>
      <c r="C660" s="299"/>
      <c r="D660" s="299"/>
      <c r="E660" s="299"/>
      <c r="F660" s="164"/>
      <c r="G660" s="98"/>
      <c r="H660" s="97"/>
      <c r="I660" s="97"/>
      <c r="J660" s="97"/>
      <c r="K660" s="97"/>
      <c r="L660" s="97"/>
      <c r="M660" s="97"/>
      <c r="N660" s="97"/>
    </row>
    <row r="661" customFormat="false" ht="12.75" hidden="false" customHeight="false" outlineLevel="0" collapsed="false">
      <c r="A661" s="309"/>
      <c r="B661" s="299"/>
      <c r="C661" s="299"/>
      <c r="D661" s="299"/>
      <c r="E661" s="299"/>
      <c r="F661" s="164"/>
      <c r="G661" s="98"/>
      <c r="H661" s="97"/>
      <c r="I661" s="97"/>
      <c r="J661" s="97"/>
      <c r="K661" s="97"/>
      <c r="L661" s="97"/>
      <c r="M661" s="97"/>
      <c r="N661" s="97"/>
    </row>
    <row r="662" customFormat="false" ht="12.75" hidden="false" customHeight="false" outlineLevel="0" collapsed="false">
      <c r="A662" s="309"/>
      <c r="B662" s="299"/>
      <c r="C662" s="299"/>
      <c r="D662" s="299"/>
      <c r="E662" s="299"/>
      <c r="F662" s="164"/>
      <c r="G662" s="98"/>
      <c r="H662" s="97"/>
      <c r="I662" s="97"/>
      <c r="J662" s="97"/>
      <c r="K662" s="97"/>
      <c r="L662" s="97"/>
      <c r="M662" s="97"/>
      <c r="N662" s="97"/>
    </row>
    <row r="663" customFormat="false" ht="12.75" hidden="false" customHeight="false" outlineLevel="0" collapsed="false">
      <c r="A663" s="309"/>
      <c r="B663" s="299"/>
      <c r="C663" s="299"/>
      <c r="D663" s="299"/>
      <c r="E663" s="299"/>
      <c r="F663" s="164"/>
      <c r="G663" s="98"/>
      <c r="H663" s="97"/>
      <c r="I663" s="97"/>
      <c r="J663" s="97"/>
      <c r="K663" s="97"/>
      <c r="L663" s="97"/>
      <c r="M663" s="97"/>
      <c r="N663" s="97"/>
    </row>
    <row r="664" customFormat="false" ht="12.75" hidden="false" customHeight="false" outlineLevel="0" collapsed="false">
      <c r="A664" s="309"/>
      <c r="B664" s="299"/>
      <c r="C664" s="299"/>
      <c r="D664" s="299"/>
      <c r="E664" s="299"/>
      <c r="F664" s="164"/>
      <c r="G664" s="98"/>
      <c r="H664" s="97"/>
      <c r="I664" s="97"/>
      <c r="J664" s="97"/>
      <c r="K664" s="97"/>
      <c r="L664" s="97"/>
      <c r="M664" s="97"/>
      <c r="N664" s="97"/>
    </row>
    <row r="665" customFormat="false" ht="12.75" hidden="false" customHeight="false" outlineLevel="0" collapsed="false">
      <c r="A665" s="309"/>
      <c r="B665" s="299"/>
      <c r="C665" s="299"/>
      <c r="D665" s="299"/>
      <c r="E665" s="299"/>
      <c r="F665" s="164"/>
      <c r="G665" s="98"/>
      <c r="H665" s="97"/>
      <c r="I665" s="97"/>
      <c r="J665" s="97"/>
      <c r="K665" s="97"/>
      <c r="L665" s="97"/>
      <c r="M665" s="97"/>
      <c r="N665" s="97"/>
    </row>
    <row r="666" customFormat="false" ht="12.75" hidden="false" customHeight="false" outlineLevel="0" collapsed="false">
      <c r="A666" s="309"/>
      <c r="B666" s="299"/>
      <c r="C666" s="299"/>
      <c r="D666" s="299"/>
      <c r="E666" s="299"/>
      <c r="F666" s="164"/>
      <c r="G666" s="98"/>
      <c r="H666" s="97"/>
      <c r="I666" s="97"/>
      <c r="J666" s="97"/>
      <c r="K666" s="97"/>
      <c r="L666" s="97"/>
      <c r="M666" s="97"/>
      <c r="N666" s="97"/>
    </row>
    <row r="667" customFormat="false" ht="12.75" hidden="false" customHeight="false" outlineLevel="0" collapsed="false">
      <c r="A667" s="309"/>
      <c r="B667" s="299"/>
      <c r="C667" s="299"/>
      <c r="D667" s="299"/>
      <c r="E667" s="299"/>
      <c r="F667" s="164"/>
      <c r="G667" s="98"/>
      <c r="H667" s="97"/>
      <c r="I667" s="97"/>
      <c r="J667" s="97"/>
      <c r="K667" s="97"/>
      <c r="L667" s="97"/>
      <c r="M667" s="97"/>
      <c r="N667" s="97"/>
    </row>
    <row r="668" customFormat="false" ht="12.75" hidden="false" customHeight="false" outlineLevel="0" collapsed="false">
      <c r="A668" s="309"/>
      <c r="B668" s="299"/>
      <c r="C668" s="299"/>
      <c r="D668" s="299"/>
      <c r="E668" s="299"/>
      <c r="F668" s="164"/>
      <c r="G668" s="98"/>
      <c r="H668" s="97"/>
      <c r="I668" s="97"/>
      <c r="J668" s="97"/>
      <c r="K668" s="97"/>
      <c r="L668" s="97"/>
      <c r="M668" s="97"/>
      <c r="N668" s="97"/>
    </row>
    <row r="669" customFormat="false" ht="12.75" hidden="false" customHeight="false" outlineLevel="0" collapsed="false">
      <c r="A669" s="309"/>
      <c r="B669" s="299"/>
      <c r="C669" s="299"/>
      <c r="D669" s="299"/>
      <c r="E669" s="299"/>
      <c r="F669" s="164"/>
      <c r="G669" s="98"/>
      <c r="H669" s="97"/>
      <c r="I669" s="97"/>
      <c r="J669" s="97"/>
      <c r="K669" s="97"/>
      <c r="L669" s="97"/>
      <c r="M669" s="97"/>
      <c r="N669" s="97"/>
    </row>
    <row r="670" customFormat="false" ht="12.75" hidden="false" customHeight="false" outlineLevel="0" collapsed="false">
      <c r="A670" s="309"/>
      <c r="B670" s="299"/>
      <c r="C670" s="299"/>
      <c r="D670" s="299"/>
      <c r="E670" s="299"/>
      <c r="F670" s="164"/>
      <c r="G670" s="98"/>
      <c r="H670" s="97"/>
      <c r="I670" s="97"/>
      <c r="J670" s="97"/>
      <c r="K670" s="97"/>
      <c r="L670" s="97"/>
      <c r="M670" s="97"/>
      <c r="N670" s="97"/>
    </row>
    <row r="671" customFormat="false" ht="12.75" hidden="false" customHeight="false" outlineLevel="0" collapsed="false">
      <c r="A671" s="309"/>
      <c r="B671" s="299"/>
      <c r="C671" s="299"/>
      <c r="D671" s="299"/>
      <c r="E671" s="299"/>
      <c r="F671" s="164"/>
      <c r="G671" s="98"/>
      <c r="H671" s="97"/>
      <c r="I671" s="97"/>
      <c r="J671" s="97"/>
      <c r="K671" s="97"/>
      <c r="L671" s="97"/>
      <c r="M671" s="97"/>
      <c r="N671" s="97"/>
    </row>
    <row r="672" customFormat="false" ht="12.75" hidden="false" customHeight="false" outlineLevel="0" collapsed="false">
      <c r="A672" s="309"/>
      <c r="B672" s="299"/>
      <c r="C672" s="299"/>
      <c r="D672" s="299"/>
      <c r="E672" s="299"/>
      <c r="F672" s="164"/>
      <c r="G672" s="98"/>
      <c r="H672" s="97"/>
      <c r="I672" s="97"/>
      <c r="J672" s="97"/>
      <c r="K672" s="97"/>
      <c r="L672" s="97"/>
      <c r="M672" s="97"/>
      <c r="N672" s="97"/>
    </row>
    <row r="673" customFormat="false" ht="12.75" hidden="false" customHeight="false" outlineLevel="0" collapsed="false">
      <c r="A673" s="309"/>
      <c r="B673" s="299"/>
      <c r="C673" s="299"/>
      <c r="D673" s="299"/>
      <c r="E673" s="299"/>
      <c r="F673" s="164"/>
      <c r="G673" s="98"/>
      <c r="H673" s="97"/>
      <c r="I673" s="97"/>
      <c r="J673" s="97"/>
      <c r="K673" s="97"/>
      <c r="L673" s="97"/>
      <c r="M673" s="97"/>
      <c r="N673" s="97"/>
    </row>
    <row r="674" customFormat="false" ht="12.75" hidden="false" customHeight="false" outlineLevel="0" collapsed="false">
      <c r="A674" s="309"/>
      <c r="B674" s="299"/>
      <c r="C674" s="299"/>
      <c r="D674" s="299"/>
      <c r="E674" s="299"/>
      <c r="F674" s="164"/>
      <c r="G674" s="98"/>
      <c r="H674" s="97"/>
      <c r="I674" s="97"/>
      <c r="J674" s="97"/>
      <c r="K674" s="97"/>
      <c r="L674" s="97"/>
      <c r="M674" s="97"/>
      <c r="N674" s="97"/>
    </row>
    <row r="675" customFormat="false" ht="12.75" hidden="false" customHeight="false" outlineLevel="0" collapsed="false">
      <c r="A675" s="309"/>
      <c r="B675" s="299"/>
      <c r="C675" s="299"/>
      <c r="D675" s="299"/>
      <c r="E675" s="299"/>
      <c r="F675" s="164"/>
      <c r="G675" s="98"/>
      <c r="H675" s="97"/>
      <c r="I675" s="97"/>
      <c r="J675" s="97"/>
      <c r="K675" s="97"/>
      <c r="L675" s="97"/>
      <c r="M675" s="97"/>
      <c r="N675" s="97"/>
    </row>
    <row r="676" customFormat="false" ht="12.75" hidden="false" customHeight="false" outlineLevel="0" collapsed="false">
      <c r="A676" s="309"/>
      <c r="B676" s="299"/>
      <c r="C676" s="299"/>
      <c r="D676" s="299"/>
      <c r="E676" s="299"/>
      <c r="F676" s="164"/>
      <c r="G676" s="98"/>
      <c r="H676" s="97"/>
      <c r="I676" s="97"/>
      <c r="J676" s="97"/>
      <c r="K676" s="97"/>
      <c r="L676" s="97"/>
      <c r="M676" s="97"/>
      <c r="N676" s="97"/>
    </row>
    <row r="677" customFormat="false" ht="12.75" hidden="false" customHeight="false" outlineLevel="0" collapsed="false">
      <c r="A677" s="309"/>
      <c r="B677" s="299"/>
      <c r="C677" s="299"/>
      <c r="D677" s="299"/>
      <c r="E677" s="299"/>
      <c r="F677" s="164"/>
      <c r="G677" s="98"/>
      <c r="H677" s="97"/>
      <c r="I677" s="97"/>
      <c r="J677" s="97"/>
      <c r="K677" s="97"/>
      <c r="L677" s="97"/>
      <c r="M677" s="97"/>
      <c r="N677" s="97"/>
    </row>
    <row r="678" customFormat="false" ht="12.75" hidden="false" customHeight="false" outlineLevel="0" collapsed="false">
      <c r="A678" s="309"/>
      <c r="B678" s="299"/>
      <c r="C678" s="299"/>
      <c r="D678" s="299"/>
      <c r="E678" s="299"/>
      <c r="F678" s="164"/>
      <c r="G678" s="98"/>
      <c r="H678" s="97"/>
      <c r="I678" s="97"/>
      <c r="J678" s="97"/>
      <c r="K678" s="97"/>
      <c r="L678" s="97"/>
      <c r="M678" s="97"/>
      <c r="N678" s="97"/>
    </row>
    <row r="679" customFormat="false" ht="12.75" hidden="false" customHeight="false" outlineLevel="0" collapsed="false">
      <c r="A679" s="309"/>
      <c r="B679" s="299"/>
      <c r="C679" s="299"/>
      <c r="D679" s="299"/>
      <c r="E679" s="299"/>
      <c r="F679" s="164"/>
      <c r="G679" s="98"/>
      <c r="H679" s="97"/>
      <c r="I679" s="97"/>
      <c r="J679" s="97"/>
      <c r="K679" s="97"/>
      <c r="L679" s="97"/>
      <c r="M679" s="97"/>
      <c r="N679" s="97"/>
    </row>
    <row r="680" customFormat="false" ht="12.75" hidden="false" customHeight="false" outlineLevel="0" collapsed="false">
      <c r="A680" s="309"/>
      <c r="B680" s="299"/>
      <c r="C680" s="299"/>
      <c r="D680" s="299"/>
      <c r="E680" s="299"/>
      <c r="F680" s="164"/>
      <c r="G680" s="98"/>
      <c r="H680" s="97"/>
      <c r="I680" s="97"/>
      <c r="J680" s="97"/>
      <c r="K680" s="97"/>
      <c r="L680" s="97"/>
      <c r="M680" s="97"/>
      <c r="N680" s="97"/>
    </row>
    <row r="681" customFormat="false" ht="12.75" hidden="false" customHeight="false" outlineLevel="0" collapsed="false">
      <c r="A681" s="309"/>
      <c r="B681" s="299"/>
      <c r="C681" s="299"/>
      <c r="D681" s="299"/>
      <c r="E681" s="299"/>
      <c r="F681" s="164"/>
      <c r="G681" s="98"/>
      <c r="H681" s="97"/>
      <c r="I681" s="97"/>
      <c r="J681" s="97"/>
      <c r="K681" s="97"/>
      <c r="L681" s="97"/>
      <c r="M681" s="97"/>
      <c r="N681" s="97"/>
    </row>
    <row r="682" customFormat="false" ht="12.75" hidden="false" customHeight="false" outlineLevel="0" collapsed="false">
      <c r="A682" s="309"/>
      <c r="B682" s="299"/>
      <c r="C682" s="299"/>
      <c r="D682" s="299"/>
      <c r="E682" s="299"/>
      <c r="F682" s="164"/>
      <c r="G682" s="98"/>
      <c r="H682" s="97"/>
      <c r="I682" s="97"/>
      <c r="J682" s="97"/>
      <c r="K682" s="97"/>
      <c r="L682" s="97"/>
      <c r="M682" s="97"/>
      <c r="N682" s="97"/>
    </row>
    <row r="683" customFormat="false" ht="12.75" hidden="false" customHeight="false" outlineLevel="0" collapsed="false">
      <c r="A683" s="309"/>
      <c r="B683" s="299"/>
      <c r="C683" s="299"/>
      <c r="D683" s="299"/>
      <c r="E683" s="299"/>
      <c r="F683" s="164"/>
      <c r="G683" s="98"/>
      <c r="H683" s="97"/>
      <c r="I683" s="97"/>
      <c r="J683" s="97"/>
      <c r="K683" s="97"/>
      <c r="L683" s="97"/>
      <c r="M683" s="97"/>
      <c r="N683" s="97"/>
    </row>
    <row r="684" customFormat="false" ht="12.75" hidden="false" customHeight="false" outlineLevel="0" collapsed="false">
      <c r="A684" s="309"/>
      <c r="B684" s="299"/>
      <c r="C684" s="299"/>
      <c r="D684" s="299"/>
      <c r="E684" s="299"/>
      <c r="F684" s="164"/>
      <c r="G684" s="98"/>
      <c r="H684" s="97"/>
      <c r="I684" s="97"/>
      <c r="J684" s="97"/>
      <c r="K684" s="97"/>
      <c r="L684" s="97"/>
      <c r="M684" s="97"/>
      <c r="N684" s="97"/>
    </row>
    <row r="685" customFormat="false" ht="12.75" hidden="false" customHeight="false" outlineLevel="0" collapsed="false">
      <c r="A685" s="309"/>
      <c r="B685" s="299"/>
      <c r="C685" s="299"/>
      <c r="D685" s="299"/>
      <c r="E685" s="299"/>
      <c r="F685" s="164"/>
      <c r="G685" s="98"/>
      <c r="H685" s="97"/>
      <c r="I685" s="97"/>
      <c r="J685" s="97"/>
      <c r="K685" s="97"/>
      <c r="L685" s="97"/>
      <c r="M685" s="97"/>
      <c r="N685" s="97"/>
    </row>
    <row r="686" customFormat="false" ht="12.75" hidden="false" customHeight="false" outlineLevel="0" collapsed="false">
      <c r="A686" s="309"/>
      <c r="B686" s="299"/>
      <c r="C686" s="299"/>
      <c r="D686" s="299"/>
      <c r="E686" s="299"/>
      <c r="F686" s="164"/>
      <c r="G686" s="98"/>
      <c r="H686" s="97"/>
      <c r="I686" s="97"/>
      <c r="J686" s="97"/>
      <c r="K686" s="97"/>
      <c r="L686" s="97"/>
      <c r="M686" s="97"/>
      <c r="N686" s="97"/>
    </row>
    <row r="687" customFormat="false" ht="12.75" hidden="false" customHeight="false" outlineLevel="0" collapsed="false">
      <c r="A687" s="309"/>
      <c r="B687" s="299"/>
      <c r="C687" s="299"/>
      <c r="D687" s="299"/>
      <c r="E687" s="299"/>
      <c r="F687" s="164"/>
      <c r="G687" s="98"/>
      <c r="H687" s="97"/>
      <c r="I687" s="97"/>
      <c r="J687" s="97"/>
      <c r="K687" s="97"/>
      <c r="L687" s="97"/>
      <c r="M687" s="97"/>
      <c r="N687" s="97"/>
    </row>
    <row r="688" customFormat="false" ht="12.75" hidden="false" customHeight="false" outlineLevel="0" collapsed="false">
      <c r="A688" s="309"/>
      <c r="B688" s="299"/>
      <c r="C688" s="299"/>
      <c r="D688" s="299"/>
      <c r="E688" s="299"/>
      <c r="F688" s="164"/>
      <c r="G688" s="98"/>
      <c r="H688" s="97"/>
      <c r="I688" s="97"/>
      <c r="J688" s="97"/>
      <c r="K688" s="97"/>
      <c r="L688" s="97"/>
      <c r="M688" s="97"/>
      <c r="N688" s="97"/>
    </row>
    <row r="689" customFormat="false" ht="12.75" hidden="false" customHeight="false" outlineLevel="0" collapsed="false">
      <c r="A689" s="309"/>
      <c r="B689" s="299"/>
      <c r="C689" s="299"/>
      <c r="D689" s="299"/>
      <c r="E689" s="299"/>
      <c r="F689" s="164"/>
      <c r="G689" s="98"/>
      <c r="H689" s="97"/>
      <c r="I689" s="97"/>
      <c r="J689" s="97"/>
      <c r="K689" s="97"/>
      <c r="L689" s="97"/>
      <c r="M689" s="97"/>
      <c r="N689" s="97"/>
    </row>
    <row r="690" customFormat="false" ht="12.75" hidden="false" customHeight="false" outlineLevel="0" collapsed="false">
      <c r="A690" s="309"/>
      <c r="B690" s="299"/>
      <c r="C690" s="299"/>
      <c r="D690" s="299"/>
      <c r="E690" s="299"/>
      <c r="F690" s="164"/>
      <c r="G690" s="98"/>
      <c r="H690" s="97"/>
      <c r="I690" s="97"/>
      <c r="J690" s="97"/>
      <c r="K690" s="97"/>
      <c r="L690" s="97"/>
      <c r="M690" s="97"/>
      <c r="N690" s="97"/>
    </row>
    <row r="691" customFormat="false" ht="12.75" hidden="false" customHeight="false" outlineLevel="0" collapsed="false">
      <c r="A691" s="309"/>
      <c r="B691" s="299"/>
      <c r="C691" s="299"/>
      <c r="D691" s="299"/>
      <c r="E691" s="299"/>
      <c r="F691" s="164"/>
      <c r="G691" s="98"/>
      <c r="H691" s="97"/>
      <c r="I691" s="97"/>
      <c r="J691" s="97"/>
      <c r="K691" s="97"/>
      <c r="L691" s="97"/>
      <c r="M691" s="97"/>
      <c r="N691" s="97"/>
    </row>
    <row r="692" customFormat="false" ht="12.75" hidden="false" customHeight="false" outlineLevel="0" collapsed="false">
      <c r="A692" s="309"/>
      <c r="B692" s="299"/>
      <c r="C692" s="299"/>
      <c r="D692" s="299"/>
      <c r="E692" s="299"/>
      <c r="F692" s="164"/>
      <c r="G692" s="98"/>
      <c r="H692" s="97"/>
      <c r="I692" s="97"/>
      <c r="J692" s="97"/>
      <c r="K692" s="97"/>
      <c r="L692" s="97"/>
      <c r="M692" s="97"/>
      <c r="N692" s="97"/>
    </row>
    <row r="693" customFormat="false" ht="12.75" hidden="false" customHeight="false" outlineLevel="0" collapsed="false">
      <c r="A693" s="309"/>
      <c r="B693" s="299"/>
      <c r="C693" s="299"/>
      <c r="D693" s="299"/>
      <c r="E693" s="299"/>
      <c r="F693" s="164"/>
      <c r="G693" s="98"/>
      <c r="H693" s="97"/>
      <c r="I693" s="97"/>
      <c r="J693" s="97"/>
      <c r="K693" s="97"/>
      <c r="L693" s="97"/>
      <c r="M693" s="97"/>
      <c r="N693" s="97"/>
    </row>
    <row r="694" customFormat="false" ht="12.75" hidden="false" customHeight="false" outlineLevel="0" collapsed="false">
      <c r="A694" s="309"/>
      <c r="B694" s="299"/>
      <c r="C694" s="299"/>
      <c r="D694" s="299"/>
      <c r="E694" s="299"/>
      <c r="F694" s="164"/>
      <c r="G694" s="98"/>
      <c r="H694" s="97"/>
      <c r="I694" s="97"/>
      <c r="J694" s="97"/>
      <c r="K694" s="97"/>
      <c r="L694" s="97"/>
      <c r="M694" s="97"/>
      <c r="N694" s="97"/>
    </row>
    <row r="695" customFormat="false" ht="12.75" hidden="false" customHeight="false" outlineLevel="0" collapsed="false">
      <c r="A695" s="309"/>
      <c r="B695" s="299"/>
      <c r="C695" s="299"/>
      <c r="D695" s="299"/>
      <c r="E695" s="299"/>
      <c r="F695" s="164"/>
      <c r="G695" s="98"/>
      <c r="H695" s="97"/>
      <c r="I695" s="97"/>
      <c r="J695" s="97"/>
      <c r="K695" s="97"/>
      <c r="L695" s="97"/>
      <c r="M695" s="97"/>
      <c r="N695" s="97"/>
    </row>
    <row r="696" customFormat="false" ht="12.75" hidden="false" customHeight="false" outlineLevel="0" collapsed="false">
      <c r="A696" s="309"/>
      <c r="B696" s="299"/>
      <c r="C696" s="299"/>
      <c r="D696" s="299"/>
      <c r="E696" s="299"/>
      <c r="F696" s="164"/>
      <c r="G696" s="98"/>
      <c r="H696" s="97"/>
      <c r="I696" s="97"/>
      <c r="J696" s="97"/>
      <c r="K696" s="97"/>
      <c r="L696" s="97"/>
      <c r="M696" s="97"/>
      <c r="N696" s="97"/>
    </row>
    <row r="697" customFormat="false" ht="12.75" hidden="false" customHeight="false" outlineLevel="0" collapsed="false">
      <c r="A697" s="309"/>
      <c r="B697" s="299"/>
      <c r="C697" s="299"/>
      <c r="D697" s="299"/>
      <c r="E697" s="299"/>
      <c r="F697" s="164"/>
      <c r="G697" s="98"/>
      <c r="H697" s="97"/>
      <c r="I697" s="97"/>
      <c r="J697" s="97"/>
      <c r="K697" s="97"/>
      <c r="L697" s="97"/>
      <c r="M697" s="97"/>
      <c r="N697" s="97"/>
    </row>
    <row r="698" customFormat="false" ht="12.75" hidden="false" customHeight="false" outlineLevel="0" collapsed="false">
      <c r="A698" s="309"/>
      <c r="B698" s="299"/>
      <c r="C698" s="299"/>
      <c r="D698" s="299"/>
      <c r="E698" s="299"/>
      <c r="F698" s="164"/>
      <c r="G698" s="98"/>
      <c r="H698" s="97"/>
      <c r="I698" s="97"/>
      <c r="J698" s="97"/>
      <c r="K698" s="97"/>
      <c r="L698" s="97"/>
      <c r="M698" s="97"/>
      <c r="N698" s="97"/>
    </row>
    <row r="699" customFormat="false" ht="12.75" hidden="false" customHeight="false" outlineLevel="0" collapsed="false">
      <c r="A699" s="309"/>
      <c r="B699" s="299"/>
      <c r="C699" s="299"/>
      <c r="D699" s="299"/>
      <c r="E699" s="299"/>
      <c r="F699" s="164"/>
      <c r="G699" s="98"/>
      <c r="H699" s="97"/>
      <c r="I699" s="97"/>
      <c r="J699" s="97"/>
      <c r="K699" s="97"/>
      <c r="L699" s="97"/>
      <c r="M699" s="97"/>
      <c r="N699" s="97"/>
    </row>
    <row r="700" customFormat="false" ht="12.75" hidden="false" customHeight="false" outlineLevel="0" collapsed="false">
      <c r="A700" s="309"/>
      <c r="B700" s="299"/>
      <c r="C700" s="299"/>
      <c r="D700" s="299"/>
      <c r="E700" s="299"/>
      <c r="F700" s="164"/>
      <c r="G700" s="98"/>
      <c r="H700" s="97"/>
      <c r="I700" s="97"/>
      <c r="J700" s="97"/>
      <c r="K700" s="97"/>
      <c r="L700" s="97"/>
      <c r="M700" s="97"/>
      <c r="N700" s="97"/>
    </row>
    <row r="701" customFormat="false" ht="12.75" hidden="false" customHeight="false" outlineLevel="0" collapsed="false">
      <c r="A701" s="309"/>
      <c r="B701" s="299"/>
      <c r="C701" s="299"/>
      <c r="D701" s="299"/>
      <c r="E701" s="299"/>
      <c r="F701" s="164"/>
      <c r="G701" s="98"/>
      <c r="H701" s="97"/>
      <c r="I701" s="97"/>
      <c r="J701" s="97"/>
      <c r="K701" s="97"/>
      <c r="L701" s="97"/>
      <c r="M701" s="97"/>
      <c r="N701" s="97"/>
    </row>
    <row r="702" customFormat="false" ht="12.75" hidden="false" customHeight="false" outlineLevel="0" collapsed="false">
      <c r="A702" s="309"/>
      <c r="B702" s="299"/>
      <c r="C702" s="299"/>
      <c r="D702" s="299"/>
      <c r="E702" s="299"/>
      <c r="F702" s="164"/>
      <c r="G702" s="98"/>
      <c r="H702" s="97"/>
      <c r="I702" s="97"/>
      <c r="J702" s="97"/>
      <c r="K702" s="97"/>
      <c r="L702" s="97"/>
      <c r="M702" s="97"/>
      <c r="N702" s="97"/>
    </row>
    <row r="703" customFormat="false" ht="12.75" hidden="false" customHeight="false" outlineLevel="0" collapsed="false">
      <c r="A703" s="309"/>
      <c r="B703" s="299"/>
      <c r="C703" s="299"/>
      <c r="D703" s="299"/>
      <c r="E703" s="299"/>
      <c r="F703" s="164"/>
      <c r="G703" s="98"/>
      <c r="H703" s="97"/>
      <c r="I703" s="97"/>
      <c r="J703" s="97"/>
      <c r="K703" s="97"/>
      <c r="L703" s="97"/>
      <c r="M703" s="97"/>
      <c r="N703" s="97"/>
    </row>
    <row r="704" customFormat="false" ht="12.75" hidden="false" customHeight="false" outlineLevel="0" collapsed="false">
      <c r="A704" s="309"/>
      <c r="B704" s="299"/>
      <c r="C704" s="299"/>
      <c r="D704" s="299"/>
      <c r="E704" s="299"/>
      <c r="F704" s="164"/>
      <c r="G704" s="98"/>
      <c r="H704" s="97"/>
      <c r="I704" s="97"/>
      <c r="J704" s="97"/>
      <c r="K704" s="97"/>
      <c r="L704" s="97"/>
      <c r="M704" s="97"/>
      <c r="N704" s="97"/>
    </row>
    <row r="705" customFormat="false" ht="12.75" hidden="false" customHeight="false" outlineLevel="0" collapsed="false">
      <c r="A705" s="309"/>
      <c r="B705" s="299"/>
      <c r="C705" s="299"/>
      <c r="D705" s="299"/>
      <c r="E705" s="299"/>
      <c r="F705" s="164"/>
      <c r="G705" s="98"/>
      <c r="H705" s="97"/>
      <c r="I705" s="97"/>
      <c r="J705" s="97"/>
      <c r="K705" s="97"/>
      <c r="L705" s="97"/>
      <c r="M705" s="97"/>
      <c r="N705" s="97"/>
    </row>
    <row r="706" customFormat="false" ht="12.75" hidden="false" customHeight="false" outlineLevel="0" collapsed="false">
      <c r="A706" s="309"/>
      <c r="B706" s="299"/>
      <c r="C706" s="299"/>
      <c r="D706" s="299"/>
      <c r="E706" s="299"/>
      <c r="F706" s="164"/>
      <c r="G706" s="98"/>
      <c r="H706" s="97"/>
      <c r="I706" s="97"/>
      <c r="J706" s="97"/>
      <c r="K706" s="97"/>
      <c r="L706" s="97"/>
      <c r="M706" s="97"/>
      <c r="N706" s="97"/>
    </row>
    <row r="707" customFormat="false" ht="12.75" hidden="false" customHeight="false" outlineLevel="0" collapsed="false">
      <c r="A707" s="309"/>
      <c r="B707" s="299"/>
      <c r="C707" s="299"/>
      <c r="D707" s="299"/>
      <c r="E707" s="299"/>
      <c r="F707" s="164"/>
      <c r="G707" s="98"/>
      <c r="H707" s="97"/>
      <c r="I707" s="97"/>
      <c r="J707" s="97"/>
      <c r="K707" s="97"/>
      <c r="L707" s="97"/>
      <c r="M707" s="97"/>
      <c r="N707" s="97"/>
    </row>
    <row r="708" customFormat="false" ht="12.75" hidden="false" customHeight="false" outlineLevel="0" collapsed="false">
      <c r="A708" s="309"/>
      <c r="B708" s="299"/>
      <c r="C708" s="299"/>
      <c r="D708" s="299"/>
      <c r="E708" s="299"/>
      <c r="F708" s="164"/>
      <c r="G708" s="98"/>
      <c r="H708" s="97"/>
      <c r="I708" s="97"/>
      <c r="J708" s="97"/>
      <c r="K708" s="97"/>
      <c r="L708" s="97"/>
      <c r="M708" s="97"/>
      <c r="N708" s="97"/>
    </row>
    <row r="709" customFormat="false" ht="12.75" hidden="false" customHeight="false" outlineLevel="0" collapsed="false">
      <c r="A709" s="309"/>
      <c r="B709" s="299"/>
      <c r="C709" s="299"/>
      <c r="D709" s="299"/>
      <c r="E709" s="299"/>
      <c r="F709" s="164"/>
      <c r="G709" s="98"/>
      <c r="H709" s="97"/>
      <c r="I709" s="97"/>
      <c r="J709" s="97"/>
      <c r="K709" s="97"/>
      <c r="L709" s="97"/>
      <c r="M709" s="97"/>
      <c r="N709" s="97"/>
    </row>
    <row r="710" customFormat="false" ht="12.75" hidden="false" customHeight="false" outlineLevel="0" collapsed="false">
      <c r="A710" s="309"/>
      <c r="B710" s="299"/>
      <c r="C710" s="299"/>
      <c r="D710" s="299"/>
      <c r="E710" s="299"/>
      <c r="F710" s="164"/>
      <c r="G710" s="98"/>
      <c r="H710" s="97"/>
      <c r="I710" s="97"/>
      <c r="J710" s="97"/>
      <c r="K710" s="97"/>
      <c r="L710" s="97"/>
      <c r="M710" s="97"/>
      <c r="N710" s="97"/>
    </row>
    <row r="711" customFormat="false" ht="12.75" hidden="false" customHeight="false" outlineLevel="0" collapsed="false">
      <c r="A711" s="309"/>
      <c r="B711" s="299"/>
      <c r="C711" s="299"/>
      <c r="D711" s="299"/>
      <c r="E711" s="299"/>
      <c r="F711" s="164"/>
      <c r="G711" s="98"/>
      <c r="H711" s="97"/>
      <c r="I711" s="97"/>
      <c r="J711" s="97"/>
      <c r="K711" s="97"/>
      <c r="L711" s="97"/>
      <c r="M711" s="97"/>
      <c r="N711" s="97"/>
    </row>
    <row r="712" customFormat="false" ht="12.75" hidden="false" customHeight="false" outlineLevel="0" collapsed="false">
      <c r="A712" s="309"/>
      <c r="B712" s="299"/>
      <c r="C712" s="299"/>
      <c r="D712" s="299"/>
      <c r="E712" s="299"/>
      <c r="F712" s="164"/>
      <c r="G712" s="98"/>
      <c r="H712" s="97"/>
      <c r="I712" s="97"/>
      <c r="J712" s="97"/>
      <c r="K712" s="97"/>
      <c r="L712" s="97"/>
      <c r="M712" s="97"/>
      <c r="N712" s="97"/>
    </row>
    <row r="713" customFormat="false" ht="12.75" hidden="false" customHeight="false" outlineLevel="0" collapsed="false">
      <c r="A713" s="309"/>
      <c r="B713" s="299"/>
      <c r="C713" s="299"/>
      <c r="D713" s="299"/>
      <c r="E713" s="299"/>
      <c r="F713" s="164"/>
      <c r="G713" s="98"/>
      <c r="H713" s="97"/>
      <c r="I713" s="97"/>
      <c r="J713" s="97"/>
      <c r="K713" s="97"/>
      <c r="L713" s="97"/>
      <c r="M713" s="97"/>
      <c r="N713" s="97"/>
    </row>
    <row r="714" customFormat="false" ht="12.75" hidden="false" customHeight="false" outlineLevel="0" collapsed="false">
      <c r="A714" s="309"/>
      <c r="B714" s="299"/>
      <c r="C714" s="299"/>
      <c r="D714" s="299"/>
      <c r="E714" s="299"/>
      <c r="F714" s="164"/>
      <c r="G714" s="98"/>
      <c r="H714" s="97"/>
      <c r="I714" s="97"/>
      <c r="J714" s="97"/>
      <c r="K714" s="97"/>
      <c r="L714" s="97"/>
      <c r="M714" s="97"/>
      <c r="N714" s="97"/>
    </row>
    <row r="715" customFormat="false" ht="12.75" hidden="false" customHeight="false" outlineLevel="0" collapsed="false">
      <c r="A715" s="309"/>
      <c r="B715" s="299"/>
      <c r="C715" s="299"/>
      <c r="D715" s="299"/>
      <c r="E715" s="299"/>
      <c r="F715" s="164"/>
      <c r="G715" s="98"/>
      <c r="H715" s="97"/>
      <c r="I715" s="97"/>
      <c r="J715" s="97"/>
      <c r="K715" s="97"/>
      <c r="L715" s="97"/>
      <c r="M715" s="97"/>
      <c r="N715" s="97"/>
    </row>
    <row r="716" customFormat="false" ht="12.75" hidden="false" customHeight="false" outlineLevel="0" collapsed="false">
      <c r="A716" s="309"/>
      <c r="B716" s="299"/>
      <c r="C716" s="299"/>
      <c r="D716" s="299"/>
      <c r="E716" s="299"/>
      <c r="F716" s="164"/>
      <c r="G716" s="98"/>
      <c r="H716" s="97"/>
      <c r="I716" s="97"/>
      <c r="J716" s="97"/>
      <c r="K716" s="97"/>
      <c r="L716" s="97"/>
      <c r="M716" s="97"/>
      <c r="N716" s="97"/>
    </row>
    <row r="717" customFormat="false" ht="12.75" hidden="false" customHeight="false" outlineLevel="0" collapsed="false">
      <c r="A717" s="309"/>
      <c r="B717" s="299"/>
      <c r="C717" s="299"/>
      <c r="D717" s="299"/>
      <c r="E717" s="299"/>
      <c r="F717" s="164"/>
      <c r="G717" s="98"/>
      <c r="H717" s="97"/>
      <c r="I717" s="97"/>
      <c r="J717" s="97"/>
      <c r="K717" s="97"/>
      <c r="L717" s="97"/>
      <c r="M717" s="97"/>
      <c r="N717" s="97"/>
    </row>
    <row r="718" customFormat="false" ht="12.75" hidden="false" customHeight="false" outlineLevel="0" collapsed="false">
      <c r="A718" s="309"/>
      <c r="B718" s="299"/>
      <c r="C718" s="299"/>
      <c r="D718" s="299"/>
      <c r="E718" s="299"/>
      <c r="F718" s="164"/>
      <c r="G718" s="98"/>
      <c r="H718" s="97"/>
      <c r="I718" s="97"/>
      <c r="J718" s="97"/>
      <c r="K718" s="97"/>
      <c r="L718" s="97"/>
      <c r="M718" s="97"/>
      <c r="N718" s="97"/>
    </row>
    <row r="719" customFormat="false" ht="12.75" hidden="false" customHeight="false" outlineLevel="0" collapsed="false">
      <c r="A719" s="309"/>
      <c r="B719" s="299"/>
      <c r="C719" s="299"/>
      <c r="D719" s="299"/>
      <c r="E719" s="299"/>
      <c r="F719" s="164"/>
      <c r="G719" s="98"/>
      <c r="H719" s="97"/>
      <c r="I719" s="97"/>
      <c r="J719" s="97"/>
      <c r="K719" s="97"/>
      <c r="L719" s="97"/>
      <c r="M719" s="97"/>
      <c r="N719" s="97"/>
    </row>
    <row r="720" customFormat="false" ht="12.75" hidden="false" customHeight="false" outlineLevel="0" collapsed="false">
      <c r="A720" s="309"/>
      <c r="B720" s="299"/>
      <c r="C720" s="299"/>
      <c r="D720" s="299"/>
      <c r="E720" s="299"/>
      <c r="F720" s="164"/>
      <c r="G720" s="98"/>
      <c r="H720" s="97"/>
      <c r="I720" s="97"/>
      <c r="J720" s="97"/>
      <c r="K720" s="97"/>
      <c r="L720" s="97"/>
      <c r="M720" s="97"/>
      <c r="N720" s="97"/>
    </row>
    <row r="721" customFormat="false" ht="12.75" hidden="false" customHeight="false" outlineLevel="0" collapsed="false">
      <c r="A721" s="309"/>
      <c r="B721" s="299"/>
      <c r="C721" s="299"/>
      <c r="D721" s="299"/>
      <c r="E721" s="299"/>
      <c r="F721" s="164"/>
      <c r="G721" s="98"/>
      <c r="H721" s="97"/>
      <c r="I721" s="97"/>
      <c r="J721" s="97"/>
      <c r="K721" s="97"/>
      <c r="L721" s="97"/>
      <c r="M721" s="97"/>
      <c r="N721" s="97"/>
    </row>
    <row r="722" customFormat="false" ht="12.75" hidden="false" customHeight="false" outlineLevel="0" collapsed="false">
      <c r="A722" s="309"/>
      <c r="B722" s="299"/>
      <c r="C722" s="299"/>
      <c r="D722" s="299"/>
      <c r="E722" s="299"/>
      <c r="F722" s="164"/>
      <c r="G722" s="98"/>
      <c r="H722" s="97"/>
      <c r="I722" s="97"/>
      <c r="J722" s="97"/>
      <c r="K722" s="97"/>
      <c r="L722" s="97"/>
      <c r="M722" s="97"/>
      <c r="N722" s="97"/>
    </row>
    <row r="723" customFormat="false" ht="12.75" hidden="false" customHeight="false" outlineLevel="0" collapsed="false">
      <c r="A723" s="309"/>
      <c r="B723" s="299"/>
      <c r="C723" s="299"/>
      <c r="D723" s="299"/>
      <c r="E723" s="299"/>
      <c r="F723" s="164"/>
      <c r="G723" s="98"/>
      <c r="H723" s="97"/>
      <c r="I723" s="97"/>
      <c r="J723" s="97"/>
      <c r="K723" s="97"/>
      <c r="L723" s="97"/>
      <c r="M723" s="97"/>
      <c r="N723" s="97"/>
    </row>
    <row r="724" customFormat="false" ht="12.75" hidden="false" customHeight="false" outlineLevel="0" collapsed="false">
      <c r="A724" s="309"/>
      <c r="B724" s="299"/>
      <c r="C724" s="299"/>
      <c r="D724" s="299"/>
      <c r="E724" s="299"/>
      <c r="F724" s="164"/>
      <c r="G724" s="98"/>
      <c r="H724" s="97"/>
      <c r="I724" s="97"/>
      <c r="J724" s="97"/>
      <c r="K724" s="97"/>
      <c r="L724" s="97"/>
      <c r="M724" s="97"/>
      <c r="N724" s="97"/>
    </row>
    <row r="725" customFormat="false" ht="12.75" hidden="false" customHeight="false" outlineLevel="0" collapsed="false">
      <c r="A725" s="309"/>
      <c r="B725" s="299"/>
      <c r="C725" s="299"/>
      <c r="D725" s="299"/>
      <c r="E725" s="299"/>
      <c r="F725" s="164"/>
      <c r="G725" s="98"/>
      <c r="H725" s="97"/>
      <c r="I725" s="97"/>
      <c r="J725" s="97"/>
      <c r="K725" s="97"/>
      <c r="L725" s="97"/>
      <c r="M725" s="97"/>
      <c r="N725" s="97"/>
    </row>
    <row r="726" customFormat="false" ht="12.75" hidden="false" customHeight="false" outlineLevel="0" collapsed="false">
      <c r="A726" s="309"/>
      <c r="B726" s="299"/>
      <c r="C726" s="299"/>
      <c r="D726" s="299"/>
      <c r="E726" s="299"/>
      <c r="F726" s="164"/>
      <c r="G726" s="98"/>
      <c r="H726" s="97"/>
      <c r="I726" s="97"/>
      <c r="J726" s="97"/>
      <c r="K726" s="97"/>
      <c r="L726" s="97"/>
      <c r="M726" s="97"/>
      <c r="N726" s="97"/>
    </row>
    <row r="727" customFormat="false" ht="12.75" hidden="false" customHeight="false" outlineLevel="0" collapsed="false">
      <c r="A727" s="309"/>
      <c r="B727" s="299"/>
      <c r="C727" s="299"/>
      <c r="D727" s="299"/>
      <c r="E727" s="299"/>
      <c r="F727" s="164"/>
      <c r="G727" s="98"/>
      <c r="H727" s="97"/>
      <c r="I727" s="97"/>
      <c r="J727" s="97"/>
      <c r="K727" s="97"/>
      <c r="L727" s="97"/>
      <c r="M727" s="97"/>
      <c r="N727" s="97"/>
    </row>
    <row r="728" customFormat="false" ht="12.75" hidden="false" customHeight="false" outlineLevel="0" collapsed="false">
      <c r="A728" s="309"/>
      <c r="B728" s="299"/>
      <c r="C728" s="299"/>
      <c r="D728" s="299"/>
      <c r="E728" s="299"/>
      <c r="F728" s="164"/>
      <c r="G728" s="98"/>
      <c r="H728" s="97"/>
      <c r="I728" s="97"/>
      <c r="J728" s="97"/>
      <c r="K728" s="97"/>
      <c r="L728" s="97"/>
      <c r="M728" s="97"/>
      <c r="N728" s="97"/>
    </row>
    <row r="729" customFormat="false" ht="12.75" hidden="false" customHeight="false" outlineLevel="0" collapsed="false">
      <c r="A729" s="309"/>
      <c r="B729" s="299"/>
      <c r="C729" s="299"/>
      <c r="D729" s="299"/>
      <c r="E729" s="299"/>
      <c r="F729" s="164"/>
      <c r="G729" s="98"/>
      <c r="H729" s="97"/>
      <c r="I729" s="97"/>
      <c r="J729" s="97"/>
      <c r="K729" s="97"/>
      <c r="L729" s="97"/>
      <c r="M729" s="97"/>
      <c r="N729" s="97"/>
    </row>
    <row r="730" customFormat="false" ht="12.75" hidden="false" customHeight="false" outlineLevel="0" collapsed="false">
      <c r="A730" s="309"/>
      <c r="B730" s="299"/>
      <c r="C730" s="299"/>
      <c r="D730" s="299"/>
      <c r="E730" s="299"/>
      <c r="F730" s="164"/>
      <c r="G730" s="98"/>
      <c r="H730" s="97"/>
      <c r="I730" s="97"/>
      <c r="J730" s="97"/>
      <c r="K730" s="97"/>
      <c r="L730" s="97"/>
      <c r="M730" s="97"/>
      <c r="N730" s="97"/>
    </row>
    <row r="731" customFormat="false" ht="12.75" hidden="false" customHeight="false" outlineLevel="0" collapsed="false">
      <c r="A731" s="309"/>
      <c r="B731" s="299"/>
      <c r="C731" s="299"/>
      <c r="D731" s="299"/>
      <c r="E731" s="299"/>
      <c r="F731" s="164"/>
      <c r="G731" s="98"/>
      <c r="H731" s="97"/>
      <c r="I731" s="97"/>
      <c r="J731" s="97"/>
      <c r="K731" s="97"/>
      <c r="L731" s="97"/>
      <c r="M731" s="97"/>
      <c r="N731" s="97"/>
    </row>
    <row r="732" customFormat="false" ht="12.75" hidden="false" customHeight="false" outlineLevel="0" collapsed="false">
      <c r="A732" s="309"/>
      <c r="B732" s="299"/>
      <c r="C732" s="299"/>
      <c r="D732" s="299"/>
      <c r="E732" s="299"/>
      <c r="F732" s="164"/>
      <c r="G732" s="98"/>
      <c r="H732" s="97"/>
      <c r="I732" s="97"/>
      <c r="J732" s="97"/>
      <c r="K732" s="97"/>
      <c r="L732" s="97"/>
      <c r="M732" s="97"/>
      <c r="N732" s="97"/>
    </row>
    <row r="733" customFormat="false" ht="12.75" hidden="false" customHeight="false" outlineLevel="0" collapsed="false">
      <c r="A733" s="309"/>
      <c r="B733" s="299"/>
      <c r="C733" s="299"/>
      <c r="D733" s="299"/>
      <c r="E733" s="299"/>
      <c r="F733" s="164"/>
      <c r="G733" s="98"/>
      <c r="H733" s="97"/>
      <c r="I733" s="97"/>
      <c r="J733" s="97"/>
      <c r="K733" s="97"/>
      <c r="L733" s="97"/>
      <c r="M733" s="97"/>
      <c r="N733" s="97"/>
    </row>
    <row r="734" customFormat="false" ht="12.75" hidden="false" customHeight="false" outlineLevel="0" collapsed="false">
      <c r="A734" s="309"/>
      <c r="B734" s="299"/>
      <c r="C734" s="299"/>
      <c r="D734" s="299"/>
      <c r="E734" s="299"/>
      <c r="F734" s="164"/>
      <c r="G734" s="98"/>
      <c r="H734" s="97"/>
      <c r="I734" s="97"/>
      <c r="J734" s="97"/>
      <c r="K734" s="97"/>
      <c r="L734" s="97"/>
      <c r="M734" s="97"/>
      <c r="N734" s="97"/>
    </row>
    <row r="735" customFormat="false" ht="12.75" hidden="false" customHeight="false" outlineLevel="0" collapsed="false">
      <c r="A735" s="309"/>
      <c r="B735" s="299"/>
      <c r="C735" s="299"/>
      <c r="D735" s="299"/>
      <c r="E735" s="299"/>
      <c r="F735" s="164"/>
      <c r="G735" s="98"/>
      <c r="H735" s="97"/>
      <c r="I735" s="97"/>
      <c r="J735" s="97"/>
      <c r="K735" s="97"/>
      <c r="L735" s="97"/>
      <c r="M735" s="97"/>
      <c r="N735" s="97"/>
    </row>
    <row r="736" customFormat="false" ht="12.75" hidden="false" customHeight="false" outlineLevel="0" collapsed="false">
      <c r="A736" s="309"/>
      <c r="B736" s="299"/>
      <c r="C736" s="299"/>
      <c r="D736" s="299"/>
      <c r="E736" s="299"/>
      <c r="F736" s="164"/>
      <c r="G736" s="98"/>
      <c r="H736" s="97"/>
      <c r="I736" s="97"/>
      <c r="J736" s="97"/>
      <c r="K736" s="97"/>
      <c r="L736" s="97"/>
      <c r="M736" s="97"/>
      <c r="N736" s="97"/>
    </row>
    <row r="737" customFormat="false" ht="12.75" hidden="false" customHeight="false" outlineLevel="0" collapsed="false">
      <c r="A737" s="309"/>
      <c r="B737" s="299"/>
      <c r="C737" s="299"/>
      <c r="D737" s="299"/>
      <c r="E737" s="299"/>
      <c r="F737" s="164"/>
      <c r="G737" s="98"/>
      <c r="H737" s="97"/>
      <c r="I737" s="97"/>
      <c r="J737" s="97"/>
      <c r="K737" s="97"/>
      <c r="L737" s="97"/>
      <c r="M737" s="97"/>
      <c r="N737" s="97"/>
    </row>
    <row r="738" customFormat="false" ht="12.75" hidden="false" customHeight="false" outlineLevel="0" collapsed="false">
      <c r="A738" s="309"/>
      <c r="B738" s="299"/>
      <c r="C738" s="299"/>
      <c r="D738" s="299"/>
      <c r="E738" s="299"/>
      <c r="F738" s="164"/>
      <c r="G738" s="98"/>
      <c r="H738" s="97"/>
      <c r="I738" s="97"/>
      <c r="J738" s="97"/>
      <c r="K738" s="97"/>
      <c r="L738" s="97"/>
      <c r="M738" s="97"/>
      <c r="N738" s="97"/>
    </row>
    <row r="739" customFormat="false" ht="12.75" hidden="false" customHeight="false" outlineLevel="0" collapsed="false">
      <c r="A739" s="309"/>
      <c r="B739" s="299"/>
      <c r="C739" s="299"/>
      <c r="D739" s="299"/>
      <c r="E739" s="299"/>
      <c r="F739" s="164"/>
      <c r="G739" s="98"/>
      <c r="H739" s="97"/>
      <c r="I739" s="97"/>
      <c r="J739" s="97"/>
      <c r="K739" s="97"/>
      <c r="L739" s="97"/>
      <c r="M739" s="97"/>
      <c r="N739" s="97"/>
    </row>
    <row r="740" customFormat="false" ht="12.75" hidden="false" customHeight="false" outlineLevel="0" collapsed="false">
      <c r="A740" s="309"/>
      <c r="B740" s="299"/>
      <c r="C740" s="299"/>
      <c r="D740" s="299"/>
      <c r="E740" s="299"/>
      <c r="F740" s="164"/>
      <c r="G740" s="98"/>
      <c r="H740" s="97"/>
      <c r="I740" s="97"/>
      <c r="J740" s="97"/>
      <c r="K740" s="97"/>
      <c r="L740" s="97"/>
      <c r="M740" s="97"/>
      <c r="N740" s="97"/>
    </row>
    <row r="741" customFormat="false" ht="12.75" hidden="false" customHeight="false" outlineLevel="0" collapsed="false">
      <c r="A741" s="309"/>
      <c r="B741" s="299"/>
      <c r="C741" s="299"/>
      <c r="D741" s="299"/>
      <c r="E741" s="299"/>
      <c r="F741" s="164"/>
      <c r="G741" s="98"/>
      <c r="H741" s="97"/>
      <c r="I741" s="97"/>
      <c r="J741" s="97"/>
      <c r="K741" s="97"/>
      <c r="L741" s="97"/>
      <c r="M741" s="97"/>
      <c r="N741" s="97"/>
    </row>
    <row r="742" customFormat="false" ht="12.75" hidden="false" customHeight="false" outlineLevel="0" collapsed="false">
      <c r="A742" s="309"/>
      <c r="B742" s="299"/>
      <c r="C742" s="299"/>
      <c r="D742" s="299"/>
      <c r="E742" s="299"/>
      <c r="F742" s="164"/>
      <c r="G742" s="98"/>
      <c r="H742" s="97"/>
      <c r="I742" s="97"/>
      <c r="J742" s="97"/>
      <c r="K742" s="97"/>
      <c r="L742" s="97"/>
      <c r="M742" s="97"/>
      <c r="N742" s="97"/>
    </row>
    <row r="743" customFormat="false" ht="12.75" hidden="false" customHeight="false" outlineLevel="0" collapsed="false">
      <c r="A743" s="309"/>
      <c r="B743" s="299"/>
      <c r="C743" s="299"/>
      <c r="D743" s="299"/>
      <c r="E743" s="299"/>
      <c r="F743" s="164"/>
      <c r="G743" s="98"/>
      <c r="H743" s="97"/>
      <c r="I743" s="97"/>
      <c r="J743" s="97"/>
      <c r="K743" s="97"/>
      <c r="L743" s="97"/>
      <c r="M743" s="97"/>
      <c r="N743" s="97"/>
    </row>
    <row r="744" customFormat="false" ht="12.75" hidden="false" customHeight="false" outlineLevel="0" collapsed="false">
      <c r="A744" s="309"/>
      <c r="B744" s="299"/>
      <c r="C744" s="299"/>
      <c r="D744" s="299"/>
      <c r="E744" s="299"/>
      <c r="F744" s="164"/>
      <c r="G744" s="98"/>
      <c r="H744" s="97"/>
      <c r="I744" s="97"/>
      <c r="J744" s="97"/>
      <c r="K744" s="97"/>
      <c r="L744" s="97"/>
      <c r="M744" s="97"/>
      <c r="N744" s="97"/>
    </row>
    <row r="745" customFormat="false" ht="12.75" hidden="false" customHeight="false" outlineLevel="0" collapsed="false">
      <c r="A745" s="309"/>
      <c r="B745" s="299"/>
      <c r="C745" s="299"/>
      <c r="D745" s="299"/>
      <c r="E745" s="299"/>
      <c r="F745" s="164"/>
      <c r="G745" s="98"/>
      <c r="H745" s="97"/>
      <c r="I745" s="97"/>
      <c r="J745" s="97"/>
      <c r="K745" s="97"/>
      <c r="L745" s="97"/>
      <c r="M745" s="97"/>
      <c r="N745" s="97"/>
    </row>
    <row r="746" customFormat="false" ht="12.75" hidden="false" customHeight="false" outlineLevel="0" collapsed="false">
      <c r="A746" s="309"/>
      <c r="B746" s="299"/>
      <c r="C746" s="299"/>
      <c r="D746" s="299"/>
      <c r="E746" s="299"/>
      <c r="F746" s="164"/>
      <c r="G746" s="98"/>
      <c r="H746" s="97"/>
      <c r="I746" s="97"/>
      <c r="J746" s="97"/>
      <c r="K746" s="97"/>
      <c r="L746" s="97"/>
      <c r="M746" s="97"/>
      <c r="N746" s="97"/>
    </row>
    <row r="747" customFormat="false" ht="12.75" hidden="false" customHeight="false" outlineLevel="0" collapsed="false">
      <c r="A747" s="309"/>
      <c r="B747" s="299"/>
      <c r="C747" s="299"/>
      <c r="D747" s="299"/>
      <c r="E747" s="299"/>
      <c r="F747" s="164"/>
      <c r="G747" s="98"/>
      <c r="H747" s="97"/>
      <c r="I747" s="97"/>
      <c r="J747" s="97"/>
      <c r="K747" s="97"/>
      <c r="L747" s="97"/>
      <c r="M747" s="97"/>
      <c r="N747" s="97"/>
    </row>
    <row r="748" customFormat="false" ht="12.75" hidden="false" customHeight="false" outlineLevel="0" collapsed="false">
      <c r="A748" s="309"/>
      <c r="B748" s="299"/>
      <c r="C748" s="299"/>
      <c r="D748" s="299"/>
      <c r="E748" s="299"/>
      <c r="F748" s="164"/>
      <c r="G748" s="98"/>
      <c r="H748" s="97"/>
      <c r="I748" s="97"/>
      <c r="J748" s="97"/>
      <c r="K748" s="97"/>
      <c r="L748" s="97"/>
      <c r="M748" s="97"/>
      <c r="N748" s="97"/>
    </row>
    <row r="749" customFormat="false" ht="12.75" hidden="false" customHeight="false" outlineLevel="0" collapsed="false">
      <c r="A749" s="309"/>
      <c r="B749" s="299"/>
      <c r="C749" s="299"/>
      <c r="D749" s="299"/>
      <c r="E749" s="299"/>
      <c r="F749" s="164"/>
      <c r="G749" s="98"/>
      <c r="H749" s="97"/>
      <c r="I749" s="97"/>
      <c r="J749" s="97"/>
      <c r="K749" s="97"/>
      <c r="L749" s="97"/>
      <c r="M749" s="97"/>
      <c r="N749" s="97"/>
    </row>
    <row r="750" customFormat="false" ht="12.75" hidden="false" customHeight="false" outlineLevel="0" collapsed="false">
      <c r="A750" s="309"/>
      <c r="B750" s="299"/>
      <c r="C750" s="299"/>
      <c r="D750" s="299"/>
      <c r="E750" s="299"/>
      <c r="F750" s="164"/>
      <c r="G750" s="98"/>
      <c r="H750" s="97"/>
      <c r="I750" s="97"/>
      <c r="J750" s="97"/>
      <c r="K750" s="97"/>
      <c r="L750" s="97"/>
      <c r="M750" s="97"/>
      <c r="N750" s="97"/>
    </row>
    <row r="751" customFormat="false" ht="12.75" hidden="false" customHeight="false" outlineLevel="0" collapsed="false">
      <c r="A751" s="309"/>
      <c r="B751" s="299"/>
      <c r="C751" s="299"/>
      <c r="D751" s="299"/>
      <c r="E751" s="299"/>
      <c r="F751" s="164"/>
      <c r="G751" s="98"/>
      <c r="H751" s="97"/>
      <c r="I751" s="97"/>
      <c r="J751" s="97"/>
      <c r="K751" s="97"/>
      <c r="L751" s="97"/>
      <c r="M751" s="97"/>
      <c r="N751" s="97"/>
    </row>
    <row r="752" customFormat="false" ht="12.75" hidden="false" customHeight="false" outlineLevel="0" collapsed="false">
      <c r="A752" s="309"/>
      <c r="B752" s="299"/>
      <c r="C752" s="299"/>
      <c r="D752" s="299"/>
      <c r="E752" s="299"/>
      <c r="F752" s="164"/>
      <c r="G752" s="98"/>
      <c r="H752" s="97"/>
      <c r="I752" s="97"/>
      <c r="J752" s="97"/>
      <c r="K752" s="97"/>
      <c r="L752" s="97"/>
      <c r="M752" s="97"/>
      <c r="N752" s="97"/>
    </row>
    <row r="753" customFormat="false" ht="12.75" hidden="false" customHeight="false" outlineLevel="0" collapsed="false">
      <c r="A753" s="309"/>
      <c r="B753" s="299"/>
      <c r="C753" s="299"/>
      <c r="D753" s="299"/>
      <c r="E753" s="299"/>
      <c r="F753" s="164"/>
      <c r="G753" s="98"/>
      <c r="H753" s="97"/>
      <c r="I753" s="97"/>
      <c r="J753" s="97"/>
      <c r="K753" s="97"/>
      <c r="L753" s="97"/>
      <c r="M753" s="97"/>
      <c r="N753" s="97"/>
    </row>
    <row r="754" customFormat="false" ht="12.75" hidden="false" customHeight="false" outlineLevel="0" collapsed="false">
      <c r="A754" s="309"/>
      <c r="B754" s="299"/>
      <c r="C754" s="299"/>
      <c r="D754" s="299"/>
      <c r="E754" s="299"/>
      <c r="F754" s="164"/>
      <c r="G754" s="98"/>
      <c r="H754" s="97"/>
      <c r="I754" s="97"/>
      <c r="J754" s="97"/>
      <c r="K754" s="97"/>
      <c r="L754" s="97"/>
      <c r="M754" s="97"/>
      <c r="N754" s="97"/>
    </row>
    <row r="755" customFormat="false" ht="12.75" hidden="false" customHeight="false" outlineLevel="0" collapsed="false">
      <c r="A755" s="309"/>
      <c r="B755" s="299"/>
      <c r="C755" s="299"/>
      <c r="D755" s="299"/>
      <c r="E755" s="299"/>
      <c r="F755" s="164"/>
      <c r="G755" s="98"/>
      <c r="H755" s="97"/>
      <c r="I755" s="97"/>
      <c r="J755" s="97"/>
      <c r="K755" s="97"/>
      <c r="L755" s="97"/>
      <c r="M755" s="97"/>
      <c r="N755" s="97"/>
    </row>
    <row r="756" customFormat="false" ht="12.75" hidden="false" customHeight="false" outlineLevel="0" collapsed="false">
      <c r="A756" s="309"/>
      <c r="B756" s="299"/>
      <c r="C756" s="299"/>
      <c r="D756" s="299"/>
      <c r="E756" s="299"/>
      <c r="F756" s="164"/>
      <c r="G756" s="98"/>
      <c r="H756" s="97"/>
      <c r="I756" s="97"/>
      <c r="J756" s="97"/>
      <c r="K756" s="97"/>
      <c r="L756" s="97"/>
      <c r="M756" s="97"/>
      <c r="N756" s="97"/>
    </row>
    <row r="757" customFormat="false" ht="12.75" hidden="false" customHeight="false" outlineLevel="0" collapsed="false">
      <c r="A757" s="309"/>
      <c r="B757" s="299"/>
      <c r="C757" s="299"/>
      <c r="D757" s="299"/>
      <c r="E757" s="299"/>
      <c r="F757" s="164"/>
      <c r="G757" s="98"/>
      <c r="H757" s="97"/>
      <c r="I757" s="97"/>
      <c r="J757" s="97"/>
      <c r="K757" s="97"/>
      <c r="L757" s="97"/>
      <c r="M757" s="97"/>
      <c r="N757" s="97"/>
    </row>
    <row r="758" customFormat="false" ht="12.75" hidden="false" customHeight="false" outlineLevel="0" collapsed="false">
      <c r="A758" s="309"/>
      <c r="B758" s="299"/>
      <c r="C758" s="299"/>
      <c r="D758" s="299"/>
      <c r="E758" s="299"/>
      <c r="F758" s="164"/>
      <c r="G758" s="98"/>
      <c r="H758" s="97"/>
      <c r="I758" s="97"/>
      <c r="J758" s="97"/>
      <c r="K758" s="97"/>
      <c r="L758" s="97"/>
      <c r="M758" s="97"/>
      <c r="N758" s="97"/>
    </row>
    <row r="759" customFormat="false" ht="12.75" hidden="false" customHeight="false" outlineLevel="0" collapsed="false">
      <c r="A759" s="309"/>
      <c r="B759" s="299"/>
      <c r="C759" s="299"/>
      <c r="D759" s="299"/>
      <c r="E759" s="299"/>
      <c r="F759" s="164"/>
      <c r="G759" s="98"/>
      <c r="H759" s="97"/>
      <c r="I759" s="97"/>
      <c r="J759" s="97"/>
      <c r="K759" s="97"/>
      <c r="L759" s="97"/>
      <c r="M759" s="97"/>
      <c r="N759" s="97"/>
    </row>
    <row r="760" customFormat="false" ht="12.75" hidden="false" customHeight="false" outlineLevel="0" collapsed="false">
      <c r="A760" s="309"/>
      <c r="B760" s="299"/>
      <c r="C760" s="299"/>
      <c r="D760" s="299"/>
      <c r="E760" s="299"/>
      <c r="F760" s="164"/>
      <c r="G760" s="98"/>
      <c r="H760" s="97"/>
      <c r="I760" s="97"/>
      <c r="J760" s="97"/>
      <c r="K760" s="97"/>
      <c r="L760" s="97"/>
      <c r="M760" s="97"/>
      <c r="N760" s="97"/>
    </row>
    <row r="761" customFormat="false" ht="12.75" hidden="false" customHeight="false" outlineLevel="0" collapsed="false">
      <c r="A761" s="309"/>
      <c r="B761" s="299"/>
      <c r="C761" s="299"/>
      <c r="D761" s="299"/>
      <c r="E761" s="299"/>
      <c r="F761" s="164"/>
      <c r="G761" s="98"/>
      <c r="H761" s="97"/>
      <c r="I761" s="97"/>
      <c r="J761" s="97"/>
      <c r="K761" s="97"/>
      <c r="L761" s="97"/>
      <c r="M761" s="97"/>
      <c r="N761" s="97"/>
    </row>
    <row r="762" customFormat="false" ht="12.75" hidden="false" customHeight="false" outlineLevel="0" collapsed="false">
      <c r="A762" s="309"/>
      <c r="B762" s="299"/>
      <c r="C762" s="299"/>
      <c r="D762" s="299"/>
      <c r="E762" s="299"/>
      <c r="F762" s="164"/>
      <c r="G762" s="98"/>
      <c r="H762" s="97"/>
      <c r="I762" s="97"/>
      <c r="J762" s="97"/>
      <c r="K762" s="97"/>
      <c r="L762" s="97"/>
      <c r="M762" s="97"/>
      <c r="N762" s="97"/>
    </row>
    <row r="763" customFormat="false" ht="12.75" hidden="false" customHeight="false" outlineLevel="0" collapsed="false">
      <c r="A763" s="309"/>
      <c r="B763" s="299"/>
      <c r="C763" s="299"/>
      <c r="D763" s="299"/>
      <c r="E763" s="299"/>
      <c r="F763" s="164"/>
      <c r="G763" s="98"/>
      <c r="H763" s="97"/>
      <c r="I763" s="97"/>
      <c r="J763" s="97"/>
      <c r="K763" s="97"/>
      <c r="L763" s="97"/>
      <c r="M763" s="97"/>
      <c r="N763" s="97"/>
    </row>
    <row r="764" customFormat="false" ht="12.75" hidden="false" customHeight="false" outlineLevel="0" collapsed="false">
      <c r="A764" s="309"/>
      <c r="B764" s="299"/>
      <c r="C764" s="299"/>
      <c r="D764" s="299"/>
      <c r="E764" s="299"/>
      <c r="F764" s="164"/>
      <c r="G764" s="98"/>
      <c r="H764" s="97"/>
      <c r="I764" s="97"/>
      <c r="J764" s="97"/>
      <c r="K764" s="97"/>
      <c r="L764" s="97"/>
      <c r="M764" s="97"/>
      <c r="N764" s="97"/>
    </row>
    <row r="765" customFormat="false" ht="12.75" hidden="false" customHeight="false" outlineLevel="0" collapsed="false">
      <c r="A765" s="309"/>
      <c r="B765" s="299"/>
      <c r="C765" s="299"/>
      <c r="D765" s="299"/>
      <c r="E765" s="299"/>
      <c r="F765" s="164"/>
      <c r="G765" s="98"/>
      <c r="H765" s="97"/>
      <c r="I765" s="97"/>
      <c r="J765" s="97"/>
      <c r="K765" s="97"/>
      <c r="L765" s="97"/>
      <c r="M765" s="97"/>
      <c r="N765" s="97"/>
    </row>
    <row r="766" customFormat="false" ht="12.75" hidden="false" customHeight="false" outlineLevel="0" collapsed="false">
      <c r="A766" s="309"/>
      <c r="B766" s="299"/>
      <c r="C766" s="299"/>
      <c r="D766" s="299"/>
      <c r="E766" s="299"/>
      <c r="F766" s="164"/>
      <c r="G766" s="98"/>
      <c r="H766" s="97"/>
      <c r="I766" s="97"/>
      <c r="J766" s="97"/>
      <c r="K766" s="97"/>
      <c r="L766" s="97"/>
      <c r="M766" s="97"/>
      <c r="N766" s="97"/>
    </row>
    <row r="767" customFormat="false" ht="12.75" hidden="false" customHeight="false" outlineLevel="0" collapsed="false">
      <c r="A767" s="309"/>
      <c r="B767" s="299"/>
      <c r="C767" s="299"/>
      <c r="D767" s="299"/>
      <c r="E767" s="299"/>
      <c r="F767" s="164"/>
      <c r="G767" s="98"/>
      <c r="H767" s="97"/>
      <c r="I767" s="97"/>
      <c r="J767" s="97"/>
      <c r="K767" s="97"/>
      <c r="L767" s="97"/>
      <c r="M767" s="97"/>
      <c r="N767" s="97"/>
    </row>
    <row r="768" customFormat="false" ht="12.75" hidden="false" customHeight="false" outlineLevel="0" collapsed="false">
      <c r="A768" s="309"/>
      <c r="B768" s="299"/>
      <c r="C768" s="299"/>
      <c r="D768" s="299"/>
      <c r="E768" s="299"/>
      <c r="F768" s="164"/>
      <c r="G768" s="98"/>
      <c r="H768" s="97"/>
      <c r="I768" s="97"/>
      <c r="J768" s="97"/>
      <c r="K768" s="97"/>
      <c r="L768" s="97"/>
      <c r="M768" s="97"/>
      <c r="N768" s="97"/>
    </row>
    <row r="769" customFormat="false" ht="12.75" hidden="false" customHeight="false" outlineLevel="0" collapsed="false">
      <c r="A769" s="309"/>
      <c r="B769" s="299"/>
      <c r="C769" s="299"/>
      <c r="D769" s="299"/>
      <c r="E769" s="299"/>
      <c r="F769" s="164"/>
      <c r="G769" s="98"/>
      <c r="H769" s="97"/>
      <c r="I769" s="97"/>
      <c r="J769" s="97"/>
      <c r="K769" s="97"/>
      <c r="L769" s="97"/>
      <c r="M769" s="97"/>
      <c r="N769" s="97"/>
    </row>
    <row r="770" customFormat="false" ht="12.75" hidden="false" customHeight="false" outlineLevel="0" collapsed="false">
      <c r="A770" s="309"/>
      <c r="B770" s="299"/>
      <c r="C770" s="299"/>
      <c r="D770" s="299"/>
      <c r="E770" s="299"/>
      <c r="F770" s="164"/>
      <c r="G770" s="98"/>
      <c r="H770" s="97"/>
      <c r="I770" s="97"/>
      <c r="J770" s="97"/>
      <c r="K770" s="97"/>
      <c r="L770" s="97"/>
      <c r="M770" s="97"/>
      <c r="N770" s="97"/>
    </row>
    <row r="771" customFormat="false" ht="12.75" hidden="false" customHeight="false" outlineLevel="0" collapsed="false">
      <c r="A771" s="309"/>
      <c r="B771" s="299"/>
      <c r="C771" s="299"/>
      <c r="D771" s="299"/>
      <c r="E771" s="299"/>
      <c r="F771" s="164"/>
      <c r="G771" s="98"/>
      <c r="H771" s="97"/>
      <c r="I771" s="97"/>
      <c r="J771" s="97"/>
      <c r="K771" s="97"/>
      <c r="L771" s="97"/>
      <c r="M771" s="97"/>
      <c r="N771" s="97"/>
    </row>
    <row r="772" customFormat="false" ht="12.75" hidden="false" customHeight="false" outlineLevel="0" collapsed="false">
      <c r="A772" s="309"/>
      <c r="B772" s="299"/>
      <c r="C772" s="299"/>
      <c r="D772" s="299"/>
      <c r="E772" s="299"/>
      <c r="F772" s="164"/>
      <c r="G772" s="98"/>
      <c r="H772" s="97"/>
      <c r="I772" s="97"/>
      <c r="J772" s="97"/>
      <c r="K772" s="97"/>
      <c r="L772" s="97"/>
      <c r="M772" s="97"/>
      <c r="N772" s="97"/>
    </row>
    <row r="773" customFormat="false" ht="12.75" hidden="false" customHeight="false" outlineLevel="0" collapsed="false">
      <c r="A773" s="309"/>
      <c r="B773" s="299"/>
      <c r="C773" s="299"/>
      <c r="D773" s="299"/>
      <c r="E773" s="299"/>
      <c r="F773" s="164"/>
      <c r="G773" s="98"/>
      <c r="H773" s="97"/>
      <c r="I773" s="97"/>
      <c r="J773" s="97"/>
      <c r="K773" s="97"/>
      <c r="L773" s="97"/>
      <c r="M773" s="97"/>
      <c r="N773" s="97"/>
    </row>
    <row r="774" customFormat="false" ht="12.75" hidden="false" customHeight="false" outlineLevel="0" collapsed="false">
      <c r="A774" s="309"/>
      <c r="B774" s="299"/>
      <c r="C774" s="299"/>
      <c r="D774" s="299"/>
      <c r="E774" s="299"/>
      <c r="F774" s="164"/>
      <c r="G774" s="98"/>
      <c r="H774" s="97"/>
      <c r="I774" s="97"/>
      <c r="J774" s="97"/>
      <c r="K774" s="97"/>
      <c r="L774" s="97"/>
      <c r="M774" s="97"/>
      <c r="N774" s="97"/>
    </row>
    <row r="775" customFormat="false" ht="12.75" hidden="false" customHeight="false" outlineLevel="0" collapsed="false">
      <c r="A775" s="309"/>
      <c r="B775" s="299"/>
      <c r="C775" s="299"/>
      <c r="D775" s="299"/>
      <c r="E775" s="299"/>
      <c r="F775" s="164"/>
      <c r="G775" s="98"/>
      <c r="H775" s="97"/>
      <c r="I775" s="97"/>
      <c r="J775" s="97"/>
      <c r="K775" s="97"/>
      <c r="L775" s="97"/>
      <c r="M775" s="97"/>
      <c r="N775" s="97"/>
    </row>
    <row r="776" customFormat="false" ht="12.75" hidden="false" customHeight="false" outlineLevel="0" collapsed="false">
      <c r="A776" s="309"/>
      <c r="B776" s="299"/>
      <c r="C776" s="299"/>
      <c r="D776" s="299"/>
      <c r="E776" s="299"/>
      <c r="F776" s="164"/>
      <c r="G776" s="98"/>
      <c r="H776" s="97"/>
      <c r="I776" s="97"/>
      <c r="J776" s="97"/>
      <c r="K776" s="97"/>
      <c r="L776" s="97"/>
      <c r="M776" s="97"/>
      <c r="N776" s="97"/>
    </row>
    <row r="777" customFormat="false" ht="12.75" hidden="false" customHeight="false" outlineLevel="0" collapsed="false">
      <c r="A777" s="309"/>
      <c r="B777" s="299"/>
      <c r="C777" s="299"/>
      <c r="D777" s="299"/>
      <c r="E777" s="299"/>
      <c r="F777" s="164"/>
      <c r="G777" s="98"/>
      <c r="H777" s="97"/>
      <c r="I777" s="97"/>
      <c r="J777" s="97"/>
      <c r="K777" s="97"/>
      <c r="L777" s="97"/>
      <c r="M777" s="97"/>
      <c r="N777" s="97"/>
    </row>
    <row r="778" customFormat="false" ht="12.75" hidden="false" customHeight="false" outlineLevel="0" collapsed="false">
      <c r="A778" s="309"/>
      <c r="B778" s="299"/>
      <c r="C778" s="299"/>
      <c r="D778" s="299"/>
      <c r="E778" s="299"/>
      <c r="F778" s="164"/>
      <c r="G778" s="98"/>
      <c r="H778" s="97"/>
      <c r="I778" s="97"/>
      <c r="J778" s="97"/>
      <c r="K778" s="97"/>
      <c r="L778" s="97"/>
      <c r="M778" s="97"/>
      <c r="N778" s="97"/>
    </row>
    <row r="779" customFormat="false" ht="12.75" hidden="false" customHeight="false" outlineLevel="0" collapsed="false">
      <c r="A779" s="309"/>
      <c r="B779" s="299"/>
      <c r="C779" s="299"/>
      <c r="D779" s="299"/>
      <c r="E779" s="299"/>
      <c r="F779" s="164"/>
      <c r="G779" s="98"/>
      <c r="H779" s="97"/>
      <c r="I779" s="97"/>
      <c r="J779" s="97"/>
      <c r="K779" s="97"/>
      <c r="L779" s="97"/>
      <c r="M779" s="97"/>
      <c r="N779" s="97"/>
    </row>
    <row r="780" customFormat="false" ht="12.75" hidden="false" customHeight="false" outlineLevel="0" collapsed="false">
      <c r="A780" s="309"/>
      <c r="B780" s="299"/>
      <c r="C780" s="299"/>
      <c r="D780" s="299"/>
      <c r="E780" s="299"/>
      <c r="F780" s="164"/>
      <c r="G780" s="98"/>
      <c r="H780" s="97"/>
      <c r="I780" s="97"/>
      <c r="J780" s="97"/>
      <c r="K780" s="97"/>
      <c r="L780" s="97"/>
      <c r="M780" s="97"/>
      <c r="N780" s="97"/>
    </row>
    <row r="781" customFormat="false" ht="12.75" hidden="false" customHeight="false" outlineLevel="0" collapsed="false">
      <c r="A781" s="309"/>
      <c r="B781" s="299"/>
      <c r="C781" s="299"/>
      <c r="D781" s="299"/>
      <c r="E781" s="299"/>
      <c r="F781" s="164"/>
      <c r="G781" s="98"/>
      <c r="H781" s="97"/>
      <c r="I781" s="97"/>
      <c r="J781" s="97"/>
      <c r="K781" s="97"/>
      <c r="L781" s="97"/>
      <c r="M781" s="97"/>
      <c r="N781" s="97"/>
    </row>
    <row r="782" customFormat="false" ht="12.75" hidden="false" customHeight="false" outlineLevel="0" collapsed="false">
      <c r="A782" s="309"/>
      <c r="B782" s="299"/>
      <c r="C782" s="299"/>
      <c r="D782" s="299"/>
      <c r="E782" s="299"/>
      <c r="F782" s="164"/>
      <c r="G782" s="98"/>
      <c r="H782" s="97"/>
      <c r="I782" s="97"/>
      <c r="J782" s="97"/>
      <c r="K782" s="97"/>
      <c r="L782" s="97"/>
      <c r="M782" s="97"/>
      <c r="N782" s="97"/>
    </row>
    <row r="783" customFormat="false" ht="12.75" hidden="false" customHeight="false" outlineLevel="0" collapsed="false">
      <c r="A783" s="309"/>
      <c r="B783" s="299"/>
      <c r="C783" s="299"/>
      <c r="D783" s="299"/>
      <c r="E783" s="299"/>
      <c r="F783" s="164"/>
      <c r="G783" s="98"/>
      <c r="H783" s="97"/>
      <c r="I783" s="97"/>
      <c r="J783" s="97"/>
      <c r="K783" s="97"/>
      <c r="L783" s="97"/>
      <c r="M783" s="97"/>
      <c r="N783" s="97"/>
    </row>
    <row r="784" customFormat="false" ht="12.75" hidden="false" customHeight="false" outlineLevel="0" collapsed="false">
      <c r="A784" s="309"/>
      <c r="B784" s="299"/>
      <c r="C784" s="299"/>
      <c r="D784" s="299"/>
      <c r="E784" s="299"/>
      <c r="F784" s="164"/>
      <c r="G784" s="98"/>
      <c r="H784" s="97"/>
      <c r="I784" s="97"/>
      <c r="J784" s="97"/>
      <c r="K784" s="97"/>
      <c r="L784" s="97"/>
      <c r="M784" s="97"/>
      <c r="N784" s="97"/>
    </row>
    <row r="785" customFormat="false" ht="12.75" hidden="false" customHeight="false" outlineLevel="0" collapsed="false">
      <c r="A785" s="309"/>
      <c r="B785" s="299"/>
      <c r="C785" s="299"/>
      <c r="D785" s="299"/>
      <c r="E785" s="299"/>
      <c r="F785" s="164"/>
      <c r="G785" s="98"/>
      <c r="H785" s="97"/>
      <c r="I785" s="97"/>
      <c r="J785" s="97"/>
      <c r="K785" s="97"/>
      <c r="L785" s="97"/>
      <c r="M785" s="97"/>
      <c r="N785" s="97"/>
    </row>
    <row r="786" customFormat="false" ht="12.75" hidden="false" customHeight="false" outlineLevel="0" collapsed="false">
      <c r="A786" s="309"/>
      <c r="B786" s="299"/>
      <c r="C786" s="299"/>
      <c r="D786" s="299"/>
      <c r="E786" s="299"/>
      <c r="F786" s="164"/>
      <c r="G786" s="98"/>
      <c r="H786" s="97"/>
      <c r="I786" s="97"/>
      <c r="J786" s="97"/>
      <c r="K786" s="97"/>
      <c r="L786" s="97"/>
      <c r="M786" s="97"/>
      <c r="N786" s="97"/>
    </row>
    <row r="787" customFormat="false" ht="12.75" hidden="false" customHeight="false" outlineLevel="0" collapsed="false">
      <c r="A787" s="309"/>
      <c r="B787" s="299"/>
      <c r="C787" s="299"/>
      <c r="D787" s="299"/>
      <c r="E787" s="299"/>
      <c r="F787" s="164"/>
      <c r="G787" s="98"/>
      <c r="H787" s="97"/>
      <c r="I787" s="97"/>
      <c r="J787" s="97"/>
      <c r="K787" s="97"/>
      <c r="L787" s="97"/>
      <c r="M787" s="97"/>
      <c r="N787" s="97"/>
    </row>
    <row r="788" customFormat="false" ht="12.75" hidden="false" customHeight="false" outlineLevel="0" collapsed="false">
      <c r="A788" s="309"/>
      <c r="B788" s="299"/>
      <c r="C788" s="299"/>
      <c r="D788" s="299"/>
      <c r="E788" s="299"/>
      <c r="F788" s="164"/>
      <c r="G788" s="98"/>
      <c r="H788" s="97"/>
      <c r="I788" s="97"/>
      <c r="J788" s="97"/>
      <c r="K788" s="97"/>
      <c r="L788" s="97"/>
      <c r="M788" s="97"/>
      <c r="N788" s="97"/>
    </row>
    <row r="789" customFormat="false" ht="12.75" hidden="false" customHeight="false" outlineLevel="0" collapsed="false">
      <c r="A789" s="309"/>
      <c r="B789" s="299"/>
      <c r="C789" s="299"/>
      <c r="D789" s="299"/>
      <c r="E789" s="299"/>
      <c r="F789" s="164"/>
      <c r="G789" s="98"/>
      <c r="H789" s="97"/>
      <c r="I789" s="97"/>
      <c r="J789" s="97"/>
      <c r="K789" s="97"/>
      <c r="L789" s="97"/>
      <c r="M789" s="97"/>
      <c r="N789" s="97"/>
    </row>
    <row r="790" customFormat="false" ht="12.75" hidden="false" customHeight="false" outlineLevel="0" collapsed="false">
      <c r="A790" s="309"/>
      <c r="B790" s="299"/>
      <c r="C790" s="299"/>
      <c r="D790" s="299"/>
      <c r="E790" s="299"/>
      <c r="F790" s="164"/>
      <c r="G790" s="98"/>
      <c r="H790" s="97"/>
      <c r="I790" s="97"/>
      <c r="J790" s="97"/>
      <c r="K790" s="97"/>
      <c r="L790" s="97"/>
      <c r="M790" s="97"/>
      <c r="N790" s="97"/>
    </row>
    <row r="791" customFormat="false" ht="12.75" hidden="false" customHeight="false" outlineLevel="0" collapsed="false">
      <c r="A791" s="309"/>
      <c r="B791" s="299"/>
      <c r="C791" s="299"/>
      <c r="D791" s="299"/>
      <c r="E791" s="299"/>
      <c r="F791" s="164"/>
      <c r="G791" s="98"/>
      <c r="H791" s="97"/>
      <c r="I791" s="97"/>
      <c r="J791" s="97"/>
      <c r="K791" s="97"/>
      <c r="L791" s="97"/>
      <c r="M791" s="97"/>
      <c r="N791" s="97"/>
    </row>
    <row r="792" customFormat="false" ht="12.75" hidden="false" customHeight="false" outlineLevel="0" collapsed="false">
      <c r="A792" s="309"/>
      <c r="B792" s="299"/>
      <c r="C792" s="299"/>
      <c r="D792" s="299"/>
      <c r="E792" s="299"/>
      <c r="F792" s="164"/>
      <c r="G792" s="98"/>
      <c r="H792" s="97"/>
      <c r="I792" s="97"/>
      <c r="J792" s="97"/>
      <c r="K792" s="97"/>
      <c r="L792" s="97"/>
      <c r="M792" s="97"/>
      <c r="N792" s="97"/>
    </row>
    <row r="793" customFormat="false" ht="12.75" hidden="false" customHeight="false" outlineLevel="0" collapsed="false">
      <c r="A793" s="309"/>
      <c r="B793" s="299"/>
      <c r="C793" s="299"/>
      <c r="D793" s="299"/>
      <c r="E793" s="299"/>
      <c r="F793" s="164"/>
      <c r="G793" s="98"/>
      <c r="H793" s="97"/>
      <c r="I793" s="97"/>
      <c r="J793" s="97"/>
      <c r="K793" s="97"/>
      <c r="L793" s="97"/>
      <c r="M793" s="97"/>
      <c r="N793" s="97"/>
    </row>
    <row r="794" customFormat="false" ht="12.75" hidden="false" customHeight="false" outlineLevel="0" collapsed="false">
      <c r="A794" s="309"/>
      <c r="B794" s="299"/>
      <c r="C794" s="299"/>
      <c r="D794" s="299"/>
      <c r="E794" s="299"/>
      <c r="F794" s="164"/>
      <c r="G794" s="98"/>
      <c r="H794" s="97"/>
      <c r="I794" s="97"/>
      <c r="J794" s="97"/>
      <c r="K794" s="97"/>
      <c r="L794" s="97"/>
      <c r="M794" s="97"/>
      <c r="N794" s="97"/>
    </row>
    <row r="795" customFormat="false" ht="12.75" hidden="false" customHeight="false" outlineLevel="0" collapsed="false">
      <c r="A795" s="309"/>
      <c r="B795" s="299"/>
      <c r="C795" s="299"/>
      <c r="D795" s="299"/>
      <c r="E795" s="299"/>
      <c r="F795" s="164"/>
      <c r="G795" s="98"/>
      <c r="H795" s="97"/>
      <c r="I795" s="97"/>
      <c r="J795" s="97"/>
      <c r="K795" s="97"/>
      <c r="L795" s="97"/>
      <c r="M795" s="97"/>
      <c r="N795" s="97"/>
    </row>
    <row r="796" customFormat="false" ht="12.75" hidden="false" customHeight="false" outlineLevel="0" collapsed="false">
      <c r="A796" s="309"/>
      <c r="B796" s="299"/>
      <c r="C796" s="299"/>
      <c r="D796" s="299"/>
      <c r="E796" s="299"/>
      <c r="F796" s="164"/>
      <c r="G796" s="98"/>
      <c r="H796" s="97"/>
      <c r="I796" s="97"/>
      <c r="J796" s="97"/>
      <c r="K796" s="97"/>
      <c r="L796" s="97"/>
      <c r="M796" s="97"/>
      <c r="N796" s="97"/>
    </row>
    <row r="797" customFormat="false" ht="12.75" hidden="false" customHeight="false" outlineLevel="0" collapsed="false">
      <c r="A797" s="309"/>
      <c r="B797" s="299"/>
      <c r="C797" s="299"/>
      <c r="D797" s="299"/>
      <c r="E797" s="299"/>
      <c r="F797" s="164"/>
      <c r="G797" s="98"/>
      <c r="H797" s="97"/>
      <c r="I797" s="97"/>
      <c r="J797" s="97"/>
      <c r="K797" s="97"/>
      <c r="L797" s="97"/>
      <c r="M797" s="97"/>
      <c r="N797" s="97"/>
    </row>
    <row r="798" customFormat="false" ht="12.75" hidden="false" customHeight="false" outlineLevel="0" collapsed="false">
      <c r="A798" s="309"/>
      <c r="B798" s="299"/>
      <c r="C798" s="299"/>
      <c r="D798" s="299"/>
      <c r="E798" s="299"/>
      <c r="F798" s="164"/>
      <c r="G798" s="98"/>
      <c r="H798" s="97"/>
      <c r="I798" s="97"/>
      <c r="J798" s="97"/>
      <c r="K798" s="97"/>
      <c r="L798" s="97"/>
      <c r="M798" s="97"/>
      <c r="N798" s="97"/>
    </row>
    <row r="799" customFormat="false" ht="12.75" hidden="false" customHeight="false" outlineLevel="0" collapsed="false">
      <c r="A799" s="309"/>
      <c r="B799" s="299"/>
      <c r="C799" s="299"/>
      <c r="D799" s="299"/>
      <c r="E799" s="299"/>
      <c r="F799" s="164"/>
      <c r="G799" s="98"/>
      <c r="H799" s="97"/>
      <c r="I799" s="97"/>
      <c r="J799" s="97"/>
      <c r="K799" s="97"/>
      <c r="L799" s="97"/>
      <c r="M799" s="97"/>
      <c r="N799" s="97"/>
    </row>
    <row r="800" customFormat="false" ht="12.75" hidden="false" customHeight="false" outlineLevel="0" collapsed="false">
      <c r="A800" s="309"/>
      <c r="B800" s="299"/>
      <c r="C800" s="299"/>
      <c r="D800" s="299"/>
      <c r="E800" s="299"/>
      <c r="F800" s="164"/>
      <c r="G800" s="98"/>
      <c r="H800" s="97"/>
      <c r="I800" s="97"/>
      <c r="J800" s="97"/>
      <c r="K800" s="97"/>
      <c r="L800" s="97"/>
      <c r="M800" s="97"/>
      <c r="N800" s="97"/>
    </row>
    <row r="801" customFormat="false" ht="12.75" hidden="false" customHeight="false" outlineLevel="0" collapsed="false">
      <c r="A801" s="309"/>
      <c r="B801" s="299"/>
      <c r="C801" s="299"/>
      <c r="D801" s="299"/>
      <c r="E801" s="299"/>
      <c r="F801" s="164"/>
      <c r="G801" s="98"/>
      <c r="H801" s="97"/>
      <c r="I801" s="97"/>
      <c r="J801" s="97"/>
      <c r="K801" s="97"/>
      <c r="L801" s="97"/>
      <c r="M801" s="97"/>
      <c r="N801" s="97"/>
    </row>
    <row r="802" customFormat="false" ht="12.75" hidden="false" customHeight="false" outlineLevel="0" collapsed="false">
      <c r="A802" s="309"/>
      <c r="B802" s="299"/>
      <c r="C802" s="299"/>
      <c r="D802" s="299"/>
      <c r="E802" s="299"/>
      <c r="F802" s="164"/>
      <c r="G802" s="98"/>
      <c r="H802" s="97"/>
      <c r="I802" s="97"/>
      <c r="J802" s="97"/>
      <c r="K802" s="97"/>
      <c r="L802" s="97"/>
      <c r="M802" s="97"/>
      <c r="N802" s="97"/>
    </row>
    <row r="803" customFormat="false" ht="12.75" hidden="false" customHeight="false" outlineLevel="0" collapsed="false">
      <c r="A803" s="309"/>
      <c r="B803" s="299"/>
      <c r="C803" s="299"/>
      <c r="D803" s="299"/>
      <c r="E803" s="299"/>
      <c r="F803" s="164"/>
      <c r="G803" s="98"/>
      <c r="H803" s="97"/>
      <c r="I803" s="97"/>
      <c r="J803" s="97"/>
      <c r="K803" s="97"/>
      <c r="L803" s="97"/>
      <c r="M803" s="97"/>
      <c r="N803" s="97"/>
    </row>
    <row r="804" customFormat="false" ht="12.75" hidden="false" customHeight="false" outlineLevel="0" collapsed="false">
      <c r="A804" s="309"/>
      <c r="B804" s="299"/>
      <c r="C804" s="299"/>
      <c r="D804" s="299"/>
      <c r="E804" s="299"/>
      <c r="F804" s="164"/>
      <c r="G804" s="98"/>
      <c r="H804" s="97"/>
      <c r="I804" s="97"/>
      <c r="J804" s="97"/>
      <c r="K804" s="97"/>
      <c r="L804" s="97"/>
      <c r="M804" s="97"/>
      <c r="N804" s="97"/>
    </row>
    <row r="805" customFormat="false" ht="12.75" hidden="false" customHeight="false" outlineLevel="0" collapsed="false">
      <c r="A805" s="309"/>
      <c r="B805" s="299"/>
      <c r="C805" s="299"/>
      <c r="D805" s="299"/>
      <c r="E805" s="299"/>
      <c r="F805" s="164"/>
      <c r="G805" s="98"/>
      <c r="H805" s="97"/>
      <c r="I805" s="97"/>
      <c r="J805" s="97"/>
      <c r="K805" s="97"/>
      <c r="L805" s="97"/>
      <c r="M805" s="97"/>
      <c r="N805" s="97"/>
    </row>
    <row r="806" customFormat="false" ht="12.75" hidden="false" customHeight="false" outlineLevel="0" collapsed="false">
      <c r="A806" s="309"/>
      <c r="B806" s="299"/>
      <c r="C806" s="299"/>
      <c r="D806" s="299"/>
      <c r="E806" s="299"/>
      <c r="F806" s="164"/>
      <c r="G806" s="98"/>
      <c r="H806" s="97"/>
      <c r="I806" s="97"/>
      <c r="J806" s="97"/>
      <c r="K806" s="97"/>
      <c r="L806" s="97"/>
      <c r="M806" s="97"/>
      <c r="N806" s="97"/>
    </row>
    <row r="807" customFormat="false" ht="12.75" hidden="false" customHeight="false" outlineLevel="0" collapsed="false">
      <c r="A807" s="309"/>
      <c r="B807" s="299"/>
      <c r="C807" s="299"/>
      <c r="D807" s="299"/>
      <c r="E807" s="299"/>
      <c r="F807" s="164"/>
      <c r="G807" s="98"/>
      <c r="H807" s="97"/>
      <c r="I807" s="97"/>
      <c r="J807" s="97"/>
      <c r="K807" s="97"/>
      <c r="L807" s="97"/>
      <c r="M807" s="97"/>
      <c r="N807" s="97"/>
    </row>
    <row r="808" customFormat="false" ht="12.75" hidden="false" customHeight="false" outlineLevel="0" collapsed="false">
      <c r="A808" s="309"/>
      <c r="B808" s="299"/>
      <c r="C808" s="299"/>
      <c r="D808" s="299"/>
      <c r="E808" s="299"/>
      <c r="F808" s="164"/>
      <c r="G808" s="98"/>
      <c r="H808" s="97"/>
      <c r="I808" s="97"/>
      <c r="J808" s="97"/>
      <c r="K808" s="97"/>
      <c r="L808" s="97"/>
      <c r="M808" s="97"/>
      <c r="N808" s="97"/>
    </row>
    <row r="809" customFormat="false" ht="12.75" hidden="false" customHeight="false" outlineLevel="0" collapsed="false">
      <c r="A809" s="309"/>
      <c r="B809" s="299"/>
      <c r="C809" s="299"/>
      <c r="D809" s="299"/>
      <c r="E809" s="299"/>
      <c r="F809" s="164"/>
      <c r="G809" s="98"/>
      <c r="H809" s="97"/>
      <c r="I809" s="97"/>
      <c r="J809" s="97"/>
      <c r="K809" s="97"/>
      <c r="L809" s="97"/>
      <c r="M809" s="97"/>
      <c r="N809" s="97"/>
    </row>
    <row r="810" customFormat="false" ht="12.75" hidden="false" customHeight="false" outlineLevel="0" collapsed="false">
      <c r="A810" s="309"/>
      <c r="B810" s="299"/>
      <c r="C810" s="299"/>
      <c r="D810" s="299"/>
      <c r="E810" s="299"/>
      <c r="F810" s="164"/>
      <c r="G810" s="98"/>
      <c r="H810" s="97"/>
      <c r="I810" s="97"/>
      <c r="J810" s="97"/>
      <c r="K810" s="97"/>
      <c r="L810" s="97"/>
      <c r="M810" s="97"/>
      <c r="N810" s="97"/>
    </row>
    <row r="811" customFormat="false" ht="12.75" hidden="false" customHeight="false" outlineLevel="0" collapsed="false">
      <c r="A811" s="309"/>
      <c r="B811" s="299"/>
      <c r="C811" s="299"/>
      <c r="D811" s="299"/>
      <c r="E811" s="299"/>
      <c r="F811" s="164"/>
      <c r="G811" s="98"/>
      <c r="H811" s="97"/>
      <c r="I811" s="97"/>
      <c r="J811" s="97"/>
      <c r="K811" s="97"/>
      <c r="L811" s="97"/>
      <c r="M811" s="97"/>
      <c r="N811" s="97"/>
    </row>
    <row r="812" customFormat="false" ht="12.75" hidden="false" customHeight="false" outlineLevel="0" collapsed="false">
      <c r="A812" s="309"/>
      <c r="B812" s="299"/>
      <c r="C812" s="299"/>
      <c r="D812" s="299"/>
      <c r="E812" s="299"/>
      <c r="F812" s="164"/>
      <c r="G812" s="98"/>
      <c r="H812" s="97"/>
      <c r="I812" s="97"/>
      <c r="J812" s="97"/>
      <c r="K812" s="97"/>
      <c r="L812" s="97"/>
      <c r="M812" s="97"/>
      <c r="N812" s="97"/>
    </row>
    <row r="813" customFormat="false" ht="12.75" hidden="false" customHeight="false" outlineLevel="0" collapsed="false">
      <c r="A813" s="309"/>
      <c r="B813" s="299"/>
      <c r="C813" s="299"/>
      <c r="D813" s="299"/>
      <c r="E813" s="299"/>
      <c r="F813" s="164"/>
      <c r="G813" s="98"/>
      <c r="H813" s="97"/>
      <c r="I813" s="97"/>
      <c r="J813" s="97"/>
      <c r="K813" s="97"/>
      <c r="L813" s="97"/>
      <c r="M813" s="97"/>
      <c r="N813" s="97"/>
    </row>
    <row r="814" customFormat="false" ht="12.75" hidden="false" customHeight="false" outlineLevel="0" collapsed="false">
      <c r="A814" s="309"/>
      <c r="B814" s="299"/>
      <c r="C814" s="299"/>
      <c r="D814" s="299"/>
      <c r="E814" s="299"/>
      <c r="F814" s="164"/>
      <c r="G814" s="98"/>
      <c r="H814" s="97"/>
      <c r="I814" s="97"/>
      <c r="J814" s="97"/>
      <c r="K814" s="97"/>
      <c r="L814" s="97"/>
      <c r="M814" s="97"/>
      <c r="N814" s="97"/>
    </row>
    <row r="815" customFormat="false" ht="12.75" hidden="false" customHeight="false" outlineLevel="0" collapsed="false">
      <c r="A815" s="309"/>
      <c r="B815" s="299"/>
      <c r="C815" s="299"/>
      <c r="D815" s="299"/>
      <c r="E815" s="299"/>
      <c r="F815" s="164"/>
      <c r="G815" s="98"/>
      <c r="H815" s="97"/>
      <c r="I815" s="97"/>
      <c r="J815" s="97"/>
      <c r="K815" s="97"/>
      <c r="L815" s="97"/>
      <c r="M815" s="97"/>
      <c r="N815" s="97"/>
    </row>
    <row r="816" customFormat="false" ht="12.75" hidden="false" customHeight="false" outlineLevel="0" collapsed="false">
      <c r="A816" s="309"/>
      <c r="B816" s="299"/>
      <c r="C816" s="299"/>
      <c r="D816" s="299"/>
      <c r="E816" s="299"/>
      <c r="F816" s="164"/>
      <c r="G816" s="98"/>
      <c r="H816" s="97"/>
      <c r="I816" s="97"/>
      <c r="J816" s="97"/>
      <c r="K816" s="97"/>
      <c r="L816" s="97"/>
      <c r="M816" s="97"/>
      <c r="N816" s="97"/>
    </row>
    <row r="817" customFormat="false" ht="12.75" hidden="false" customHeight="false" outlineLevel="0" collapsed="false">
      <c r="A817" s="309"/>
      <c r="B817" s="299"/>
      <c r="C817" s="299"/>
      <c r="D817" s="299"/>
      <c r="E817" s="299"/>
      <c r="F817" s="164"/>
      <c r="G817" s="98"/>
      <c r="H817" s="97"/>
      <c r="I817" s="97"/>
      <c r="J817" s="97"/>
      <c r="K817" s="97"/>
      <c r="L817" s="97"/>
      <c r="M817" s="97"/>
      <c r="N817" s="97"/>
    </row>
    <row r="818" customFormat="false" ht="12.75" hidden="false" customHeight="false" outlineLevel="0" collapsed="false">
      <c r="A818" s="309"/>
      <c r="B818" s="299"/>
      <c r="C818" s="299"/>
      <c r="D818" s="299"/>
      <c r="E818" s="299"/>
      <c r="F818" s="164"/>
      <c r="G818" s="98"/>
      <c r="H818" s="97"/>
      <c r="I818" s="97"/>
      <c r="J818" s="97"/>
      <c r="K818" s="97"/>
      <c r="L818" s="97"/>
      <c r="M818" s="97"/>
      <c r="N818" s="97"/>
    </row>
    <row r="819" customFormat="false" ht="12.75" hidden="false" customHeight="false" outlineLevel="0" collapsed="false">
      <c r="A819" s="309"/>
      <c r="B819" s="299"/>
      <c r="C819" s="299"/>
      <c r="D819" s="299"/>
      <c r="E819" s="299"/>
      <c r="F819" s="164"/>
      <c r="G819" s="98"/>
      <c r="H819" s="97"/>
      <c r="I819" s="97"/>
      <c r="J819" s="97"/>
      <c r="K819" s="97"/>
      <c r="L819" s="97"/>
      <c r="M819" s="97"/>
      <c r="N819" s="97"/>
    </row>
    <row r="820" customFormat="false" ht="12.75" hidden="false" customHeight="false" outlineLevel="0" collapsed="false">
      <c r="A820" s="309"/>
      <c r="B820" s="299"/>
      <c r="C820" s="299"/>
      <c r="D820" s="299"/>
      <c r="E820" s="299"/>
      <c r="F820" s="164"/>
      <c r="G820" s="98"/>
      <c r="H820" s="97"/>
      <c r="I820" s="97"/>
      <c r="J820" s="97"/>
      <c r="K820" s="97"/>
      <c r="L820" s="97"/>
      <c r="M820" s="97"/>
      <c r="N820" s="97"/>
    </row>
    <row r="821" customFormat="false" ht="12.75" hidden="false" customHeight="false" outlineLevel="0" collapsed="false">
      <c r="A821" s="309"/>
      <c r="B821" s="299"/>
      <c r="C821" s="299"/>
      <c r="D821" s="299"/>
      <c r="E821" s="299"/>
      <c r="F821" s="164"/>
      <c r="G821" s="98"/>
      <c r="H821" s="97"/>
      <c r="I821" s="97"/>
      <c r="J821" s="97"/>
      <c r="K821" s="97"/>
      <c r="L821" s="97"/>
      <c r="M821" s="97"/>
      <c r="N821" s="97"/>
    </row>
    <row r="822" customFormat="false" ht="12.75" hidden="false" customHeight="false" outlineLevel="0" collapsed="false">
      <c r="A822" s="309"/>
      <c r="B822" s="299"/>
      <c r="C822" s="299"/>
      <c r="D822" s="299"/>
      <c r="E822" s="299"/>
      <c r="F822" s="164"/>
      <c r="G822" s="98"/>
      <c r="H822" s="97"/>
      <c r="I822" s="97"/>
      <c r="J822" s="97"/>
      <c r="K822" s="97"/>
      <c r="L822" s="97"/>
      <c r="M822" s="97"/>
      <c r="N822" s="97"/>
    </row>
    <row r="823" customFormat="false" ht="12.75" hidden="false" customHeight="false" outlineLevel="0" collapsed="false">
      <c r="A823" s="309"/>
      <c r="B823" s="299"/>
      <c r="C823" s="299"/>
      <c r="D823" s="299"/>
      <c r="E823" s="299"/>
      <c r="F823" s="164"/>
      <c r="G823" s="98"/>
      <c r="H823" s="97"/>
      <c r="I823" s="97"/>
      <c r="J823" s="97"/>
      <c r="K823" s="97"/>
      <c r="L823" s="97"/>
      <c r="M823" s="97"/>
      <c r="N823" s="97"/>
    </row>
    <row r="824" customFormat="false" ht="12.75" hidden="false" customHeight="false" outlineLevel="0" collapsed="false">
      <c r="A824" s="309"/>
      <c r="B824" s="299"/>
      <c r="C824" s="299"/>
      <c r="D824" s="299"/>
      <c r="E824" s="299"/>
      <c r="F824" s="164"/>
      <c r="G824" s="98"/>
      <c r="H824" s="97"/>
      <c r="I824" s="97"/>
      <c r="J824" s="97"/>
      <c r="K824" s="97"/>
      <c r="L824" s="97"/>
      <c r="M824" s="97"/>
      <c r="N824" s="97"/>
    </row>
    <row r="825" customFormat="false" ht="12.75" hidden="false" customHeight="false" outlineLevel="0" collapsed="false">
      <c r="A825" s="309"/>
      <c r="B825" s="299"/>
      <c r="C825" s="299"/>
      <c r="D825" s="299"/>
      <c r="E825" s="299"/>
      <c r="F825" s="164"/>
      <c r="G825" s="98"/>
      <c r="H825" s="97"/>
      <c r="I825" s="97"/>
      <c r="J825" s="97"/>
      <c r="K825" s="97"/>
      <c r="L825" s="97"/>
      <c r="M825" s="97"/>
      <c r="N825" s="97"/>
    </row>
    <row r="826" customFormat="false" ht="12.75" hidden="false" customHeight="false" outlineLevel="0" collapsed="false">
      <c r="A826" s="309"/>
      <c r="B826" s="299"/>
      <c r="C826" s="299"/>
      <c r="D826" s="299"/>
      <c r="E826" s="299"/>
      <c r="F826" s="164"/>
      <c r="G826" s="98"/>
      <c r="H826" s="97"/>
      <c r="I826" s="97"/>
      <c r="J826" s="97"/>
      <c r="K826" s="97"/>
      <c r="L826" s="97"/>
      <c r="M826" s="97"/>
      <c r="N826" s="97"/>
    </row>
    <row r="827" customFormat="false" ht="12.75" hidden="false" customHeight="false" outlineLevel="0" collapsed="false">
      <c r="A827" s="309"/>
      <c r="B827" s="299"/>
      <c r="C827" s="299"/>
      <c r="D827" s="299"/>
      <c r="E827" s="299"/>
      <c r="F827" s="164"/>
      <c r="G827" s="98"/>
      <c r="H827" s="97"/>
      <c r="I827" s="97"/>
      <c r="J827" s="97"/>
      <c r="K827" s="97"/>
      <c r="L827" s="97"/>
      <c r="M827" s="97"/>
      <c r="N827" s="97"/>
    </row>
    <row r="828" customFormat="false" ht="12.75" hidden="false" customHeight="false" outlineLevel="0" collapsed="false">
      <c r="A828" s="309"/>
      <c r="B828" s="299"/>
      <c r="C828" s="299"/>
      <c r="D828" s="299"/>
      <c r="E828" s="299"/>
      <c r="F828" s="164"/>
      <c r="G828" s="98"/>
      <c r="H828" s="97"/>
      <c r="I828" s="97"/>
      <c r="J828" s="97"/>
      <c r="K828" s="97"/>
      <c r="L828" s="97"/>
      <c r="M828" s="97"/>
      <c r="N828" s="97"/>
    </row>
    <row r="829" customFormat="false" ht="12.75" hidden="false" customHeight="false" outlineLevel="0" collapsed="false">
      <c r="A829" s="309"/>
      <c r="B829" s="299"/>
      <c r="C829" s="299"/>
      <c r="D829" s="299"/>
      <c r="E829" s="299"/>
      <c r="F829" s="164"/>
      <c r="G829" s="98"/>
      <c r="H829" s="97"/>
      <c r="I829" s="97"/>
      <c r="J829" s="97"/>
      <c r="K829" s="97"/>
      <c r="L829" s="97"/>
      <c r="M829" s="97"/>
      <c r="N829" s="97"/>
    </row>
    <row r="830" customFormat="false" ht="12.75" hidden="false" customHeight="false" outlineLevel="0" collapsed="false">
      <c r="A830" s="309"/>
      <c r="B830" s="299"/>
      <c r="C830" s="299"/>
      <c r="D830" s="299"/>
      <c r="E830" s="299"/>
      <c r="F830" s="164"/>
      <c r="G830" s="98"/>
      <c r="H830" s="97"/>
      <c r="I830" s="97"/>
      <c r="J830" s="97"/>
      <c r="K830" s="97"/>
      <c r="L830" s="97"/>
      <c r="M830" s="97"/>
      <c r="N830" s="97"/>
    </row>
    <row r="831" customFormat="false" ht="12.75" hidden="false" customHeight="false" outlineLevel="0" collapsed="false">
      <c r="A831" s="309"/>
      <c r="B831" s="299"/>
      <c r="C831" s="299"/>
      <c r="D831" s="299"/>
      <c r="E831" s="299"/>
      <c r="F831" s="164"/>
      <c r="G831" s="98"/>
      <c r="H831" s="97"/>
      <c r="I831" s="97"/>
      <c r="J831" s="97"/>
      <c r="K831" s="97"/>
      <c r="L831" s="97"/>
      <c r="M831" s="97"/>
      <c r="N831" s="97"/>
    </row>
    <row r="832" customFormat="false" ht="12.75" hidden="false" customHeight="false" outlineLevel="0" collapsed="false">
      <c r="A832" s="309"/>
      <c r="B832" s="299"/>
      <c r="C832" s="299"/>
      <c r="D832" s="299"/>
      <c r="E832" s="299"/>
      <c r="F832" s="164"/>
      <c r="G832" s="98"/>
      <c r="H832" s="97"/>
      <c r="I832" s="97"/>
      <c r="J832" s="97"/>
      <c r="K832" s="97"/>
      <c r="L832" s="97"/>
      <c r="M832" s="97"/>
      <c r="N832" s="97"/>
    </row>
    <row r="833" customFormat="false" ht="12.75" hidden="false" customHeight="false" outlineLevel="0" collapsed="false">
      <c r="A833" s="309"/>
      <c r="B833" s="299"/>
      <c r="C833" s="299"/>
      <c r="D833" s="299"/>
      <c r="E833" s="299"/>
      <c r="F833" s="164"/>
      <c r="G833" s="98"/>
      <c r="H833" s="97"/>
      <c r="I833" s="97"/>
      <c r="J833" s="97"/>
      <c r="K833" s="97"/>
      <c r="L833" s="97"/>
      <c r="M833" s="97"/>
      <c r="N833" s="97"/>
    </row>
    <row r="834" customFormat="false" ht="12.75" hidden="false" customHeight="false" outlineLevel="0" collapsed="false">
      <c r="A834" s="309"/>
      <c r="B834" s="299"/>
      <c r="C834" s="299"/>
      <c r="D834" s="299"/>
      <c r="E834" s="299"/>
      <c r="F834" s="164"/>
      <c r="G834" s="98"/>
      <c r="H834" s="97"/>
      <c r="I834" s="97"/>
      <c r="J834" s="97"/>
      <c r="K834" s="97"/>
      <c r="L834" s="97"/>
      <c r="M834" s="97"/>
      <c r="N834" s="97"/>
    </row>
    <row r="835" customFormat="false" ht="12.75" hidden="false" customHeight="false" outlineLevel="0" collapsed="false">
      <c r="A835" s="309"/>
      <c r="B835" s="299"/>
      <c r="C835" s="299"/>
      <c r="D835" s="299"/>
      <c r="E835" s="299"/>
      <c r="F835" s="164"/>
      <c r="G835" s="98"/>
      <c r="H835" s="97"/>
      <c r="I835" s="97"/>
      <c r="J835" s="97"/>
      <c r="K835" s="97"/>
      <c r="L835" s="97"/>
      <c r="M835" s="97"/>
      <c r="N835" s="97"/>
    </row>
    <row r="836" customFormat="false" ht="12.75" hidden="false" customHeight="false" outlineLevel="0" collapsed="false">
      <c r="A836" s="309"/>
      <c r="B836" s="299"/>
      <c r="C836" s="299"/>
      <c r="D836" s="299"/>
      <c r="E836" s="299"/>
      <c r="F836" s="164"/>
      <c r="G836" s="98"/>
      <c r="H836" s="97"/>
      <c r="I836" s="97"/>
      <c r="J836" s="97"/>
      <c r="K836" s="97"/>
      <c r="L836" s="97"/>
      <c r="M836" s="97"/>
      <c r="N836" s="97"/>
    </row>
    <row r="837" customFormat="false" ht="12.75" hidden="false" customHeight="false" outlineLevel="0" collapsed="false">
      <c r="A837" s="309"/>
      <c r="B837" s="299"/>
      <c r="C837" s="299"/>
      <c r="D837" s="299"/>
      <c r="E837" s="299"/>
      <c r="F837" s="164"/>
      <c r="G837" s="98"/>
      <c r="H837" s="97"/>
      <c r="I837" s="97"/>
      <c r="J837" s="97"/>
      <c r="K837" s="97"/>
      <c r="L837" s="97"/>
      <c r="M837" s="97"/>
      <c r="N837" s="97"/>
    </row>
    <row r="838" customFormat="false" ht="12.75" hidden="false" customHeight="false" outlineLevel="0" collapsed="false">
      <c r="A838" s="309"/>
      <c r="B838" s="299"/>
      <c r="C838" s="299"/>
      <c r="D838" s="299"/>
      <c r="E838" s="299"/>
      <c r="F838" s="164"/>
      <c r="G838" s="98"/>
      <c r="H838" s="97"/>
      <c r="I838" s="97"/>
      <c r="J838" s="97"/>
      <c r="K838" s="97"/>
      <c r="L838" s="97"/>
      <c r="M838" s="97"/>
      <c r="N838" s="97"/>
    </row>
    <row r="839" customFormat="false" ht="12.75" hidden="false" customHeight="false" outlineLevel="0" collapsed="false">
      <c r="A839" s="309"/>
      <c r="B839" s="299"/>
      <c r="C839" s="299"/>
      <c r="D839" s="299"/>
      <c r="E839" s="299"/>
      <c r="F839" s="164"/>
      <c r="G839" s="98"/>
      <c r="H839" s="97"/>
      <c r="I839" s="97"/>
      <c r="J839" s="97"/>
      <c r="K839" s="97"/>
      <c r="L839" s="97"/>
      <c r="M839" s="97"/>
      <c r="N839" s="97"/>
    </row>
    <row r="840" customFormat="false" ht="12.75" hidden="false" customHeight="false" outlineLevel="0" collapsed="false">
      <c r="A840" s="309"/>
      <c r="B840" s="299"/>
      <c r="C840" s="299"/>
      <c r="D840" s="299"/>
      <c r="E840" s="299"/>
      <c r="F840" s="164"/>
      <c r="G840" s="98"/>
      <c r="H840" s="97"/>
      <c r="I840" s="97"/>
      <c r="J840" s="97"/>
      <c r="K840" s="97"/>
      <c r="L840" s="97"/>
      <c r="M840" s="97"/>
      <c r="N840" s="97"/>
    </row>
    <row r="841" customFormat="false" ht="12.75" hidden="false" customHeight="false" outlineLevel="0" collapsed="false">
      <c r="A841" s="309"/>
      <c r="B841" s="299"/>
      <c r="C841" s="299"/>
      <c r="D841" s="299"/>
      <c r="E841" s="299"/>
      <c r="F841" s="164"/>
      <c r="G841" s="98"/>
      <c r="H841" s="97"/>
      <c r="I841" s="97"/>
      <c r="J841" s="97"/>
      <c r="K841" s="97"/>
      <c r="L841" s="97"/>
      <c r="M841" s="97"/>
      <c r="N841" s="97"/>
    </row>
    <row r="842" customFormat="false" ht="12.75" hidden="false" customHeight="false" outlineLevel="0" collapsed="false">
      <c r="A842" s="309"/>
      <c r="B842" s="299"/>
      <c r="C842" s="299"/>
      <c r="D842" s="299"/>
      <c r="E842" s="299"/>
      <c r="F842" s="164"/>
      <c r="G842" s="98"/>
      <c r="H842" s="97"/>
      <c r="I842" s="97"/>
      <c r="J842" s="97"/>
      <c r="K842" s="97"/>
      <c r="L842" s="97"/>
      <c r="M842" s="97"/>
      <c r="N842" s="97"/>
    </row>
    <row r="843" customFormat="false" ht="12.75" hidden="false" customHeight="false" outlineLevel="0" collapsed="false">
      <c r="A843" s="309"/>
      <c r="B843" s="299"/>
      <c r="C843" s="299"/>
      <c r="D843" s="299"/>
      <c r="E843" s="299"/>
      <c r="F843" s="164"/>
      <c r="G843" s="98"/>
      <c r="H843" s="97"/>
      <c r="I843" s="97"/>
      <c r="J843" s="97"/>
      <c r="K843" s="97"/>
      <c r="L843" s="97"/>
      <c r="M843" s="97"/>
      <c r="N843" s="97"/>
    </row>
    <row r="844" customFormat="false" ht="12.75" hidden="false" customHeight="false" outlineLevel="0" collapsed="false">
      <c r="A844" s="309"/>
      <c r="B844" s="299"/>
      <c r="C844" s="299"/>
      <c r="D844" s="299"/>
      <c r="E844" s="299"/>
      <c r="F844" s="164"/>
      <c r="G844" s="98"/>
      <c r="H844" s="97"/>
      <c r="I844" s="97"/>
      <c r="J844" s="97"/>
      <c r="K844" s="97"/>
      <c r="L844" s="97"/>
      <c r="M844" s="97"/>
      <c r="N844" s="97"/>
    </row>
    <row r="845" customFormat="false" ht="12.75" hidden="false" customHeight="false" outlineLevel="0" collapsed="false">
      <c r="A845" s="309"/>
      <c r="B845" s="299"/>
      <c r="C845" s="299"/>
      <c r="D845" s="299"/>
      <c r="E845" s="299"/>
      <c r="F845" s="164"/>
      <c r="G845" s="98"/>
      <c r="H845" s="97"/>
      <c r="I845" s="97"/>
      <c r="J845" s="97"/>
      <c r="K845" s="97"/>
      <c r="L845" s="97"/>
      <c r="M845" s="97"/>
      <c r="N845" s="97"/>
    </row>
    <row r="846" customFormat="false" ht="12.75" hidden="false" customHeight="false" outlineLevel="0" collapsed="false">
      <c r="A846" s="309"/>
      <c r="B846" s="299"/>
      <c r="C846" s="299"/>
      <c r="D846" s="299"/>
      <c r="E846" s="299"/>
      <c r="F846" s="164"/>
      <c r="G846" s="98"/>
      <c r="H846" s="97"/>
      <c r="I846" s="97"/>
      <c r="J846" s="97"/>
      <c r="K846" s="97"/>
      <c r="L846" s="97"/>
      <c r="M846" s="97"/>
      <c r="N846" s="97"/>
    </row>
    <row r="847" customFormat="false" ht="12.75" hidden="false" customHeight="false" outlineLevel="0" collapsed="false">
      <c r="A847" s="309"/>
      <c r="B847" s="299"/>
      <c r="C847" s="299"/>
      <c r="D847" s="299"/>
      <c r="E847" s="299"/>
      <c r="F847" s="164"/>
      <c r="G847" s="98"/>
      <c r="H847" s="97"/>
      <c r="I847" s="97"/>
      <c r="J847" s="97"/>
      <c r="K847" s="97"/>
      <c r="L847" s="97"/>
      <c r="M847" s="97"/>
      <c r="N847" s="97"/>
    </row>
    <row r="848" customFormat="false" ht="12.75" hidden="false" customHeight="false" outlineLevel="0" collapsed="false">
      <c r="A848" s="309"/>
      <c r="B848" s="299"/>
      <c r="C848" s="299"/>
      <c r="D848" s="299"/>
      <c r="E848" s="299"/>
      <c r="F848" s="164"/>
      <c r="G848" s="98"/>
      <c r="H848" s="97"/>
      <c r="I848" s="97"/>
      <c r="J848" s="97"/>
      <c r="K848" s="97"/>
      <c r="L848" s="97"/>
      <c r="M848" s="97"/>
      <c r="N848" s="97"/>
    </row>
    <row r="849" customFormat="false" ht="12.75" hidden="false" customHeight="false" outlineLevel="0" collapsed="false">
      <c r="A849" s="309"/>
      <c r="B849" s="299"/>
      <c r="C849" s="299"/>
      <c r="D849" s="299"/>
      <c r="E849" s="299"/>
      <c r="F849" s="164"/>
      <c r="G849" s="98"/>
      <c r="H849" s="97"/>
      <c r="I849" s="97"/>
      <c r="J849" s="97"/>
      <c r="K849" s="97"/>
      <c r="L849" s="97"/>
      <c r="M849" s="97"/>
      <c r="N849" s="97"/>
    </row>
    <row r="850" customFormat="false" ht="12.75" hidden="false" customHeight="false" outlineLevel="0" collapsed="false">
      <c r="A850" s="309"/>
      <c r="B850" s="299"/>
      <c r="C850" s="299"/>
      <c r="D850" s="299"/>
      <c r="E850" s="299"/>
      <c r="F850" s="164"/>
      <c r="G850" s="98"/>
      <c r="H850" s="97"/>
      <c r="I850" s="97"/>
      <c r="J850" s="97"/>
      <c r="K850" s="97"/>
      <c r="L850" s="97"/>
      <c r="M850" s="97"/>
      <c r="N850" s="97"/>
    </row>
    <row r="851" customFormat="false" ht="12.75" hidden="false" customHeight="false" outlineLevel="0" collapsed="false">
      <c r="A851" s="309"/>
      <c r="B851" s="299"/>
      <c r="C851" s="299"/>
      <c r="D851" s="299"/>
      <c r="E851" s="299"/>
      <c r="F851" s="164"/>
      <c r="G851" s="98"/>
      <c r="H851" s="97"/>
      <c r="I851" s="97"/>
      <c r="J851" s="97"/>
      <c r="K851" s="97"/>
      <c r="L851" s="97"/>
      <c r="M851" s="97"/>
      <c r="N851" s="97"/>
    </row>
    <row r="852" customFormat="false" ht="12.75" hidden="false" customHeight="false" outlineLevel="0" collapsed="false">
      <c r="A852" s="309"/>
      <c r="B852" s="299"/>
      <c r="C852" s="299"/>
      <c r="D852" s="299"/>
      <c r="E852" s="299"/>
      <c r="F852" s="164"/>
      <c r="G852" s="98"/>
      <c r="H852" s="97"/>
      <c r="I852" s="97"/>
      <c r="J852" s="97"/>
      <c r="K852" s="97"/>
      <c r="L852" s="97"/>
      <c r="M852" s="97"/>
      <c r="N852" s="97"/>
    </row>
    <row r="853" customFormat="false" ht="12.75" hidden="false" customHeight="false" outlineLevel="0" collapsed="false">
      <c r="A853" s="309"/>
      <c r="B853" s="299"/>
      <c r="C853" s="299"/>
      <c r="D853" s="299"/>
      <c r="E853" s="299"/>
      <c r="F853" s="164"/>
      <c r="G853" s="98"/>
      <c r="H853" s="97"/>
      <c r="I853" s="97"/>
      <c r="J853" s="97"/>
      <c r="K853" s="97"/>
      <c r="L853" s="97"/>
      <c r="M853" s="97"/>
      <c r="N853" s="97"/>
    </row>
    <row r="854" customFormat="false" ht="12.75" hidden="false" customHeight="false" outlineLevel="0" collapsed="false">
      <c r="A854" s="309"/>
      <c r="B854" s="299"/>
      <c r="C854" s="299"/>
      <c r="D854" s="299"/>
      <c r="E854" s="299"/>
      <c r="F854" s="164"/>
      <c r="G854" s="98"/>
      <c r="H854" s="97"/>
      <c r="I854" s="97"/>
      <c r="J854" s="97"/>
      <c r="K854" s="97"/>
      <c r="L854" s="97"/>
      <c r="M854" s="97"/>
      <c r="N854" s="97"/>
    </row>
    <row r="855" customFormat="false" ht="12.75" hidden="false" customHeight="false" outlineLevel="0" collapsed="false">
      <c r="A855" s="309"/>
      <c r="B855" s="299"/>
      <c r="C855" s="299"/>
      <c r="D855" s="299"/>
      <c r="E855" s="299"/>
      <c r="F855" s="164"/>
      <c r="G855" s="98"/>
      <c r="H855" s="97"/>
      <c r="I855" s="97"/>
      <c r="J855" s="97"/>
      <c r="K855" s="97"/>
      <c r="L855" s="97"/>
      <c r="M855" s="97"/>
      <c r="N855" s="97"/>
    </row>
    <row r="856" customFormat="false" ht="12.75" hidden="false" customHeight="false" outlineLevel="0" collapsed="false">
      <c r="A856" s="309"/>
      <c r="B856" s="299"/>
      <c r="C856" s="299"/>
      <c r="D856" s="299"/>
      <c r="E856" s="299"/>
      <c r="F856" s="164"/>
      <c r="G856" s="98"/>
      <c r="H856" s="97"/>
      <c r="I856" s="97"/>
      <c r="J856" s="97"/>
      <c r="K856" s="97"/>
      <c r="L856" s="97"/>
      <c r="M856" s="97"/>
      <c r="N856" s="97"/>
    </row>
    <row r="857" customFormat="false" ht="12.75" hidden="false" customHeight="false" outlineLevel="0" collapsed="false">
      <c r="A857" s="309"/>
      <c r="B857" s="299"/>
      <c r="C857" s="299"/>
      <c r="D857" s="299"/>
      <c r="E857" s="299"/>
      <c r="F857" s="164"/>
      <c r="G857" s="98"/>
      <c r="H857" s="97"/>
      <c r="I857" s="97"/>
      <c r="J857" s="97"/>
      <c r="K857" s="97"/>
      <c r="L857" s="97"/>
      <c r="M857" s="97"/>
      <c r="N857" s="97"/>
    </row>
    <row r="858" customFormat="false" ht="12.75" hidden="false" customHeight="false" outlineLevel="0" collapsed="false">
      <c r="A858" s="309"/>
      <c r="B858" s="299"/>
      <c r="C858" s="299"/>
      <c r="D858" s="299"/>
      <c r="E858" s="299"/>
      <c r="F858" s="164"/>
      <c r="G858" s="98"/>
      <c r="H858" s="97"/>
      <c r="I858" s="97"/>
      <c r="J858" s="97"/>
      <c r="K858" s="97"/>
      <c r="L858" s="97"/>
      <c r="M858" s="97"/>
      <c r="N858" s="97"/>
    </row>
    <row r="859" customFormat="false" ht="12.75" hidden="false" customHeight="false" outlineLevel="0" collapsed="false">
      <c r="A859" s="309"/>
      <c r="B859" s="299"/>
      <c r="C859" s="299"/>
      <c r="D859" s="299"/>
      <c r="E859" s="299"/>
      <c r="F859" s="164"/>
      <c r="G859" s="98"/>
      <c r="H859" s="97"/>
      <c r="I859" s="97"/>
      <c r="J859" s="97"/>
      <c r="K859" s="97"/>
      <c r="L859" s="97"/>
      <c r="M859" s="97"/>
      <c r="N859" s="97"/>
    </row>
    <row r="860" customFormat="false" ht="12.75" hidden="false" customHeight="false" outlineLevel="0" collapsed="false">
      <c r="A860" s="309"/>
      <c r="B860" s="299"/>
      <c r="C860" s="299"/>
      <c r="D860" s="299"/>
      <c r="E860" s="299"/>
      <c r="F860" s="164"/>
      <c r="G860" s="98"/>
      <c r="H860" s="97"/>
      <c r="I860" s="97"/>
      <c r="J860" s="97"/>
      <c r="K860" s="97"/>
      <c r="L860" s="97"/>
      <c r="M860" s="97"/>
      <c r="N860" s="97"/>
    </row>
    <row r="861" customFormat="false" ht="12.75" hidden="false" customHeight="false" outlineLevel="0" collapsed="false">
      <c r="A861" s="309"/>
      <c r="B861" s="299"/>
      <c r="C861" s="299"/>
      <c r="D861" s="299"/>
      <c r="E861" s="299"/>
      <c r="F861" s="164"/>
      <c r="G861" s="98"/>
      <c r="H861" s="97"/>
      <c r="I861" s="97"/>
      <c r="J861" s="97"/>
      <c r="K861" s="97"/>
      <c r="L861" s="97"/>
      <c r="M861" s="97"/>
      <c r="N861" s="97"/>
    </row>
    <row r="862" customFormat="false" ht="12.75" hidden="false" customHeight="false" outlineLevel="0" collapsed="false">
      <c r="A862" s="309"/>
      <c r="B862" s="299"/>
      <c r="C862" s="299"/>
      <c r="D862" s="299"/>
      <c r="E862" s="299"/>
      <c r="F862" s="164"/>
      <c r="G862" s="98"/>
      <c r="H862" s="97"/>
      <c r="I862" s="97"/>
      <c r="J862" s="97"/>
      <c r="K862" s="97"/>
      <c r="L862" s="97"/>
      <c r="M862" s="97"/>
      <c r="N862" s="97"/>
    </row>
    <row r="863" customFormat="false" ht="12.75" hidden="false" customHeight="false" outlineLevel="0" collapsed="false">
      <c r="A863" s="309"/>
      <c r="B863" s="299"/>
      <c r="C863" s="299"/>
      <c r="D863" s="299"/>
      <c r="E863" s="299"/>
      <c r="F863" s="164"/>
      <c r="G863" s="98"/>
      <c r="H863" s="97"/>
      <c r="I863" s="97"/>
      <c r="J863" s="97"/>
      <c r="K863" s="97"/>
      <c r="L863" s="97"/>
      <c r="M863" s="97"/>
      <c r="N863" s="97"/>
    </row>
    <row r="864" customFormat="false" ht="12.75" hidden="false" customHeight="false" outlineLevel="0" collapsed="false">
      <c r="A864" s="309"/>
      <c r="B864" s="299"/>
      <c r="C864" s="299"/>
      <c r="D864" s="299"/>
      <c r="E864" s="299"/>
      <c r="F864" s="164"/>
      <c r="G864" s="98"/>
      <c r="H864" s="97"/>
      <c r="I864" s="97"/>
      <c r="J864" s="97"/>
      <c r="K864" s="97"/>
      <c r="L864" s="97"/>
      <c r="M864" s="97"/>
      <c r="N864" s="97"/>
    </row>
    <row r="865" customFormat="false" ht="12.75" hidden="false" customHeight="false" outlineLevel="0" collapsed="false">
      <c r="A865" s="309"/>
      <c r="B865" s="299"/>
      <c r="C865" s="299"/>
      <c r="D865" s="299"/>
      <c r="E865" s="299"/>
      <c r="F865" s="164"/>
      <c r="G865" s="98"/>
      <c r="H865" s="97"/>
      <c r="I865" s="97"/>
      <c r="J865" s="97"/>
      <c r="K865" s="97"/>
      <c r="L865" s="97"/>
      <c r="M865" s="97"/>
      <c r="N865" s="97"/>
    </row>
    <row r="866" customFormat="false" ht="12.75" hidden="false" customHeight="false" outlineLevel="0" collapsed="false">
      <c r="A866" s="309"/>
      <c r="B866" s="299"/>
      <c r="C866" s="299"/>
      <c r="D866" s="299"/>
      <c r="E866" s="299"/>
      <c r="F866" s="164"/>
      <c r="G866" s="98"/>
      <c r="H866" s="97"/>
      <c r="I866" s="97"/>
      <c r="J866" s="97"/>
      <c r="K866" s="97"/>
      <c r="L866" s="97"/>
      <c r="M866" s="97"/>
      <c r="N866" s="97"/>
    </row>
    <row r="867" customFormat="false" ht="12.75" hidden="false" customHeight="false" outlineLevel="0" collapsed="false">
      <c r="A867" s="309"/>
      <c r="B867" s="299"/>
      <c r="C867" s="299"/>
      <c r="D867" s="299"/>
      <c r="E867" s="299"/>
      <c r="F867" s="164"/>
      <c r="G867" s="98"/>
      <c r="H867" s="97"/>
      <c r="I867" s="97"/>
      <c r="J867" s="97"/>
      <c r="K867" s="97"/>
      <c r="L867" s="97"/>
      <c r="M867" s="97"/>
      <c r="N867" s="97"/>
    </row>
    <row r="868" customFormat="false" ht="12.75" hidden="false" customHeight="false" outlineLevel="0" collapsed="false">
      <c r="A868" s="309"/>
      <c r="B868" s="299"/>
      <c r="C868" s="299"/>
      <c r="D868" s="299"/>
      <c r="E868" s="299"/>
      <c r="F868" s="164"/>
      <c r="G868" s="98"/>
      <c r="H868" s="97"/>
      <c r="I868" s="97"/>
      <c r="J868" s="97"/>
      <c r="K868" s="97"/>
      <c r="L868" s="97"/>
      <c r="M868" s="97"/>
      <c r="N868" s="97"/>
    </row>
    <row r="869" customFormat="false" ht="12.75" hidden="false" customHeight="false" outlineLevel="0" collapsed="false">
      <c r="A869" s="309"/>
      <c r="B869" s="299"/>
      <c r="C869" s="299"/>
      <c r="D869" s="299"/>
      <c r="E869" s="299"/>
      <c r="F869" s="164"/>
      <c r="G869" s="98"/>
      <c r="H869" s="97"/>
      <c r="I869" s="97"/>
      <c r="J869" s="97"/>
      <c r="K869" s="97"/>
      <c r="L869" s="97"/>
      <c r="M869" s="97"/>
      <c r="N869" s="97"/>
    </row>
    <row r="870" customFormat="false" ht="12.75" hidden="false" customHeight="false" outlineLevel="0" collapsed="false">
      <c r="A870" s="309"/>
      <c r="B870" s="299"/>
      <c r="C870" s="299"/>
      <c r="D870" s="299"/>
      <c r="E870" s="299"/>
      <c r="F870" s="164"/>
      <c r="G870" s="98"/>
      <c r="H870" s="97"/>
      <c r="I870" s="97"/>
      <c r="J870" s="97"/>
      <c r="K870" s="97"/>
      <c r="L870" s="97"/>
      <c r="M870" s="97"/>
      <c r="N870" s="97"/>
    </row>
    <row r="871" customFormat="false" ht="12.75" hidden="false" customHeight="false" outlineLevel="0" collapsed="false">
      <c r="A871" s="309"/>
      <c r="B871" s="299"/>
      <c r="C871" s="299"/>
      <c r="D871" s="299"/>
      <c r="E871" s="299"/>
      <c r="F871" s="164"/>
      <c r="G871" s="98"/>
      <c r="H871" s="97"/>
      <c r="I871" s="97"/>
      <c r="J871" s="97"/>
      <c r="K871" s="97"/>
      <c r="L871" s="97"/>
      <c r="M871" s="97"/>
      <c r="N871" s="97"/>
    </row>
    <row r="872" customFormat="false" ht="12.75" hidden="false" customHeight="false" outlineLevel="0" collapsed="false">
      <c r="A872" s="309"/>
      <c r="B872" s="299"/>
      <c r="C872" s="299"/>
      <c r="D872" s="299"/>
      <c r="E872" s="299"/>
      <c r="F872" s="164"/>
      <c r="G872" s="98"/>
      <c r="H872" s="97"/>
      <c r="I872" s="97"/>
      <c r="J872" s="97"/>
      <c r="K872" s="97"/>
      <c r="L872" s="97"/>
      <c r="M872" s="97"/>
      <c r="N872" s="97"/>
    </row>
    <row r="873" customFormat="false" ht="12.75" hidden="false" customHeight="false" outlineLevel="0" collapsed="false">
      <c r="A873" s="309"/>
      <c r="B873" s="299"/>
      <c r="C873" s="299"/>
      <c r="D873" s="299"/>
      <c r="E873" s="299"/>
      <c r="F873" s="164"/>
      <c r="G873" s="98"/>
      <c r="H873" s="97"/>
      <c r="I873" s="97"/>
      <c r="J873" s="97"/>
      <c r="K873" s="97"/>
      <c r="L873" s="97"/>
      <c r="M873" s="97"/>
      <c r="N873" s="97"/>
    </row>
    <row r="874" customFormat="false" ht="12.75" hidden="false" customHeight="false" outlineLevel="0" collapsed="false">
      <c r="A874" s="309"/>
      <c r="B874" s="299"/>
      <c r="C874" s="299"/>
      <c r="D874" s="299"/>
      <c r="E874" s="299"/>
      <c r="F874" s="164"/>
      <c r="G874" s="98"/>
      <c r="H874" s="97"/>
      <c r="I874" s="97"/>
      <c r="J874" s="97"/>
      <c r="K874" s="97"/>
      <c r="L874" s="97"/>
      <c r="M874" s="97"/>
      <c r="N874" s="97"/>
    </row>
    <row r="875" customFormat="false" ht="12.75" hidden="false" customHeight="false" outlineLevel="0" collapsed="false">
      <c r="A875" s="309"/>
      <c r="B875" s="299"/>
      <c r="C875" s="299"/>
      <c r="D875" s="299"/>
      <c r="E875" s="299"/>
      <c r="F875" s="164"/>
      <c r="G875" s="98"/>
      <c r="H875" s="97"/>
      <c r="I875" s="97"/>
      <c r="J875" s="97"/>
      <c r="K875" s="97"/>
      <c r="L875" s="97"/>
      <c r="M875" s="97"/>
      <c r="N875" s="97"/>
    </row>
    <row r="876" customFormat="false" ht="12.75" hidden="false" customHeight="false" outlineLevel="0" collapsed="false">
      <c r="A876" s="309"/>
      <c r="B876" s="299"/>
      <c r="C876" s="299"/>
      <c r="D876" s="299"/>
      <c r="E876" s="299"/>
      <c r="F876" s="164"/>
      <c r="G876" s="98"/>
      <c r="H876" s="97"/>
      <c r="I876" s="97"/>
      <c r="J876" s="97"/>
      <c r="K876" s="97"/>
      <c r="L876" s="97"/>
      <c r="M876" s="97"/>
      <c r="N876" s="97"/>
    </row>
    <row r="877" customFormat="false" ht="12.75" hidden="false" customHeight="false" outlineLevel="0" collapsed="false">
      <c r="A877" s="309"/>
      <c r="B877" s="299"/>
      <c r="C877" s="299"/>
      <c r="D877" s="299"/>
      <c r="E877" s="299"/>
      <c r="F877" s="164"/>
      <c r="G877" s="98"/>
      <c r="H877" s="97"/>
      <c r="I877" s="97"/>
      <c r="J877" s="97"/>
      <c r="K877" s="97"/>
      <c r="L877" s="97"/>
      <c r="M877" s="97"/>
      <c r="N877" s="97"/>
    </row>
    <row r="878" customFormat="false" ht="12.75" hidden="false" customHeight="false" outlineLevel="0" collapsed="false">
      <c r="A878" s="309"/>
      <c r="B878" s="299"/>
      <c r="C878" s="299"/>
      <c r="D878" s="299"/>
      <c r="E878" s="299"/>
      <c r="F878" s="164"/>
      <c r="G878" s="98"/>
      <c r="H878" s="97"/>
      <c r="I878" s="97"/>
      <c r="J878" s="97"/>
      <c r="K878" s="97"/>
      <c r="L878" s="97"/>
      <c r="M878" s="97"/>
      <c r="N878" s="97"/>
    </row>
    <row r="879" customFormat="false" ht="12.75" hidden="false" customHeight="false" outlineLevel="0" collapsed="false">
      <c r="A879" s="309"/>
      <c r="B879" s="299"/>
      <c r="C879" s="299"/>
      <c r="D879" s="299"/>
      <c r="E879" s="299"/>
      <c r="F879" s="164"/>
      <c r="G879" s="98"/>
      <c r="H879" s="97"/>
      <c r="I879" s="97"/>
      <c r="J879" s="97"/>
      <c r="K879" s="97"/>
      <c r="L879" s="97"/>
      <c r="M879" s="97"/>
      <c r="N879" s="97"/>
    </row>
    <row r="880" customFormat="false" ht="12.75" hidden="false" customHeight="false" outlineLevel="0" collapsed="false">
      <c r="A880" s="309"/>
      <c r="B880" s="299"/>
      <c r="C880" s="299"/>
      <c r="D880" s="299"/>
      <c r="E880" s="299"/>
      <c r="F880" s="164"/>
      <c r="G880" s="98"/>
      <c r="H880" s="97"/>
      <c r="I880" s="97"/>
      <c r="J880" s="97"/>
      <c r="K880" s="97"/>
      <c r="L880" s="97"/>
      <c r="M880" s="97"/>
      <c r="N880" s="97"/>
    </row>
    <row r="881" customFormat="false" ht="12.75" hidden="false" customHeight="false" outlineLevel="0" collapsed="false">
      <c r="A881" s="309"/>
      <c r="B881" s="299"/>
      <c r="C881" s="299"/>
      <c r="D881" s="299"/>
      <c r="E881" s="299"/>
      <c r="F881" s="164"/>
      <c r="G881" s="98"/>
      <c r="H881" s="97"/>
      <c r="I881" s="97"/>
      <c r="J881" s="97"/>
      <c r="K881" s="97"/>
      <c r="L881" s="97"/>
      <c r="M881" s="97"/>
      <c r="N881" s="97"/>
    </row>
    <row r="882" customFormat="false" ht="12.75" hidden="false" customHeight="false" outlineLevel="0" collapsed="false">
      <c r="A882" s="309"/>
      <c r="B882" s="299"/>
      <c r="C882" s="299"/>
      <c r="D882" s="299"/>
      <c r="E882" s="299"/>
      <c r="F882" s="164"/>
      <c r="G882" s="98"/>
      <c r="H882" s="97"/>
      <c r="I882" s="97"/>
      <c r="J882" s="97"/>
      <c r="K882" s="97"/>
      <c r="L882" s="97"/>
      <c r="M882" s="97"/>
      <c r="N882" s="97"/>
    </row>
    <row r="883" customFormat="false" ht="12.75" hidden="false" customHeight="false" outlineLevel="0" collapsed="false">
      <c r="A883" s="309"/>
      <c r="B883" s="299"/>
      <c r="C883" s="299"/>
      <c r="D883" s="299"/>
      <c r="E883" s="299"/>
      <c r="F883" s="164"/>
      <c r="G883" s="98"/>
      <c r="H883" s="97"/>
      <c r="I883" s="97"/>
      <c r="J883" s="97"/>
      <c r="K883" s="97"/>
      <c r="L883" s="97"/>
      <c r="M883" s="97"/>
      <c r="N883" s="97"/>
    </row>
    <row r="884" customFormat="false" ht="12.75" hidden="false" customHeight="false" outlineLevel="0" collapsed="false">
      <c r="A884" s="309"/>
      <c r="B884" s="299"/>
      <c r="C884" s="299"/>
      <c r="D884" s="299"/>
      <c r="E884" s="299"/>
      <c r="F884" s="164"/>
      <c r="G884" s="98"/>
      <c r="H884" s="97"/>
      <c r="I884" s="97"/>
      <c r="J884" s="97"/>
      <c r="K884" s="97"/>
      <c r="L884" s="97"/>
      <c r="M884" s="97"/>
      <c r="N884" s="97"/>
    </row>
    <row r="885" customFormat="false" ht="12.75" hidden="false" customHeight="false" outlineLevel="0" collapsed="false">
      <c r="A885" s="309"/>
      <c r="B885" s="299"/>
      <c r="C885" s="299"/>
      <c r="D885" s="299"/>
      <c r="E885" s="299"/>
      <c r="F885" s="164"/>
      <c r="G885" s="98"/>
      <c r="H885" s="97"/>
      <c r="I885" s="97"/>
      <c r="J885" s="97"/>
      <c r="K885" s="97"/>
      <c r="L885" s="97"/>
      <c r="M885" s="97"/>
      <c r="N885" s="97"/>
    </row>
    <row r="886" customFormat="false" ht="12.75" hidden="false" customHeight="false" outlineLevel="0" collapsed="false">
      <c r="A886" s="309"/>
      <c r="B886" s="299"/>
      <c r="C886" s="299"/>
      <c r="D886" s="299"/>
      <c r="E886" s="299"/>
      <c r="F886" s="164"/>
      <c r="G886" s="98"/>
      <c r="H886" s="97"/>
      <c r="I886" s="97"/>
      <c r="J886" s="97"/>
      <c r="K886" s="97"/>
      <c r="L886" s="97"/>
      <c r="M886" s="97"/>
      <c r="N886" s="97"/>
    </row>
    <row r="887" customFormat="false" ht="12.75" hidden="false" customHeight="false" outlineLevel="0" collapsed="false">
      <c r="A887" s="309"/>
      <c r="B887" s="299"/>
      <c r="C887" s="299"/>
      <c r="D887" s="299"/>
      <c r="E887" s="299"/>
      <c r="F887" s="164"/>
      <c r="G887" s="98"/>
      <c r="H887" s="97"/>
      <c r="I887" s="97"/>
      <c r="J887" s="97"/>
      <c r="K887" s="97"/>
      <c r="L887" s="97"/>
      <c r="M887" s="97"/>
      <c r="N887" s="97"/>
    </row>
    <row r="888" customFormat="false" ht="12.75" hidden="false" customHeight="false" outlineLevel="0" collapsed="false">
      <c r="A888" s="309"/>
      <c r="B888" s="299"/>
      <c r="C888" s="299"/>
      <c r="D888" s="299"/>
      <c r="E888" s="299"/>
      <c r="F888" s="164"/>
      <c r="G888" s="98"/>
      <c r="H888" s="97"/>
      <c r="I888" s="97"/>
      <c r="J888" s="97"/>
      <c r="K888" s="97"/>
      <c r="L888" s="97"/>
      <c r="M888" s="97"/>
      <c r="N888" s="97"/>
    </row>
    <row r="889" customFormat="false" ht="12.75" hidden="false" customHeight="false" outlineLevel="0" collapsed="false">
      <c r="A889" s="309"/>
      <c r="B889" s="299"/>
      <c r="C889" s="299"/>
      <c r="D889" s="299"/>
      <c r="E889" s="299"/>
      <c r="F889" s="164"/>
      <c r="G889" s="98"/>
      <c r="H889" s="97"/>
      <c r="I889" s="97"/>
      <c r="J889" s="97"/>
      <c r="K889" s="97"/>
      <c r="L889" s="97"/>
      <c r="M889" s="97"/>
      <c r="N889" s="97"/>
    </row>
    <row r="890" customFormat="false" ht="12.75" hidden="false" customHeight="false" outlineLevel="0" collapsed="false">
      <c r="A890" s="309"/>
      <c r="B890" s="299"/>
      <c r="C890" s="299"/>
      <c r="D890" s="299"/>
      <c r="E890" s="299"/>
      <c r="F890" s="164"/>
      <c r="G890" s="98"/>
      <c r="H890" s="97"/>
      <c r="I890" s="97"/>
      <c r="J890" s="97"/>
      <c r="K890" s="97"/>
      <c r="L890" s="97"/>
      <c r="M890" s="97"/>
      <c r="N890" s="97"/>
    </row>
    <row r="891" customFormat="false" ht="12.75" hidden="false" customHeight="false" outlineLevel="0" collapsed="false">
      <c r="A891" s="309"/>
      <c r="B891" s="299"/>
      <c r="C891" s="299"/>
      <c r="D891" s="299"/>
      <c r="E891" s="299"/>
      <c r="F891" s="164"/>
      <c r="G891" s="98"/>
      <c r="H891" s="97"/>
      <c r="I891" s="97"/>
      <c r="J891" s="97"/>
      <c r="K891" s="97"/>
      <c r="L891" s="97"/>
      <c r="M891" s="97"/>
      <c r="N891" s="97"/>
    </row>
    <row r="892" customFormat="false" ht="12.75" hidden="false" customHeight="false" outlineLevel="0" collapsed="false">
      <c r="A892" s="309"/>
      <c r="B892" s="299"/>
      <c r="C892" s="299"/>
      <c r="D892" s="299"/>
      <c r="E892" s="299"/>
      <c r="F892" s="164"/>
      <c r="G892" s="98"/>
      <c r="H892" s="97"/>
      <c r="I892" s="97"/>
      <c r="J892" s="97"/>
      <c r="K892" s="97"/>
      <c r="L892" s="97"/>
      <c r="M892" s="97"/>
      <c r="N892" s="97"/>
    </row>
    <row r="893" customFormat="false" ht="12.75" hidden="false" customHeight="false" outlineLevel="0" collapsed="false">
      <c r="A893" s="309"/>
      <c r="B893" s="299"/>
      <c r="C893" s="299"/>
      <c r="D893" s="299"/>
      <c r="E893" s="299"/>
      <c r="F893" s="164"/>
      <c r="G893" s="98"/>
      <c r="H893" s="97"/>
      <c r="I893" s="97"/>
      <c r="J893" s="97"/>
      <c r="K893" s="97"/>
      <c r="L893" s="97"/>
      <c r="M893" s="97"/>
      <c r="N893" s="97"/>
    </row>
    <row r="894" customFormat="false" ht="12.75" hidden="false" customHeight="false" outlineLevel="0" collapsed="false">
      <c r="A894" s="309"/>
      <c r="B894" s="299"/>
      <c r="C894" s="299"/>
      <c r="D894" s="299"/>
      <c r="E894" s="299"/>
      <c r="F894" s="164"/>
      <c r="G894" s="98"/>
      <c r="H894" s="97"/>
      <c r="I894" s="97"/>
      <c r="J894" s="97"/>
      <c r="K894" s="97"/>
      <c r="L894" s="97"/>
      <c r="M894" s="97"/>
      <c r="N894" s="97"/>
    </row>
    <row r="895" customFormat="false" ht="12.75" hidden="false" customHeight="false" outlineLevel="0" collapsed="false">
      <c r="A895" s="309"/>
      <c r="B895" s="299"/>
      <c r="C895" s="299"/>
      <c r="D895" s="299"/>
      <c r="E895" s="299"/>
      <c r="F895" s="164"/>
      <c r="G895" s="98"/>
      <c r="H895" s="97"/>
      <c r="I895" s="97"/>
      <c r="J895" s="97"/>
      <c r="K895" s="97"/>
      <c r="L895" s="97"/>
      <c r="M895" s="97"/>
      <c r="N895" s="97"/>
    </row>
    <row r="896" customFormat="false" ht="12.75" hidden="false" customHeight="false" outlineLevel="0" collapsed="false">
      <c r="A896" s="309"/>
      <c r="B896" s="299"/>
      <c r="C896" s="299"/>
      <c r="D896" s="299"/>
      <c r="E896" s="299"/>
      <c r="F896" s="164"/>
      <c r="G896" s="98"/>
      <c r="H896" s="97"/>
      <c r="I896" s="97"/>
      <c r="J896" s="97"/>
      <c r="K896" s="97"/>
      <c r="L896" s="97"/>
      <c r="M896" s="97"/>
      <c r="N896" s="97"/>
    </row>
    <row r="897" customFormat="false" ht="12.75" hidden="false" customHeight="false" outlineLevel="0" collapsed="false">
      <c r="A897" s="309"/>
      <c r="B897" s="299"/>
      <c r="C897" s="299"/>
      <c r="D897" s="299"/>
      <c r="E897" s="299"/>
      <c r="F897" s="164"/>
      <c r="G897" s="98"/>
      <c r="H897" s="97"/>
      <c r="I897" s="97"/>
      <c r="J897" s="97"/>
      <c r="K897" s="97"/>
      <c r="L897" s="97"/>
      <c r="M897" s="97"/>
      <c r="N897" s="97"/>
    </row>
    <row r="898" customFormat="false" ht="12.75" hidden="false" customHeight="false" outlineLevel="0" collapsed="false">
      <c r="A898" s="309"/>
      <c r="B898" s="299"/>
      <c r="C898" s="299"/>
      <c r="D898" s="299"/>
      <c r="E898" s="299"/>
      <c r="F898" s="164"/>
      <c r="G898" s="98"/>
      <c r="H898" s="97"/>
      <c r="I898" s="97"/>
      <c r="J898" s="97"/>
      <c r="K898" s="97"/>
      <c r="L898" s="97"/>
      <c r="M898" s="97"/>
      <c r="N898" s="97"/>
    </row>
    <row r="899" customFormat="false" ht="12.75" hidden="false" customHeight="false" outlineLevel="0" collapsed="false">
      <c r="A899" s="309"/>
      <c r="B899" s="299"/>
      <c r="C899" s="299"/>
      <c r="D899" s="299"/>
      <c r="E899" s="299"/>
      <c r="F899" s="164"/>
      <c r="G899" s="98"/>
      <c r="H899" s="97"/>
      <c r="I899" s="97"/>
      <c r="J899" s="97"/>
      <c r="K899" s="97"/>
      <c r="L899" s="97"/>
      <c r="M899" s="97"/>
      <c r="N899" s="97"/>
    </row>
    <row r="900" customFormat="false" ht="12.75" hidden="false" customHeight="false" outlineLevel="0" collapsed="false">
      <c r="A900" s="309"/>
      <c r="B900" s="299"/>
      <c r="C900" s="299"/>
      <c r="D900" s="299"/>
      <c r="E900" s="299"/>
      <c r="F900" s="164"/>
      <c r="G900" s="98"/>
      <c r="H900" s="97"/>
      <c r="I900" s="97"/>
      <c r="J900" s="97"/>
      <c r="K900" s="97"/>
      <c r="L900" s="97"/>
      <c r="M900" s="97"/>
      <c r="N900" s="97"/>
    </row>
    <row r="901" customFormat="false" ht="12.75" hidden="false" customHeight="false" outlineLevel="0" collapsed="false">
      <c r="A901" s="309"/>
      <c r="B901" s="299"/>
      <c r="C901" s="299"/>
      <c r="D901" s="299"/>
      <c r="E901" s="299"/>
      <c r="F901" s="164"/>
      <c r="G901" s="98"/>
      <c r="H901" s="97"/>
      <c r="I901" s="97"/>
      <c r="J901" s="97"/>
      <c r="K901" s="97"/>
      <c r="L901" s="97"/>
      <c r="M901" s="97"/>
      <c r="N901" s="97"/>
    </row>
    <row r="902" customFormat="false" ht="12.75" hidden="false" customHeight="false" outlineLevel="0" collapsed="false">
      <c r="A902" s="309"/>
      <c r="B902" s="299"/>
      <c r="C902" s="299"/>
      <c r="D902" s="299"/>
      <c r="E902" s="299"/>
      <c r="F902" s="164"/>
      <c r="G902" s="98"/>
      <c r="H902" s="97"/>
      <c r="I902" s="97"/>
      <c r="J902" s="97"/>
      <c r="K902" s="97"/>
      <c r="L902" s="97"/>
      <c r="M902" s="97"/>
      <c r="N902" s="97"/>
    </row>
    <row r="903" customFormat="false" ht="12.75" hidden="false" customHeight="false" outlineLevel="0" collapsed="false">
      <c r="A903" s="309"/>
      <c r="B903" s="299"/>
      <c r="C903" s="299"/>
      <c r="D903" s="299"/>
      <c r="E903" s="299"/>
      <c r="F903" s="164"/>
      <c r="G903" s="98"/>
      <c r="H903" s="97"/>
      <c r="I903" s="97"/>
      <c r="J903" s="97"/>
      <c r="K903" s="97"/>
      <c r="L903" s="97"/>
      <c r="M903" s="97"/>
      <c r="N903" s="97"/>
    </row>
    <row r="904" customFormat="false" ht="12.75" hidden="false" customHeight="false" outlineLevel="0" collapsed="false">
      <c r="A904" s="309"/>
      <c r="B904" s="299"/>
      <c r="C904" s="299"/>
      <c r="D904" s="299"/>
      <c r="E904" s="299"/>
      <c r="F904" s="164"/>
      <c r="G904" s="98"/>
      <c r="H904" s="97"/>
      <c r="I904" s="97"/>
      <c r="J904" s="97"/>
      <c r="K904" s="97"/>
      <c r="L904" s="97"/>
      <c r="M904" s="97"/>
      <c r="N904" s="97"/>
    </row>
    <row r="905" customFormat="false" ht="12.75" hidden="false" customHeight="false" outlineLevel="0" collapsed="false">
      <c r="A905" s="309"/>
      <c r="B905" s="299"/>
      <c r="C905" s="299"/>
      <c r="D905" s="299"/>
      <c r="E905" s="299"/>
      <c r="F905" s="164"/>
      <c r="G905" s="98"/>
      <c r="H905" s="97"/>
      <c r="I905" s="97"/>
      <c r="J905" s="97"/>
      <c r="K905" s="97"/>
      <c r="L905" s="97"/>
      <c r="M905" s="97"/>
      <c r="N905" s="97"/>
    </row>
    <row r="906" customFormat="false" ht="12.75" hidden="false" customHeight="false" outlineLevel="0" collapsed="false">
      <c r="A906" s="309"/>
      <c r="B906" s="299"/>
      <c r="C906" s="299"/>
      <c r="D906" s="299"/>
      <c r="E906" s="299"/>
      <c r="F906" s="164"/>
      <c r="G906" s="98"/>
      <c r="H906" s="97"/>
      <c r="I906" s="97"/>
      <c r="J906" s="97"/>
      <c r="K906" s="97"/>
      <c r="L906" s="97"/>
      <c r="M906" s="97"/>
      <c r="N906" s="97"/>
    </row>
    <row r="907" customFormat="false" ht="12.75" hidden="false" customHeight="false" outlineLevel="0" collapsed="false">
      <c r="A907" s="309"/>
      <c r="B907" s="299"/>
      <c r="C907" s="299"/>
      <c r="D907" s="299"/>
      <c r="E907" s="299"/>
      <c r="F907" s="164"/>
      <c r="G907" s="98"/>
      <c r="H907" s="97"/>
      <c r="I907" s="97"/>
      <c r="J907" s="97"/>
      <c r="K907" s="97"/>
      <c r="L907" s="97"/>
      <c r="M907" s="97"/>
      <c r="N907" s="97"/>
    </row>
    <row r="908" customFormat="false" ht="12.75" hidden="false" customHeight="false" outlineLevel="0" collapsed="false">
      <c r="A908" s="309"/>
      <c r="B908" s="299"/>
      <c r="C908" s="299"/>
      <c r="D908" s="299"/>
      <c r="E908" s="299"/>
      <c r="F908" s="164"/>
      <c r="G908" s="98"/>
      <c r="H908" s="97"/>
      <c r="I908" s="97"/>
      <c r="J908" s="97"/>
      <c r="K908" s="97"/>
      <c r="L908" s="97"/>
      <c r="M908" s="97"/>
      <c r="N908" s="97"/>
    </row>
    <row r="909" customFormat="false" ht="12.75" hidden="false" customHeight="false" outlineLevel="0" collapsed="false">
      <c r="A909" s="309"/>
      <c r="B909" s="299"/>
      <c r="C909" s="299"/>
      <c r="D909" s="299"/>
      <c r="E909" s="299"/>
      <c r="F909" s="164"/>
      <c r="G909" s="98"/>
      <c r="H909" s="97"/>
      <c r="I909" s="97"/>
      <c r="J909" s="97"/>
      <c r="K909" s="97"/>
      <c r="L909" s="97"/>
      <c r="M909" s="97"/>
      <c r="N909" s="97"/>
    </row>
    <row r="910" customFormat="false" ht="12.75" hidden="false" customHeight="false" outlineLevel="0" collapsed="false">
      <c r="A910" s="309"/>
      <c r="B910" s="299"/>
      <c r="C910" s="299"/>
      <c r="D910" s="299"/>
      <c r="E910" s="299"/>
      <c r="F910" s="164"/>
      <c r="G910" s="98"/>
      <c r="H910" s="97"/>
      <c r="I910" s="97"/>
      <c r="J910" s="97"/>
      <c r="K910" s="97"/>
      <c r="L910" s="97"/>
      <c r="M910" s="97"/>
      <c r="N910" s="97"/>
    </row>
    <row r="911" customFormat="false" ht="12.75" hidden="false" customHeight="false" outlineLevel="0" collapsed="false">
      <c r="A911" s="309"/>
      <c r="B911" s="299"/>
      <c r="C911" s="299"/>
      <c r="D911" s="299"/>
      <c r="E911" s="299"/>
      <c r="F911" s="164"/>
      <c r="G911" s="98"/>
      <c r="H911" s="97"/>
      <c r="I911" s="97"/>
      <c r="J911" s="97"/>
      <c r="K911" s="97"/>
      <c r="L911" s="97"/>
      <c r="M911" s="97"/>
      <c r="N911" s="97"/>
    </row>
    <row r="912" customFormat="false" ht="12.75" hidden="false" customHeight="false" outlineLevel="0" collapsed="false">
      <c r="A912" s="309"/>
      <c r="B912" s="299"/>
      <c r="C912" s="299"/>
      <c r="D912" s="299"/>
      <c r="E912" s="299"/>
      <c r="F912" s="164"/>
      <c r="G912" s="98"/>
      <c r="H912" s="97"/>
      <c r="I912" s="97"/>
      <c r="J912" s="97"/>
      <c r="K912" s="97"/>
      <c r="L912" s="97"/>
      <c r="M912" s="97"/>
      <c r="N912" s="97"/>
    </row>
    <row r="913" customFormat="false" ht="12.75" hidden="false" customHeight="false" outlineLevel="0" collapsed="false">
      <c r="A913" s="309"/>
      <c r="B913" s="299"/>
      <c r="C913" s="299"/>
      <c r="D913" s="299"/>
      <c r="E913" s="299"/>
      <c r="F913" s="164"/>
      <c r="G913" s="98"/>
      <c r="H913" s="97"/>
      <c r="I913" s="97"/>
      <c r="J913" s="97"/>
      <c r="K913" s="97"/>
      <c r="L913" s="97"/>
      <c r="M913" s="97"/>
      <c r="N913" s="97"/>
    </row>
    <row r="914" customFormat="false" ht="12.75" hidden="false" customHeight="false" outlineLevel="0" collapsed="false">
      <c r="A914" s="309"/>
      <c r="B914" s="299"/>
      <c r="C914" s="299"/>
      <c r="D914" s="299"/>
      <c r="E914" s="299"/>
      <c r="F914" s="164"/>
      <c r="G914" s="98"/>
      <c r="H914" s="97"/>
      <c r="I914" s="97"/>
      <c r="J914" s="97"/>
      <c r="K914" s="97"/>
      <c r="L914" s="97"/>
      <c r="M914" s="97"/>
      <c r="N914" s="97"/>
    </row>
    <row r="915" customFormat="false" ht="12.75" hidden="false" customHeight="false" outlineLevel="0" collapsed="false">
      <c r="A915" s="309"/>
      <c r="B915" s="299"/>
      <c r="C915" s="299"/>
      <c r="D915" s="299"/>
      <c r="E915" s="299"/>
      <c r="F915" s="164"/>
      <c r="G915" s="98"/>
      <c r="H915" s="97"/>
      <c r="I915" s="97"/>
      <c r="J915" s="97"/>
      <c r="K915" s="97"/>
      <c r="L915" s="97"/>
      <c r="M915" s="97"/>
      <c r="N915" s="97"/>
    </row>
    <row r="916" customFormat="false" ht="12.75" hidden="false" customHeight="false" outlineLevel="0" collapsed="false">
      <c r="A916" s="309"/>
      <c r="B916" s="299"/>
      <c r="C916" s="299"/>
      <c r="D916" s="299"/>
      <c r="E916" s="299"/>
      <c r="F916" s="164"/>
      <c r="G916" s="98"/>
      <c r="H916" s="97"/>
      <c r="I916" s="97"/>
      <c r="J916" s="97"/>
      <c r="K916" s="97"/>
      <c r="L916" s="97"/>
      <c r="M916" s="97"/>
      <c r="N916" s="97"/>
    </row>
    <row r="917" customFormat="false" ht="12.75" hidden="false" customHeight="false" outlineLevel="0" collapsed="false">
      <c r="A917" s="309"/>
      <c r="B917" s="299"/>
      <c r="C917" s="299"/>
      <c r="D917" s="299"/>
      <c r="E917" s="299"/>
      <c r="F917" s="164"/>
      <c r="G917" s="98"/>
      <c r="H917" s="97"/>
      <c r="I917" s="97"/>
      <c r="J917" s="97"/>
      <c r="K917" s="97"/>
      <c r="L917" s="97"/>
      <c r="M917" s="97"/>
      <c r="N917" s="97"/>
    </row>
    <row r="918" customFormat="false" ht="12.75" hidden="false" customHeight="false" outlineLevel="0" collapsed="false">
      <c r="A918" s="309"/>
      <c r="B918" s="299"/>
      <c r="C918" s="299"/>
      <c r="D918" s="299"/>
      <c r="E918" s="299"/>
      <c r="F918" s="164"/>
      <c r="G918" s="98"/>
      <c r="H918" s="97"/>
      <c r="I918" s="97"/>
      <c r="J918" s="97"/>
      <c r="K918" s="97"/>
      <c r="L918" s="97"/>
      <c r="M918" s="97"/>
      <c r="N918" s="97"/>
    </row>
    <row r="919" customFormat="false" ht="12.75" hidden="false" customHeight="false" outlineLevel="0" collapsed="false">
      <c r="A919" s="309"/>
      <c r="B919" s="299"/>
      <c r="C919" s="299"/>
      <c r="D919" s="299"/>
      <c r="E919" s="299"/>
      <c r="F919" s="164"/>
      <c r="G919" s="98"/>
      <c r="H919" s="97"/>
      <c r="I919" s="97"/>
      <c r="J919" s="97"/>
      <c r="K919" s="97"/>
      <c r="L919" s="97"/>
      <c r="M919" s="97"/>
      <c r="N919" s="97"/>
    </row>
    <row r="920" customFormat="false" ht="12.75" hidden="false" customHeight="false" outlineLevel="0" collapsed="false">
      <c r="A920" s="309"/>
      <c r="B920" s="299"/>
      <c r="C920" s="299"/>
      <c r="D920" s="299"/>
      <c r="E920" s="299"/>
      <c r="F920" s="164"/>
      <c r="G920" s="98"/>
      <c r="H920" s="97"/>
      <c r="I920" s="97"/>
      <c r="J920" s="97"/>
      <c r="K920" s="97"/>
      <c r="L920" s="97"/>
      <c r="M920" s="97"/>
      <c r="N920" s="97"/>
    </row>
    <row r="921" customFormat="false" ht="12.75" hidden="false" customHeight="false" outlineLevel="0" collapsed="false">
      <c r="A921" s="309"/>
      <c r="B921" s="299"/>
      <c r="C921" s="299"/>
      <c r="D921" s="299"/>
      <c r="E921" s="299"/>
      <c r="F921" s="164"/>
      <c r="G921" s="98"/>
      <c r="H921" s="97"/>
      <c r="I921" s="97"/>
      <c r="J921" s="97"/>
      <c r="K921" s="97"/>
      <c r="L921" s="97"/>
      <c r="M921" s="97"/>
      <c r="N921" s="97"/>
    </row>
    <row r="922" customFormat="false" ht="12.75" hidden="false" customHeight="false" outlineLevel="0" collapsed="false">
      <c r="A922" s="309"/>
      <c r="B922" s="299"/>
      <c r="C922" s="299"/>
      <c r="D922" s="299"/>
      <c r="E922" s="299"/>
      <c r="F922" s="164"/>
      <c r="G922" s="98"/>
      <c r="H922" s="97"/>
      <c r="I922" s="97"/>
      <c r="J922" s="97"/>
      <c r="K922" s="97"/>
      <c r="L922" s="97"/>
      <c r="M922" s="97"/>
      <c r="N922" s="97"/>
    </row>
    <row r="923" customFormat="false" ht="12.75" hidden="false" customHeight="false" outlineLevel="0" collapsed="false">
      <c r="A923" s="309"/>
      <c r="B923" s="299"/>
      <c r="C923" s="299"/>
      <c r="D923" s="299"/>
      <c r="E923" s="299"/>
      <c r="F923" s="164"/>
      <c r="G923" s="98"/>
      <c r="H923" s="97"/>
      <c r="I923" s="97"/>
      <c r="J923" s="97"/>
      <c r="K923" s="97"/>
      <c r="L923" s="97"/>
      <c r="M923" s="97"/>
      <c r="N923" s="97"/>
    </row>
    <row r="924" customFormat="false" ht="12.75" hidden="false" customHeight="false" outlineLevel="0" collapsed="false">
      <c r="A924" s="309"/>
      <c r="B924" s="299"/>
      <c r="C924" s="299"/>
      <c r="D924" s="299"/>
      <c r="E924" s="299"/>
      <c r="F924" s="164"/>
      <c r="G924" s="98"/>
      <c r="H924" s="97"/>
      <c r="I924" s="97"/>
      <c r="J924" s="97"/>
      <c r="K924" s="97"/>
      <c r="L924" s="97"/>
      <c r="M924" s="97"/>
      <c r="N924" s="97"/>
    </row>
    <row r="925" customFormat="false" ht="12.75" hidden="false" customHeight="false" outlineLevel="0" collapsed="false">
      <c r="A925" s="309"/>
      <c r="B925" s="299"/>
      <c r="C925" s="299"/>
      <c r="D925" s="299"/>
      <c r="E925" s="299"/>
      <c r="F925" s="164"/>
      <c r="G925" s="98"/>
      <c r="H925" s="97"/>
      <c r="I925" s="97"/>
      <c r="J925" s="97"/>
      <c r="K925" s="97"/>
      <c r="L925" s="97"/>
      <c r="M925" s="97"/>
      <c r="N925" s="97"/>
    </row>
    <row r="926" customFormat="false" ht="12.75" hidden="false" customHeight="false" outlineLevel="0" collapsed="false">
      <c r="A926" s="309"/>
      <c r="B926" s="299"/>
      <c r="C926" s="299"/>
      <c r="D926" s="299"/>
      <c r="E926" s="299"/>
      <c r="F926" s="164"/>
      <c r="G926" s="98"/>
      <c r="H926" s="97"/>
      <c r="I926" s="97"/>
      <c r="J926" s="97"/>
      <c r="K926" s="97"/>
      <c r="L926" s="97"/>
      <c r="M926" s="97"/>
      <c r="N926" s="97"/>
    </row>
    <row r="927" customFormat="false" ht="12.75" hidden="false" customHeight="false" outlineLevel="0" collapsed="false">
      <c r="A927" s="309"/>
      <c r="B927" s="299"/>
      <c r="C927" s="299"/>
      <c r="D927" s="299"/>
      <c r="E927" s="299"/>
      <c r="F927" s="164"/>
      <c r="G927" s="98"/>
      <c r="H927" s="97"/>
      <c r="I927" s="97"/>
      <c r="J927" s="97"/>
      <c r="K927" s="97"/>
      <c r="L927" s="97"/>
      <c r="M927" s="97"/>
      <c r="N927" s="97"/>
    </row>
    <row r="928" customFormat="false" ht="12.75" hidden="false" customHeight="false" outlineLevel="0" collapsed="false">
      <c r="A928" s="309"/>
      <c r="B928" s="299"/>
      <c r="C928" s="299"/>
      <c r="D928" s="299"/>
      <c r="E928" s="299"/>
      <c r="F928" s="164"/>
      <c r="G928" s="98"/>
      <c r="H928" s="97"/>
      <c r="I928" s="97"/>
      <c r="J928" s="97"/>
      <c r="K928" s="97"/>
      <c r="L928" s="97"/>
      <c r="M928" s="97"/>
      <c r="N928" s="97"/>
    </row>
    <row r="929" customFormat="false" ht="12.75" hidden="false" customHeight="false" outlineLevel="0" collapsed="false">
      <c r="A929" s="309"/>
      <c r="B929" s="299"/>
      <c r="C929" s="299"/>
      <c r="D929" s="299"/>
      <c r="E929" s="299"/>
      <c r="F929" s="164"/>
      <c r="G929" s="98"/>
      <c r="H929" s="97"/>
      <c r="I929" s="97"/>
      <c r="J929" s="97"/>
      <c r="K929" s="97"/>
      <c r="L929" s="97"/>
      <c r="M929" s="97"/>
      <c r="N929" s="97"/>
    </row>
    <row r="930" customFormat="false" ht="12.75" hidden="false" customHeight="false" outlineLevel="0" collapsed="false">
      <c r="A930" s="309"/>
      <c r="B930" s="299"/>
      <c r="C930" s="299"/>
      <c r="D930" s="299"/>
      <c r="E930" s="299"/>
      <c r="F930" s="164"/>
      <c r="G930" s="98"/>
      <c r="H930" s="97"/>
      <c r="I930" s="97"/>
      <c r="J930" s="97"/>
      <c r="K930" s="97"/>
      <c r="L930" s="97"/>
      <c r="M930" s="97"/>
      <c r="N930" s="97"/>
    </row>
    <row r="931" customFormat="false" ht="12.75" hidden="false" customHeight="false" outlineLevel="0" collapsed="false">
      <c r="A931" s="309"/>
      <c r="B931" s="299"/>
      <c r="C931" s="299"/>
      <c r="D931" s="299"/>
      <c r="E931" s="299"/>
      <c r="F931" s="164"/>
      <c r="G931" s="98"/>
      <c r="H931" s="97"/>
      <c r="I931" s="97"/>
      <c r="J931" s="97"/>
      <c r="K931" s="97"/>
      <c r="L931" s="97"/>
      <c r="M931" s="97"/>
      <c r="N931" s="97"/>
    </row>
    <row r="932" customFormat="false" ht="12.75" hidden="false" customHeight="false" outlineLevel="0" collapsed="false">
      <c r="A932" s="309"/>
      <c r="B932" s="299"/>
      <c r="C932" s="299"/>
      <c r="D932" s="299"/>
      <c r="E932" s="299"/>
      <c r="F932" s="164"/>
      <c r="G932" s="98"/>
      <c r="H932" s="97"/>
      <c r="I932" s="97"/>
      <c r="J932" s="97"/>
      <c r="K932" s="97"/>
      <c r="L932" s="97"/>
      <c r="M932" s="97"/>
      <c r="N932" s="97"/>
    </row>
    <row r="933" customFormat="false" ht="12.75" hidden="false" customHeight="false" outlineLevel="0" collapsed="false">
      <c r="A933" s="309"/>
      <c r="B933" s="299"/>
      <c r="C933" s="299"/>
      <c r="D933" s="299"/>
      <c r="E933" s="299"/>
      <c r="F933" s="164"/>
      <c r="G933" s="98"/>
      <c r="H933" s="97"/>
      <c r="I933" s="97"/>
      <c r="J933" s="97"/>
      <c r="K933" s="97"/>
      <c r="L933" s="97"/>
      <c r="M933" s="97"/>
      <c r="N933" s="97"/>
    </row>
    <row r="934" customFormat="false" ht="12.75" hidden="false" customHeight="false" outlineLevel="0" collapsed="false">
      <c r="A934" s="309"/>
      <c r="B934" s="299"/>
      <c r="C934" s="299"/>
      <c r="D934" s="299"/>
      <c r="E934" s="299"/>
      <c r="F934" s="164"/>
      <c r="G934" s="98"/>
      <c r="H934" s="97"/>
      <c r="I934" s="97"/>
      <c r="J934" s="97"/>
      <c r="K934" s="97"/>
      <c r="L934" s="97"/>
      <c r="M934" s="97"/>
      <c r="N934" s="97"/>
    </row>
    <row r="935" customFormat="false" ht="12.75" hidden="false" customHeight="false" outlineLevel="0" collapsed="false">
      <c r="A935" s="309"/>
      <c r="B935" s="299"/>
      <c r="C935" s="299"/>
      <c r="D935" s="299"/>
      <c r="E935" s="299"/>
      <c r="F935" s="164"/>
      <c r="G935" s="98"/>
      <c r="H935" s="97"/>
      <c r="I935" s="97"/>
      <c r="J935" s="97"/>
      <c r="K935" s="97"/>
      <c r="L935" s="97"/>
      <c r="M935" s="97"/>
      <c r="N935" s="97"/>
    </row>
    <row r="936" customFormat="false" ht="12.75" hidden="false" customHeight="false" outlineLevel="0" collapsed="false">
      <c r="A936" s="309"/>
      <c r="B936" s="299"/>
      <c r="C936" s="299"/>
      <c r="D936" s="299"/>
      <c r="E936" s="299"/>
      <c r="F936" s="164"/>
      <c r="G936" s="98"/>
      <c r="H936" s="97"/>
      <c r="I936" s="97"/>
      <c r="J936" s="97"/>
      <c r="K936" s="97"/>
      <c r="L936" s="97"/>
      <c r="M936" s="97"/>
      <c r="N936" s="97"/>
    </row>
    <row r="937" customFormat="false" ht="12.75" hidden="false" customHeight="false" outlineLevel="0" collapsed="false">
      <c r="A937" s="309"/>
      <c r="B937" s="299"/>
      <c r="C937" s="299"/>
      <c r="D937" s="299"/>
      <c r="E937" s="299"/>
      <c r="F937" s="164"/>
      <c r="G937" s="98"/>
      <c r="H937" s="97"/>
      <c r="I937" s="97"/>
      <c r="J937" s="97"/>
      <c r="K937" s="97"/>
      <c r="L937" s="97"/>
      <c r="M937" s="97"/>
      <c r="N937" s="97"/>
    </row>
    <row r="938" customFormat="false" ht="12.75" hidden="false" customHeight="false" outlineLevel="0" collapsed="false">
      <c r="A938" s="309"/>
      <c r="B938" s="299"/>
      <c r="C938" s="299"/>
      <c r="D938" s="299"/>
      <c r="E938" s="299"/>
      <c r="F938" s="164"/>
      <c r="G938" s="98"/>
      <c r="H938" s="97"/>
      <c r="I938" s="97"/>
      <c r="J938" s="97"/>
      <c r="K938" s="97"/>
      <c r="L938" s="97"/>
      <c r="M938" s="97"/>
      <c r="N938" s="97"/>
    </row>
    <row r="939" customFormat="false" ht="12.75" hidden="false" customHeight="false" outlineLevel="0" collapsed="false">
      <c r="A939" s="309"/>
      <c r="B939" s="299"/>
      <c r="C939" s="299"/>
      <c r="D939" s="299"/>
      <c r="E939" s="299"/>
      <c r="F939" s="164"/>
      <c r="G939" s="98"/>
      <c r="H939" s="97"/>
      <c r="I939" s="97"/>
      <c r="J939" s="97"/>
      <c r="K939" s="97"/>
      <c r="L939" s="97"/>
      <c r="M939" s="97"/>
      <c r="N939" s="97"/>
    </row>
    <row r="940" customFormat="false" ht="12.75" hidden="false" customHeight="false" outlineLevel="0" collapsed="false">
      <c r="A940" s="309"/>
      <c r="B940" s="299"/>
      <c r="C940" s="299"/>
      <c r="D940" s="299"/>
      <c r="E940" s="299"/>
      <c r="F940" s="164"/>
      <c r="G940" s="98"/>
      <c r="H940" s="97"/>
      <c r="I940" s="97"/>
      <c r="J940" s="97"/>
      <c r="K940" s="97"/>
      <c r="L940" s="97"/>
      <c r="M940" s="97"/>
      <c r="N940" s="97"/>
    </row>
    <row r="941" customFormat="false" ht="12.75" hidden="false" customHeight="false" outlineLevel="0" collapsed="false">
      <c r="A941" s="309"/>
      <c r="B941" s="299"/>
      <c r="C941" s="299"/>
      <c r="D941" s="299"/>
      <c r="E941" s="299"/>
      <c r="F941" s="164"/>
      <c r="G941" s="98"/>
      <c r="H941" s="97"/>
      <c r="I941" s="97"/>
      <c r="J941" s="97"/>
      <c r="K941" s="97"/>
      <c r="L941" s="97"/>
      <c r="M941" s="97"/>
      <c r="N941" s="97"/>
    </row>
    <row r="942" customFormat="false" ht="12.75" hidden="false" customHeight="false" outlineLevel="0" collapsed="false">
      <c r="A942" s="309"/>
      <c r="B942" s="299"/>
      <c r="C942" s="299"/>
      <c r="D942" s="299"/>
      <c r="E942" s="299"/>
      <c r="F942" s="164"/>
      <c r="G942" s="98"/>
      <c r="H942" s="97"/>
      <c r="I942" s="97"/>
      <c r="J942" s="97"/>
      <c r="K942" s="97"/>
      <c r="L942" s="97"/>
      <c r="M942" s="97"/>
      <c r="N942" s="97"/>
    </row>
    <row r="943" customFormat="false" ht="12.75" hidden="false" customHeight="false" outlineLevel="0" collapsed="false">
      <c r="A943" s="309"/>
      <c r="B943" s="299"/>
      <c r="C943" s="299"/>
      <c r="D943" s="299"/>
      <c r="E943" s="299"/>
      <c r="F943" s="164"/>
      <c r="G943" s="98"/>
      <c r="H943" s="97"/>
      <c r="I943" s="97"/>
      <c r="J943" s="97"/>
      <c r="K943" s="97"/>
      <c r="L943" s="97"/>
      <c r="M943" s="97"/>
      <c r="N943" s="97"/>
    </row>
    <row r="944" customFormat="false" ht="12.75" hidden="false" customHeight="false" outlineLevel="0" collapsed="false">
      <c r="A944" s="309"/>
      <c r="B944" s="299"/>
      <c r="C944" s="299"/>
      <c r="D944" s="299"/>
      <c r="E944" s="299"/>
      <c r="F944" s="164"/>
      <c r="G944" s="98"/>
      <c r="H944" s="97"/>
      <c r="I944" s="97"/>
      <c r="J944" s="97"/>
      <c r="K944" s="97"/>
      <c r="L944" s="97"/>
      <c r="M944" s="97"/>
      <c r="N944" s="97"/>
    </row>
    <row r="945" customFormat="false" ht="12.75" hidden="false" customHeight="false" outlineLevel="0" collapsed="false">
      <c r="A945" s="309"/>
      <c r="B945" s="299"/>
      <c r="C945" s="299"/>
      <c r="D945" s="299"/>
      <c r="E945" s="299"/>
      <c r="F945" s="164"/>
      <c r="G945" s="98"/>
      <c r="H945" s="97"/>
      <c r="I945" s="97"/>
      <c r="J945" s="97"/>
      <c r="K945" s="97"/>
      <c r="L945" s="97"/>
      <c r="M945" s="97"/>
      <c r="N945" s="97"/>
    </row>
    <row r="946" customFormat="false" ht="12.75" hidden="false" customHeight="false" outlineLevel="0" collapsed="false">
      <c r="A946" s="309"/>
      <c r="B946" s="299"/>
      <c r="C946" s="299"/>
      <c r="D946" s="299"/>
      <c r="E946" s="299"/>
      <c r="F946" s="164"/>
      <c r="G946" s="98"/>
      <c r="H946" s="97"/>
      <c r="I946" s="97"/>
      <c r="J946" s="97"/>
      <c r="K946" s="97"/>
      <c r="L946" s="97"/>
      <c r="M946" s="97"/>
      <c r="N946" s="97"/>
    </row>
    <row r="947" customFormat="false" ht="12.75" hidden="false" customHeight="false" outlineLevel="0" collapsed="false">
      <c r="A947" s="309"/>
      <c r="B947" s="299"/>
      <c r="C947" s="299"/>
      <c r="D947" s="299"/>
      <c r="E947" s="299"/>
      <c r="F947" s="164"/>
      <c r="G947" s="98"/>
      <c r="H947" s="97"/>
      <c r="I947" s="97"/>
      <c r="J947" s="97"/>
      <c r="K947" s="97"/>
      <c r="L947" s="97"/>
      <c r="M947" s="97"/>
      <c r="N947" s="97"/>
    </row>
    <row r="948" customFormat="false" ht="12.75" hidden="false" customHeight="false" outlineLevel="0" collapsed="false">
      <c r="A948" s="309"/>
      <c r="B948" s="299"/>
      <c r="C948" s="299"/>
      <c r="D948" s="299"/>
      <c r="E948" s="299"/>
      <c r="F948" s="164"/>
      <c r="G948" s="98"/>
      <c r="H948" s="97"/>
      <c r="I948" s="97"/>
      <c r="J948" s="97"/>
      <c r="K948" s="97"/>
      <c r="L948" s="97"/>
      <c r="M948" s="97"/>
      <c r="N948" s="97"/>
    </row>
    <row r="949" customFormat="false" ht="12.75" hidden="false" customHeight="false" outlineLevel="0" collapsed="false">
      <c r="A949" s="309"/>
      <c r="B949" s="299"/>
      <c r="C949" s="299"/>
      <c r="D949" s="299"/>
      <c r="E949" s="299"/>
      <c r="F949" s="164"/>
      <c r="G949" s="98"/>
      <c r="H949" s="97"/>
      <c r="I949" s="97"/>
      <c r="J949" s="97"/>
      <c r="K949" s="97"/>
      <c r="L949" s="97"/>
      <c r="M949" s="97"/>
      <c r="N949" s="97"/>
    </row>
    <row r="950" customFormat="false" ht="12.75" hidden="false" customHeight="false" outlineLevel="0" collapsed="false">
      <c r="A950" s="309"/>
      <c r="B950" s="299"/>
      <c r="C950" s="299"/>
      <c r="D950" s="299"/>
      <c r="E950" s="299"/>
      <c r="F950" s="164"/>
      <c r="G950" s="98"/>
      <c r="H950" s="97"/>
      <c r="I950" s="97"/>
      <c r="J950" s="97"/>
      <c r="K950" s="97"/>
      <c r="L950" s="97"/>
      <c r="M950" s="97"/>
      <c r="N950" s="97"/>
    </row>
    <row r="951" customFormat="false" ht="12.75" hidden="false" customHeight="false" outlineLevel="0" collapsed="false">
      <c r="A951" s="309"/>
      <c r="B951" s="299"/>
      <c r="C951" s="299"/>
      <c r="D951" s="299"/>
      <c r="E951" s="299"/>
      <c r="F951" s="164"/>
      <c r="G951" s="98"/>
      <c r="H951" s="97"/>
      <c r="I951" s="97"/>
      <c r="J951" s="97"/>
      <c r="K951" s="97"/>
      <c r="L951" s="97"/>
      <c r="M951" s="97"/>
      <c r="N951" s="97"/>
    </row>
    <row r="952" customFormat="false" ht="12.75" hidden="false" customHeight="false" outlineLevel="0" collapsed="false">
      <c r="A952" s="309"/>
      <c r="B952" s="299"/>
      <c r="C952" s="299"/>
      <c r="D952" s="299"/>
      <c r="E952" s="299"/>
      <c r="F952" s="164"/>
      <c r="G952" s="98"/>
      <c r="H952" s="97"/>
      <c r="I952" s="97"/>
      <c r="J952" s="97"/>
      <c r="K952" s="97"/>
      <c r="L952" s="97"/>
      <c r="M952" s="97"/>
      <c r="N952" s="97"/>
    </row>
    <row r="953" customFormat="false" ht="12.75" hidden="false" customHeight="false" outlineLevel="0" collapsed="false">
      <c r="A953" s="309"/>
      <c r="B953" s="299"/>
      <c r="C953" s="299"/>
      <c r="D953" s="299"/>
      <c r="E953" s="299"/>
      <c r="F953" s="164"/>
      <c r="G953" s="98"/>
      <c r="H953" s="97"/>
      <c r="I953" s="97"/>
      <c r="J953" s="97"/>
      <c r="K953" s="97"/>
      <c r="L953" s="97"/>
      <c r="M953" s="97"/>
      <c r="N953" s="97"/>
    </row>
    <row r="954" customFormat="false" ht="12.75" hidden="false" customHeight="false" outlineLevel="0" collapsed="false">
      <c r="A954" s="309"/>
      <c r="B954" s="299"/>
      <c r="C954" s="299"/>
      <c r="D954" s="299"/>
      <c r="E954" s="299"/>
      <c r="F954" s="164"/>
      <c r="G954" s="98"/>
      <c r="H954" s="97"/>
      <c r="I954" s="97"/>
      <c r="J954" s="97"/>
      <c r="K954" s="97"/>
      <c r="L954" s="97"/>
      <c r="M954" s="97"/>
      <c r="N954" s="97"/>
    </row>
    <row r="955" customFormat="false" ht="12.75" hidden="false" customHeight="false" outlineLevel="0" collapsed="false">
      <c r="A955" s="309"/>
      <c r="B955" s="299"/>
      <c r="C955" s="299"/>
      <c r="D955" s="299"/>
      <c r="E955" s="299"/>
      <c r="F955" s="164"/>
      <c r="G955" s="98"/>
      <c r="H955" s="97"/>
      <c r="I955" s="97"/>
      <c r="J955" s="97"/>
      <c r="K955" s="97"/>
      <c r="L955" s="97"/>
      <c r="M955" s="97"/>
      <c r="N955" s="97"/>
    </row>
    <row r="956" customFormat="false" ht="12.75" hidden="false" customHeight="false" outlineLevel="0" collapsed="false">
      <c r="A956" s="309"/>
      <c r="B956" s="299"/>
      <c r="C956" s="299"/>
      <c r="D956" s="299"/>
      <c r="E956" s="299"/>
      <c r="F956" s="164"/>
      <c r="G956" s="98"/>
      <c r="H956" s="97"/>
      <c r="I956" s="97"/>
      <c r="J956" s="97"/>
      <c r="K956" s="97"/>
      <c r="L956" s="97"/>
      <c r="M956" s="97"/>
      <c r="N956" s="97"/>
    </row>
    <row r="957" customFormat="false" ht="12.75" hidden="false" customHeight="false" outlineLevel="0" collapsed="false">
      <c r="A957" s="309"/>
      <c r="B957" s="299"/>
      <c r="C957" s="299"/>
      <c r="D957" s="299"/>
      <c r="E957" s="299"/>
      <c r="F957" s="164"/>
      <c r="G957" s="98"/>
      <c r="H957" s="97"/>
      <c r="I957" s="97"/>
      <c r="J957" s="97"/>
      <c r="K957" s="97"/>
      <c r="L957" s="97"/>
      <c r="M957" s="97"/>
      <c r="N957" s="97"/>
    </row>
    <row r="958" customFormat="false" ht="12.75" hidden="false" customHeight="false" outlineLevel="0" collapsed="false">
      <c r="A958" s="309"/>
      <c r="B958" s="299"/>
      <c r="C958" s="299"/>
      <c r="D958" s="299"/>
      <c r="E958" s="299"/>
      <c r="F958" s="164"/>
      <c r="G958" s="98"/>
      <c r="H958" s="97"/>
      <c r="I958" s="97"/>
      <c r="J958" s="97"/>
      <c r="K958" s="97"/>
      <c r="L958" s="97"/>
      <c r="M958" s="97"/>
      <c r="N958" s="97"/>
    </row>
    <row r="959" customFormat="false" ht="12.75" hidden="false" customHeight="false" outlineLevel="0" collapsed="false">
      <c r="A959" s="309"/>
      <c r="B959" s="299"/>
      <c r="C959" s="299"/>
      <c r="D959" s="299"/>
      <c r="E959" s="299"/>
      <c r="F959" s="164"/>
      <c r="G959" s="98"/>
      <c r="H959" s="97"/>
      <c r="I959" s="97"/>
      <c r="J959" s="97"/>
      <c r="K959" s="97"/>
      <c r="L959" s="97"/>
      <c r="M959" s="97"/>
      <c r="N959" s="97"/>
    </row>
    <row r="960" customFormat="false" ht="12.75" hidden="false" customHeight="false" outlineLevel="0" collapsed="false">
      <c r="A960" s="309"/>
      <c r="B960" s="299"/>
      <c r="C960" s="299"/>
      <c r="D960" s="299"/>
      <c r="E960" s="299"/>
      <c r="F960" s="164"/>
      <c r="G960" s="98"/>
      <c r="H960" s="97"/>
      <c r="I960" s="97"/>
      <c r="J960" s="97"/>
      <c r="K960" s="97"/>
      <c r="L960" s="97"/>
      <c r="M960" s="97"/>
      <c r="N960" s="97"/>
    </row>
    <row r="961" customFormat="false" ht="12.75" hidden="false" customHeight="false" outlineLevel="0" collapsed="false">
      <c r="A961" s="309"/>
      <c r="B961" s="299"/>
      <c r="C961" s="299"/>
      <c r="D961" s="299"/>
      <c r="E961" s="299"/>
      <c r="F961" s="164"/>
      <c r="G961" s="98"/>
      <c r="H961" s="97"/>
      <c r="I961" s="97"/>
      <c r="J961" s="97"/>
      <c r="K961" s="97"/>
      <c r="L961" s="97"/>
      <c r="M961" s="97"/>
      <c r="N961" s="97"/>
    </row>
    <row r="962" customFormat="false" ht="12.75" hidden="false" customHeight="false" outlineLevel="0" collapsed="false">
      <c r="A962" s="309"/>
      <c r="B962" s="299"/>
      <c r="C962" s="299"/>
      <c r="D962" s="299"/>
      <c r="E962" s="299"/>
      <c r="F962" s="164"/>
      <c r="G962" s="98"/>
      <c r="H962" s="97"/>
      <c r="I962" s="97"/>
      <c r="J962" s="97"/>
      <c r="K962" s="97"/>
      <c r="L962" s="97"/>
      <c r="M962" s="97"/>
      <c r="N962" s="97"/>
    </row>
    <row r="963" customFormat="false" ht="12.75" hidden="false" customHeight="false" outlineLevel="0" collapsed="false">
      <c r="A963" s="309"/>
      <c r="B963" s="299"/>
      <c r="C963" s="299"/>
      <c r="D963" s="299"/>
      <c r="E963" s="299"/>
      <c r="F963" s="164"/>
      <c r="G963" s="98"/>
      <c r="H963" s="97"/>
      <c r="I963" s="97"/>
      <c r="J963" s="97"/>
      <c r="K963" s="97"/>
      <c r="L963" s="97"/>
      <c r="M963" s="97"/>
      <c r="N963" s="97"/>
    </row>
    <row r="964" customFormat="false" ht="12.75" hidden="false" customHeight="false" outlineLevel="0" collapsed="false">
      <c r="A964" s="309"/>
      <c r="B964" s="299"/>
      <c r="C964" s="299"/>
      <c r="D964" s="299"/>
      <c r="E964" s="299"/>
      <c r="F964" s="164"/>
      <c r="G964" s="98"/>
      <c r="H964" s="97"/>
      <c r="I964" s="97"/>
      <c r="J964" s="97"/>
      <c r="K964" s="97"/>
      <c r="L964" s="97"/>
      <c r="M964" s="97"/>
      <c r="N964" s="97"/>
    </row>
    <row r="965" customFormat="false" ht="12.75" hidden="false" customHeight="false" outlineLevel="0" collapsed="false">
      <c r="A965" s="309"/>
      <c r="B965" s="299"/>
      <c r="C965" s="299"/>
      <c r="D965" s="299"/>
      <c r="E965" s="299"/>
      <c r="F965" s="164"/>
      <c r="G965" s="98"/>
      <c r="H965" s="97"/>
      <c r="I965" s="97"/>
      <c r="J965" s="97"/>
      <c r="K965" s="97"/>
      <c r="L965" s="97"/>
      <c r="M965" s="97"/>
      <c r="N965" s="97"/>
    </row>
    <row r="966" customFormat="false" ht="12.75" hidden="false" customHeight="false" outlineLevel="0" collapsed="false">
      <c r="A966" s="309"/>
      <c r="B966" s="299"/>
      <c r="C966" s="299"/>
      <c r="D966" s="299"/>
      <c r="E966" s="299"/>
      <c r="F966" s="164"/>
      <c r="G966" s="98"/>
      <c r="H966" s="97"/>
      <c r="I966" s="97"/>
      <c r="J966" s="97"/>
      <c r="K966" s="97"/>
      <c r="L966" s="97"/>
      <c r="M966" s="97"/>
      <c r="N966" s="97"/>
    </row>
    <row r="967" customFormat="false" ht="12.75" hidden="false" customHeight="false" outlineLevel="0" collapsed="false">
      <c r="A967" s="309"/>
      <c r="B967" s="299"/>
      <c r="C967" s="299"/>
      <c r="D967" s="299"/>
      <c r="E967" s="299"/>
      <c r="F967" s="164"/>
      <c r="G967" s="98"/>
      <c r="H967" s="97"/>
      <c r="I967" s="97"/>
      <c r="J967" s="97"/>
      <c r="K967" s="97"/>
      <c r="L967" s="97"/>
      <c r="M967" s="97"/>
      <c r="N967" s="97"/>
    </row>
    <row r="968" customFormat="false" ht="12.75" hidden="false" customHeight="false" outlineLevel="0" collapsed="false">
      <c r="A968" s="309"/>
      <c r="B968" s="299"/>
      <c r="C968" s="299"/>
      <c r="D968" s="299"/>
      <c r="E968" s="299"/>
      <c r="F968" s="164"/>
      <c r="G968" s="98"/>
      <c r="H968" s="97"/>
      <c r="I968" s="97"/>
      <c r="J968" s="97"/>
      <c r="K968" s="97"/>
      <c r="L968" s="97"/>
      <c r="M968" s="97"/>
      <c r="N968" s="97"/>
    </row>
    <row r="969" customFormat="false" ht="12.75" hidden="false" customHeight="false" outlineLevel="0" collapsed="false">
      <c r="A969" s="309"/>
      <c r="B969" s="299"/>
      <c r="C969" s="299"/>
      <c r="D969" s="299"/>
      <c r="E969" s="299"/>
      <c r="F969" s="164"/>
      <c r="G969" s="98"/>
      <c r="H969" s="97"/>
      <c r="I969" s="97"/>
      <c r="J969" s="97"/>
      <c r="K969" s="97"/>
      <c r="L969" s="97"/>
      <c r="M969" s="97"/>
      <c r="N969" s="97"/>
    </row>
    <row r="970" customFormat="false" ht="12.75" hidden="false" customHeight="false" outlineLevel="0" collapsed="false">
      <c r="A970" s="309"/>
      <c r="B970" s="299"/>
      <c r="C970" s="299"/>
      <c r="D970" s="299"/>
      <c r="E970" s="299"/>
      <c r="F970" s="164"/>
      <c r="G970" s="98"/>
      <c r="H970" s="97"/>
      <c r="I970" s="97"/>
      <c r="J970" s="97"/>
      <c r="K970" s="97"/>
      <c r="L970" s="97"/>
      <c r="M970" s="97"/>
      <c r="N970" s="97"/>
    </row>
    <row r="971" customFormat="false" ht="12.75" hidden="false" customHeight="false" outlineLevel="0" collapsed="false">
      <c r="A971" s="309"/>
      <c r="B971" s="299"/>
      <c r="C971" s="299"/>
      <c r="D971" s="299"/>
      <c r="E971" s="299"/>
      <c r="F971" s="164"/>
      <c r="G971" s="98"/>
      <c r="H971" s="97"/>
      <c r="I971" s="97"/>
      <c r="J971" s="97"/>
      <c r="K971" s="97"/>
      <c r="L971" s="97"/>
      <c r="M971" s="97"/>
      <c r="N971" s="97"/>
    </row>
    <row r="972" customFormat="false" ht="12.75" hidden="false" customHeight="false" outlineLevel="0" collapsed="false">
      <c r="A972" s="309"/>
      <c r="B972" s="299"/>
      <c r="C972" s="299"/>
      <c r="D972" s="299"/>
      <c r="E972" s="299"/>
      <c r="F972" s="164"/>
      <c r="G972" s="98"/>
      <c r="H972" s="97"/>
      <c r="I972" s="97"/>
      <c r="J972" s="97"/>
      <c r="K972" s="97"/>
      <c r="L972" s="97"/>
      <c r="M972" s="97"/>
      <c r="N972" s="97"/>
    </row>
    <row r="973" customFormat="false" ht="12.75" hidden="false" customHeight="false" outlineLevel="0" collapsed="false">
      <c r="A973" s="309"/>
      <c r="B973" s="299"/>
      <c r="C973" s="299"/>
      <c r="D973" s="299"/>
      <c r="E973" s="299"/>
      <c r="F973" s="164"/>
      <c r="G973" s="98"/>
      <c r="H973" s="97"/>
      <c r="I973" s="97"/>
      <c r="J973" s="97"/>
      <c r="K973" s="97"/>
      <c r="L973" s="97"/>
      <c r="M973" s="97"/>
      <c r="N973" s="97"/>
    </row>
    <row r="974" customFormat="false" ht="12.75" hidden="false" customHeight="false" outlineLevel="0" collapsed="false">
      <c r="A974" s="309"/>
      <c r="B974" s="299"/>
      <c r="C974" s="299"/>
      <c r="D974" s="299"/>
      <c r="E974" s="299"/>
      <c r="F974" s="164"/>
      <c r="G974" s="98"/>
      <c r="H974" s="97"/>
      <c r="I974" s="97"/>
      <c r="J974" s="97"/>
      <c r="K974" s="97"/>
      <c r="L974" s="97"/>
      <c r="M974" s="97"/>
      <c r="N974" s="97"/>
    </row>
    <row r="975" customFormat="false" ht="12.75" hidden="false" customHeight="false" outlineLevel="0" collapsed="false">
      <c r="A975" s="309"/>
      <c r="B975" s="299"/>
      <c r="C975" s="299"/>
      <c r="D975" s="299"/>
      <c r="E975" s="299"/>
      <c r="F975" s="164"/>
      <c r="G975" s="98"/>
      <c r="H975" s="97"/>
      <c r="I975" s="97"/>
      <c r="J975" s="97"/>
      <c r="K975" s="97"/>
      <c r="L975" s="97"/>
      <c r="M975" s="97"/>
      <c r="N975" s="97"/>
    </row>
    <row r="976" customFormat="false" ht="12.75" hidden="false" customHeight="false" outlineLevel="0" collapsed="false">
      <c r="A976" s="309"/>
      <c r="B976" s="299"/>
      <c r="C976" s="299"/>
      <c r="D976" s="299"/>
      <c r="E976" s="299"/>
      <c r="F976" s="164"/>
      <c r="G976" s="98"/>
      <c r="H976" s="97"/>
      <c r="I976" s="97"/>
      <c r="J976" s="97"/>
      <c r="K976" s="97"/>
      <c r="L976" s="97"/>
      <c r="M976" s="97"/>
      <c r="N976" s="97"/>
    </row>
    <row r="977" customFormat="false" ht="12.75" hidden="false" customHeight="false" outlineLevel="0" collapsed="false">
      <c r="A977" s="309"/>
      <c r="B977" s="299"/>
      <c r="C977" s="299"/>
      <c r="D977" s="299"/>
      <c r="E977" s="299"/>
      <c r="F977" s="164"/>
      <c r="G977" s="98"/>
      <c r="H977" s="97"/>
      <c r="I977" s="97"/>
      <c r="J977" s="97"/>
      <c r="K977" s="97"/>
      <c r="L977" s="97"/>
      <c r="M977" s="97"/>
      <c r="N977" s="97"/>
    </row>
    <row r="978" customFormat="false" ht="12.75" hidden="false" customHeight="false" outlineLevel="0" collapsed="false">
      <c r="A978" s="309"/>
      <c r="B978" s="299"/>
      <c r="C978" s="299"/>
      <c r="D978" s="299"/>
      <c r="E978" s="299"/>
      <c r="F978" s="164"/>
      <c r="G978" s="98"/>
      <c r="H978" s="97"/>
      <c r="I978" s="97"/>
      <c r="J978" s="97"/>
      <c r="K978" s="97"/>
      <c r="L978" s="97"/>
      <c r="M978" s="97"/>
      <c r="N978" s="97"/>
    </row>
    <row r="979" customFormat="false" ht="12.75" hidden="false" customHeight="false" outlineLevel="0" collapsed="false">
      <c r="A979" s="309"/>
      <c r="B979" s="299"/>
      <c r="C979" s="299"/>
      <c r="D979" s="299"/>
      <c r="E979" s="299"/>
      <c r="F979" s="164"/>
      <c r="G979" s="98"/>
      <c r="H979" s="97"/>
      <c r="I979" s="97"/>
      <c r="J979" s="97"/>
      <c r="K979" s="97"/>
      <c r="L979" s="97"/>
      <c r="M979" s="97"/>
      <c r="N979" s="97"/>
    </row>
    <row r="980" customFormat="false" ht="12.75" hidden="false" customHeight="false" outlineLevel="0" collapsed="false">
      <c r="A980" s="309"/>
      <c r="B980" s="299"/>
      <c r="C980" s="299"/>
      <c r="D980" s="299"/>
      <c r="E980" s="299"/>
      <c r="F980" s="164"/>
      <c r="G980" s="98"/>
      <c r="H980" s="97"/>
      <c r="I980" s="97"/>
      <c r="J980" s="97"/>
      <c r="K980" s="97"/>
      <c r="L980" s="97"/>
      <c r="M980" s="97"/>
      <c r="N980" s="97"/>
    </row>
    <row r="981" customFormat="false" ht="12.75" hidden="false" customHeight="false" outlineLevel="0" collapsed="false">
      <c r="A981" s="309"/>
      <c r="B981" s="299"/>
      <c r="C981" s="299"/>
      <c r="D981" s="299"/>
      <c r="E981" s="299"/>
      <c r="F981" s="164"/>
      <c r="G981" s="98"/>
      <c r="H981" s="97"/>
      <c r="I981" s="97"/>
      <c r="J981" s="97"/>
      <c r="K981" s="97"/>
      <c r="L981" s="97"/>
      <c r="M981" s="97"/>
      <c r="N981" s="97"/>
    </row>
    <row r="982" customFormat="false" ht="12.75" hidden="false" customHeight="false" outlineLevel="0" collapsed="false">
      <c r="A982" s="309"/>
      <c r="B982" s="299"/>
      <c r="C982" s="299"/>
      <c r="D982" s="299"/>
      <c r="E982" s="299"/>
      <c r="F982" s="164"/>
      <c r="G982" s="98"/>
      <c r="H982" s="97"/>
      <c r="I982" s="97"/>
      <c r="J982" s="97"/>
      <c r="K982" s="97"/>
      <c r="L982" s="97"/>
      <c r="M982" s="97"/>
      <c r="N982" s="97"/>
    </row>
    <row r="983" customFormat="false" ht="12.75" hidden="false" customHeight="false" outlineLevel="0" collapsed="false">
      <c r="A983" s="309"/>
      <c r="B983" s="299"/>
      <c r="C983" s="299"/>
      <c r="D983" s="299"/>
      <c r="E983" s="299"/>
      <c r="F983" s="164"/>
      <c r="G983" s="98"/>
      <c r="H983" s="97"/>
      <c r="I983" s="97"/>
      <c r="J983" s="97"/>
      <c r="K983" s="97"/>
      <c r="L983" s="97"/>
      <c r="M983" s="97"/>
      <c r="N983" s="97"/>
    </row>
    <row r="984" customFormat="false" ht="12.75" hidden="false" customHeight="false" outlineLevel="0" collapsed="false">
      <c r="A984" s="309"/>
      <c r="B984" s="299"/>
      <c r="C984" s="299"/>
      <c r="D984" s="299"/>
      <c r="E984" s="299"/>
      <c r="F984" s="164"/>
      <c r="G984" s="98"/>
      <c r="H984" s="97"/>
      <c r="I984" s="97"/>
      <c r="J984" s="97"/>
      <c r="K984" s="97"/>
      <c r="L984" s="97"/>
      <c r="M984" s="97"/>
      <c r="N984" s="97"/>
    </row>
    <row r="985" customFormat="false" ht="12.75" hidden="false" customHeight="false" outlineLevel="0" collapsed="false">
      <c r="A985" s="309"/>
      <c r="B985" s="299"/>
      <c r="C985" s="299"/>
      <c r="D985" s="299"/>
      <c r="E985" s="299"/>
      <c r="F985" s="164"/>
      <c r="G985" s="98"/>
      <c r="H985" s="97"/>
      <c r="I985" s="97"/>
      <c r="J985" s="97"/>
      <c r="K985" s="97"/>
      <c r="L985" s="97"/>
      <c r="M985" s="97"/>
      <c r="N985" s="97"/>
    </row>
    <row r="986" customFormat="false" ht="12.75" hidden="false" customHeight="false" outlineLevel="0" collapsed="false">
      <c r="A986" s="309"/>
      <c r="B986" s="299"/>
      <c r="C986" s="299"/>
      <c r="D986" s="299"/>
      <c r="E986" s="299"/>
      <c r="F986" s="164"/>
      <c r="G986" s="98"/>
      <c r="H986" s="97"/>
      <c r="I986" s="97"/>
      <c r="J986" s="97"/>
      <c r="K986" s="97"/>
      <c r="L986" s="97"/>
      <c r="M986" s="97"/>
      <c r="N986" s="97"/>
    </row>
    <row r="987" customFormat="false" ht="12.75" hidden="false" customHeight="false" outlineLevel="0" collapsed="false">
      <c r="A987" s="309"/>
      <c r="B987" s="299"/>
      <c r="C987" s="299"/>
      <c r="D987" s="299"/>
      <c r="E987" s="299"/>
      <c r="F987" s="164"/>
      <c r="G987" s="98"/>
      <c r="H987" s="97"/>
      <c r="I987" s="97"/>
      <c r="J987" s="97"/>
      <c r="K987" s="97"/>
      <c r="L987" s="97"/>
      <c r="M987" s="97"/>
      <c r="N987" s="97"/>
    </row>
    <row r="988" customFormat="false" ht="12.75" hidden="false" customHeight="false" outlineLevel="0" collapsed="false">
      <c r="A988" s="309"/>
      <c r="B988" s="299"/>
      <c r="C988" s="299"/>
      <c r="D988" s="299"/>
      <c r="E988" s="299"/>
      <c r="F988" s="164"/>
      <c r="G988" s="98"/>
      <c r="H988" s="97"/>
      <c r="I988" s="97"/>
      <c r="J988" s="97"/>
      <c r="K988" s="97"/>
      <c r="L988" s="97"/>
      <c r="M988" s="97"/>
      <c r="N988" s="97"/>
    </row>
    <row r="989" customFormat="false" ht="12.75" hidden="false" customHeight="false" outlineLevel="0" collapsed="false">
      <c r="A989" s="309"/>
      <c r="B989" s="299"/>
      <c r="C989" s="299"/>
      <c r="D989" s="299"/>
      <c r="E989" s="299"/>
      <c r="F989" s="164"/>
      <c r="G989" s="98"/>
      <c r="H989" s="97"/>
      <c r="I989" s="97"/>
      <c r="J989" s="97"/>
      <c r="K989" s="97"/>
      <c r="L989" s="97"/>
      <c r="M989" s="97"/>
      <c r="N989" s="97"/>
    </row>
    <row r="990" customFormat="false" ht="12.75" hidden="false" customHeight="false" outlineLevel="0" collapsed="false">
      <c r="A990" s="309"/>
      <c r="B990" s="299"/>
      <c r="C990" s="299"/>
      <c r="D990" s="299"/>
      <c r="E990" s="299"/>
      <c r="F990" s="164"/>
      <c r="G990" s="98"/>
      <c r="H990" s="97"/>
      <c r="I990" s="97"/>
      <c r="J990" s="97"/>
      <c r="K990" s="97"/>
      <c r="L990" s="97"/>
      <c r="M990" s="97"/>
      <c r="N990" s="97"/>
    </row>
    <row r="991" customFormat="false" ht="12.75" hidden="false" customHeight="false" outlineLevel="0" collapsed="false">
      <c r="A991" s="309"/>
      <c r="B991" s="299"/>
      <c r="C991" s="299"/>
      <c r="D991" s="299"/>
      <c r="E991" s="299"/>
      <c r="F991" s="164"/>
      <c r="G991" s="98"/>
      <c r="H991" s="97"/>
      <c r="I991" s="97"/>
      <c r="J991" s="97"/>
      <c r="K991" s="97"/>
      <c r="L991" s="97"/>
      <c r="M991" s="97"/>
      <c r="N991" s="97"/>
    </row>
    <row r="992" customFormat="false" ht="12.75" hidden="false" customHeight="false" outlineLevel="0" collapsed="false">
      <c r="A992" s="309"/>
      <c r="B992" s="299"/>
      <c r="C992" s="299"/>
      <c r="D992" s="299"/>
      <c r="E992" s="299"/>
      <c r="F992" s="164"/>
      <c r="G992" s="98"/>
      <c r="H992" s="97"/>
      <c r="I992" s="97"/>
      <c r="J992" s="97"/>
      <c r="K992" s="97"/>
      <c r="L992" s="97"/>
      <c r="M992" s="97"/>
      <c r="N992" s="97"/>
    </row>
    <row r="993" customFormat="false" ht="12.75" hidden="false" customHeight="false" outlineLevel="0" collapsed="false">
      <c r="A993" s="309"/>
      <c r="B993" s="299"/>
      <c r="C993" s="299"/>
      <c r="D993" s="299"/>
      <c r="E993" s="299"/>
      <c r="F993" s="164"/>
      <c r="G993" s="98"/>
      <c r="H993" s="97"/>
      <c r="I993" s="97"/>
      <c r="J993" s="97"/>
      <c r="K993" s="97"/>
      <c r="L993" s="97"/>
      <c r="M993" s="97"/>
      <c r="N993" s="97"/>
    </row>
    <row r="994" customFormat="false" ht="12.75" hidden="false" customHeight="false" outlineLevel="0" collapsed="false">
      <c r="A994" s="309"/>
      <c r="B994" s="299"/>
      <c r="C994" s="299"/>
      <c r="D994" s="299"/>
      <c r="E994" s="299"/>
      <c r="F994" s="164"/>
      <c r="G994" s="98"/>
      <c r="H994" s="97"/>
      <c r="I994" s="97"/>
      <c r="J994" s="97"/>
      <c r="K994" s="97"/>
      <c r="L994" s="97"/>
      <c r="M994" s="97"/>
      <c r="N994" s="97"/>
    </row>
    <row r="995" customFormat="false" ht="12.75" hidden="false" customHeight="false" outlineLevel="0" collapsed="false">
      <c r="A995" s="309"/>
      <c r="B995" s="299"/>
      <c r="C995" s="299"/>
      <c r="D995" s="299"/>
      <c r="E995" s="299"/>
      <c r="F995" s="164"/>
      <c r="G995" s="98"/>
      <c r="H995" s="97"/>
      <c r="I995" s="97"/>
      <c r="J995" s="97"/>
      <c r="K995" s="97"/>
      <c r="L995" s="97"/>
      <c r="M995" s="97"/>
      <c r="N995" s="97"/>
    </row>
    <row r="996" customFormat="false" ht="12.75" hidden="false" customHeight="false" outlineLevel="0" collapsed="false">
      <c r="A996" s="309"/>
      <c r="B996" s="299"/>
      <c r="C996" s="299"/>
      <c r="D996" s="299"/>
      <c r="E996" s="299"/>
      <c r="F996" s="164"/>
      <c r="G996" s="98"/>
      <c r="H996" s="97"/>
      <c r="I996" s="97"/>
      <c r="J996" s="97"/>
      <c r="K996" s="97"/>
      <c r="L996" s="97"/>
      <c r="M996" s="97"/>
      <c r="N996" s="97"/>
    </row>
    <row r="997" customFormat="false" ht="12.75" hidden="false" customHeight="false" outlineLevel="0" collapsed="false">
      <c r="A997" s="309"/>
      <c r="B997" s="299"/>
      <c r="C997" s="299"/>
      <c r="D997" s="299"/>
      <c r="E997" s="299"/>
      <c r="F997" s="164"/>
      <c r="G997" s="98"/>
      <c r="H997" s="97"/>
      <c r="I997" s="97"/>
      <c r="J997" s="97"/>
      <c r="K997" s="97"/>
      <c r="L997" s="97"/>
      <c r="M997" s="97"/>
      <c r="N997" s="97"/>
    </row>
    <row r="998" customFormat="false" ht="12.75" hidden="false" customHeight="false" outlineLevel="0" collapsed="false">
      <c r="A998" s="309"/>
      <c r="B998" s="299"/>
      <c r="C998" s="299"/>
      <c r="D998" s="299"/>
      <c r="E998" s="299"/>
      <c r="F998" s="164"/>
      <c r="G998" s="98"/>
      <c r="H998" s="97"/>
      <c r="I998" s="97"/>
      <c r="J998" s="97"/>
      <c r="K998" s="97"/>
      <c r="L998" s="97"/>
      <c r="M998" s="97"/>
      <c r="N998" s="97"/>
    </row>
    <row r="999" customFormat="false" ht="12.75" hidden="false" customHeight="false" outlineLevel="0" collapsed="false">
      <c r="A999" s="309"/>
      <c r="B999" s="299"/>
      <c r="C999" s="299"/>
      <c r="D999" s="299"/>
      <c r="E999" s="299"/>
      <c r="F999" s="164"/>
      <c r="G999" s="98"/>
      <c r="H999" s="97"/>
      <c r="I999" s="97"/>
      <c r="J999" s="97"/>
      <c r="K999" s="97"/>
      <c r="L999" s="97"/>
      <c r="M999" s="97"/>
      <c r="N999" s="97"/>
    </row>
    <row r="1000" customFormat="false" ht="12.75" hidden="false" customHeight="false" outlineLevel="0" collapsed="false">
      <c r="A1000" s="309"/>
      <c r="B1000" s="299"/>
      <c r="C1000" s="299"/>
      <c r="D1000" s="299"/>
      <c r="E1000" s="299"/>
      <c r="F1000" s="164"/>
      <c r="G1000" s="98"/>
      <c r="H1000" s="97"/>
      <c r="I1000" s="97"/>
      <c r="J1000" s="97"/>
      <c r="K1000" s="97"/>
      <c r="L1000" s="97"/>
      <c r="M1000" s="97"/>
      <c r="N1000" s="97"/>
    </row>
    <row r="1001" customFormat="false" ht="12.75" hidden="false" customHeight="false" outlineLevel="0" collapsed="false">
      <c r="A1001" s="309"/>
      <c r="B1001" s="299"/>
      <c r="C1001" s="299"/>
      <c r="D1001" s="299"/>
      <c r="E1001" s="299"/>
      <c r="F1001" s="164"/>
      <c r="G1001" s="98"/>
      <c r="H1001" s="97"/>
      <c r="I1001" s="97"/>
      <c r="J1001" s="97"/>
      <c r="K1001" s="97"/>
      <c r="L1001" s="97"/>
      <c r="M1001" s="97"/>
      <c r="N1001" s="97"/>
    </row>
    <row r="1002" customFormat="false" ht="12.75" hidden="false" customHeight="false" outlineLevel="0" collapsed="false">
      <c r="A1002" s="309"/>
      <c r="B1002" s="299"/>
      <c r="C1002" s="299"/>
      <c r="D1002" s="299"/>
      <c r="E1002" s="299"/>
      <c r="F1002" s="164"/>
      <c r="G1002" s="98"/>
      <c r="H1002" s="97"/>
      <c r="I1002" s="97"/>
      <c r="J1002" s="97"/>
      <c r="K1002" s="97"/>
      <c r="L1002" s="97"/>
      <c r="M1002" s="97"/>
      <c r="N1002" s="97"/>
    </row>
    <row r="1003" customFormat="false" ht="12.75" hidden="false" customHeight="false" outlineLevel="0" collapsed="false">
      <c r="A1003" s="309"/>
      <c r="B1003" s="299"/>
      <c r="C1003" s="299"/>
      <c r="D1003" s="299"/>
      <c r="E1003" s="299"/>
      <c r="F1003" s="164"/>
      <c r="G1003" s="98"/>
      <c r="H1003" s="97"/>
      <c r="I1003" s="97"/>
      <c r="J1003" s="97"/>
      <c r="K1003" s="97"/>
      <c r="L1003" s="97"/>
      <c r="M1003" s="97"/>
      <c r="N1003" s="97"/>
    </row>
    <row r="1004" customFormat="false" ht="12.75" hidden="false" customHeight="false" outlineLevel="0" collapsed="false">
      <c r="A1004" s="309"/>
      <c r="B1004" s="299"/>
      <c r="C1004" s="299"/>
      <c r="D1004" s="299"/>
      <c r="E1004" s="299"/>
      <c r="F1004" s="164"/>
      <c r="G1004" s="98"/>
      <c r="H1004" s="97"/>
      <c r="I1004" s="97"/>
      <c r="J1004" s="97"/>
      <c r="K1004" s="97"/>
      <c r="L1004" s="97"/>
      <c r="M1004" s="97"/>
      <c r="N1004" s="97"/>
    </row>
    <row r="1005" customFormat="false" ht="12.75" hidden="false" customHeight="false" outlineLevel="0" collapsed="false">
      <c r="A1005" s="309"/>
      <c r="B1005" s="299"/>
      <c r="C1005" s="299"/>
      <c r="D1005" s="299"/>
      <c r="E1005" s="299"/>
      <c r="F1005" s="164"/>
      <c r="G1005" s="98"/>
      <c r="H1005" s="97"/>
      <c r="I1005" s="97"/>
      <c r="J1005" s="97"/>
      <c r="K1005" s="97"/>
      <c r="L1005" s="97"/>
      <c r="M1005" s="97"/>
      <c r="N1005" s="97"/>
    </row>
    <row r="1006" customFormat="false" ht="12.75" hidden="false" customHeight="false" outlineLevel="0" collapsed="false">
      <c r="A1006" s="309"/>
      <c r="B1006" s="299"/>
      <c r="C1006" s="299"/>
      <c r="D1006" s="299"/>
      <c r="E1006" s="299"/>
      <c r="F1006" s="164"/>
      <c r="G1006" s="98"/>
      <c r="H1006" s="97"/>
      <c r="I1006" s="97"/>
      <c r="J1006" s="97"/>
      <c r="K1006" s="97"/>
      <c r="L1006" s="97"/>
      <c r="M1006" s="97"/>
      <c r="N1006" s="97"/>
    </row>
    <row r="1007" customFormat="false" ht="12.75" hidden="false" customHeight="false" outlineLevel="0" collapsed="false">
      <c r="A1007" s="309"/>
      <c r="B1007" s="299"/>
      <c r="C1007" s="299"/>
      <c r="D1007" s="299"/>
      <c r="E1007" s="299"/>
      <c r="F1007" s="164"/>
      <c r="G1007" s="98"/>
      <c r="H1007" s="97"/>
      <c r="I1007" s="97"/>
      <c r="J1007" s="97"/>
      <c r="K1007" s="97"/>
      <c r="L1007" s="97"/>
      <c r="M1007" s="97"/>
      <c r="N1007" s="97"/>
    </row>
    <row r="1008" customFormat="false" ht="12.75" hidden="false" customHeight="false" outlineLevel="0" collapsed="false">
      <c r="A1008" s="309"/>
      <c r="B1008" s="299"/>
      <c r="C1008" s="299"/>
      <c r="D1008" s="299"/>
      <c r="E1008" s="299"/>
      <c r="F1008" s="164"/>
      <c r="G1008" s="98"/>
      <c r="H1008" s="97"/>
      <c r="I1008" s="97"/>
      <c r="J1008" s="97"/>
      <c r="K1008" s="97"/>
      <c r="L1008" s="97"/>
      <c r="M1008" s="97"/>
      <c r="N1008" s="97"/>
    </row>
    <row r="1009" customFormat="false" ht="12.75" hidden="false" customHeight="false" outlineLevel="0" collapsed="false">
      <c r="A1009" s="309"/>
      <c r="B1009" s="299"/>
      <c r="C1009" s="299"/>
      <c r="D1009" s="299"/>
      <c r="E1009" s="299"/>
      <c r="F1009" s="164"/>
      <c r="G1009" s="98"/>
      <c r="H1009" s="97"/>
      <c r="I1009" s="97"/>
      <c r="J1009" s="97"/>
      <c r="K1009" s="97"/>
      <c r="L1009" s="97"/>
      <c r="M1009" s="97"/>
      <c r="N1009" s="97"/>
    </row>
    <row r="1010" customFormat="false" ht="12.75" hidden="false" customHeight="false" outlineLevel="0" collapsed="false">
      <c r="A1010" s="309"/>
      <c r="B1010" s="299"/>
      <c r="C1010" s="299"/>
      <c r="D1010" s="299"/>
      <c r="E1010" s="299"/>
      <c r="F1010" s="164"/>
      <c r="G1010" s="98"/>
      <c r="H1010" s="97"/>
      <c r="I1010" s="97"/>
      <c r="J1010" s="97"/>
      <c r="K1010" s="97"/>
      <c r="L1010" s="97"/>
      <c r="M1010" s="97"/>
      <c r="N1010" s="97"/>
    </row>
    <row r="1011" customFormat="false" ht="12.75" hidden="false" customHeight="false" outlineLevel="0" collapsed="false">
      <c r="A1011" s="309"/>
      <c r="B1011" s="299"/>
      <c r="C1011" s="299"/>
      <c r="D1011" s="299"/>
      <c r="E1011" s="299"/>
      <c r="F1011" s="164"/>
      <c r="G1011" s="98"/>
      <c r="H1011" s="97"/>
      <c r="I1011" s="97"/>
      <c r="J1011" s="97"/>
      <c r="K1011" s="97"/>
      <c r="L1011" s="97"/>
      <c r="M1011" s="97"/>
      <c r="N1011" s="97"/>
    </row>
    <row r="1012" customFormat="false" ht="12.75" hidden="false" customHeight="false" outlineLevel="0" collapsed="false">
      <c r="A1012" s="309"/>
      <c r="B1012" s="299"/>
      <c r="C1012" s="299"/>
      <c r="D1012" s="299"/>
      <c r="E1012" s="299"/>
      <c r="F1012" s="164"/>
      <c r="G1012" s="98"/>
      <c r="H1012" s="97"/>
      <c r="I1012" s="97"/>
      <c r="J1012" s="97"/>
      <c r="K1012" s="97"/>
      <c r="L1012" s="97"/>
      <c r="M1012" s="97"/>
      <c r="N1012" s="97"/>
    </row>
    <row r="1013" customFormat="false" ht="12.75" hidden="false" customHeight="false" outlineLevel="0" collapsed="false">
      <c r="A1013" s="309"/>
      <c r="B1013" s="299"/>
      <c r="C1013" s="299"/>
      <c r="D1013" s="299"/>
      <c r="E1013" s="299"/>
      <c r="F1013" s="164"/>
      <c r="G1013" s="98"/>
      <c r="H1013" s="97"/>
      <c r="I1013" s="97"/>
      <c r="J1013" s="97"/>
      <c r="K1013" s="97"/>
      <c r="L1013" s="97"/>
      <c r="M1013" s="97"/>
      <c r="N1013" s="97"/>
    </row>
    <row r="1014" customFormat="false" ht="12.75" hidden="false" customHeight="false" outlineLevel="0" collapsed="false">
      <c r="A1014" s="309"/>
      <c r="B1014" s="299"/>
      <c r="C1014" s="299"/>
      <c r="D1014" s="299"/>
      <c r="E1014" s="299"/>
      <c r="F1014" s="164"/>
      <c r="G1014" s="98"/>
      <c r="H1014" s="97"/>
      <c r="I1014" s="97"/>
      <c r="J1014" s="97"/>
      <c r="K1014" s="97"/>
      <c r="L1014" s="97"/>
      <c r="M1014" s="97"/>
      <c r="N1014" s="97"/>
    </row>
    <row r="1015" customFormat="false" ht="12.75" hidden="false" customHeight="false" outlineLevel="0" collapsed="false">
      <c r="A1015" s="309"/>
      <c r="B1015" s="299"/>
      <c r="C1015" s="299"/>
      <c r="D1015" s="299"/>
      <c r="E1015" s="299"/>
      <c r="F1015" s="164"/>
      <c r="G1015" s="98"/>
      <c r="H1015" s="97"/>
      <c r="I1015" s="97"/>
      <c r="J1015" s="97"/>
      <c r="K1015" s="97"/>
      <c r="L1015" s="97"/>
      <c r="M1015" s="97"/>
      <c r="N1015" s="97"/>
    </row>
    <row r="1016" customFormat="false" ht="12.75" hidden="false" customHeight="false" outlineLevel="0" collapsed="false">
      <c r="A1016" s="309"/>
      <c r="B1016" s="299"/>
      <c r="C1016" s="299"/>
      <c r="D1016" s="299"/>
      <c r="E1016" s="299"/>
      <c r="F1016" s="164"/>
      <c r="G1016" s="98"/>
      <c r="H1016" s="97"/>
      <c r="I1016" s="97"/>
      <c r="J1016" s="97"/>
      <c r="K1016" s="97"/>
      <c r="L1016" s="97"/>
      <c r="M1016" s="97"/>
      <c r="N1016" s="97"/>
    </row>
    <row r="1017" customFormat="false" ht="12.75" hidden="false" customHeight="false" outlineLevel="0" collapsed="false">
      <c r="A1017" s="309"/>
      <c r="B1017" s="299"/>
      <c r="C1017" s="299"/>
      <c r="D1017" s="299"/>
      <c r="E1017" s="299"/>
      <c r="F1017" s="164"/>
      <c r="G1017" s="98"/>
      <c r="H1017" s="97"/>
      <c r="I1017" s="97"/>
      <c r="J1017" s="97"/>
      <c r="K1017" s="97"/>
      <c r="L1017" s="97"/>
      <c r="M1017" s="97"/>
      <c r="N1017" s="97"/>
    </row>
    <row r="1018" customFormat="false" ht="12.75" hidden="false" customHeight="false" outlineLevel="0" collapsed="false">
      <c r="A1018" s="309"/>
      <c r="B1018" s="299"/>
      <c r="C1018" s="299"/>
      <c r="D1018" s="299"/>
      <c r="E1018" s="299"/>
      <c r="F1018" s="164"/>
      <c r="G1018" s="98"/>
      <c r="H1018" s="97"/>
      <c r="I1018" s="97"/>
      <c r="J1018" s="97"/>
      <c r="K1018" s="97"/>
      <c r="L1018" s="97"/>
      <c r="M1018" s="97"/>
      <c r="N1018" s="97"/>
    </row>
    <row r="1019" customFormat="false" ht="12.75" hidden="false" customHeight="false" outlineLevel="0" collapsed="false">
      <c r="A1019" s="309"/>
      <c r="B1019" s="299"/>
      <c r="C1019" s="299"/>
      <c r="D1019" s="299"/>
      <c r="E1019" s="299"/>
      <c r="F1019" s="164"/>
      <c r="G1019" s="98"/>
      <c r="H1019" s="97"/>
      <c r="I1019" s="97"/>
      <c r="J1019" s="97"/>
      <c r="K1019" s="97"/>
      <c r="L1019" s="97"/>
      <c r="M1019" s="97"/>
      <c r="N1019" s="97"/>
    </row>
    <row r="1020" customFormat="false" ht="12.75" hidden="false" customHeight="false" outlineLevel="0" collapsed="false">
      <c r="A1020" s="309"/>
      <c r="B1020" s="299"/>
      <c r="C1020" s="299"/>
      <c r="D1020" s="299"/>
      <c r="E1020" s="299"/>
      <c r="F1020" s="164"/>
      <c r="G1020" s="98"/>
      <c r="H1020" s="97"/>
      <c r="I1020" s="97"/>
      <c r="J1020" s="97"/>
      <c r="K1020" s="97"/>
      <c r="L1020" s="97"/>
      <c r="M1020" s="97"/>
      <c r="N1020" s="97"/>
    </row>
    <row r="1021" customFormat="false" ht="12.75" hidden="false" customHeight="false" outlineLevel="0" collapsed="false">
      <c r="A1021" s="309"/>
      <c r="B1021" s="299"/>
      <c r="C1021" s="299"/>
      <c r="D1021" s="299"/>
      <c r="E1021" s="299"/>
      <c r="F1021" s="164"/>
      <c r="G1021" s="98"/>
      <c r="H1021" s="97"/>
      <c r="I1021" s="97"/>
      <c r="J1021" s="97"/>
      <c r="K1021" s="97"/>
      <c r="L1021" s="97"/>
      <c r="M1021" s="97"/>
      <c r="N1021" s="97"/>
    </row>
    <row r="1022" customFormat="false" ht="12.75" hidden="false" customHeight="false" outlineLevel="0" collapsed="false">
      <c r="A1022" s="309"/>
      <c r="B1022" s="299"/>
      <c r="C1022" s="299"/>
      <c r="D1022" s="299"/>
      <c r="E1022" s="299"/>
      <c r="F1022" s="164"/>
      <c r="G1022" s="98"/>
      <c r="H1022" s="97"/>
      <c r="I1022" s="97"/>
      <c r="J1022" s="97"/>
      <c r="K1022" s="97"/>
      <c r="L1022" s="97"/>
      <c r="M1022" s="97"/>
      <c r="N1022" s="97"/>
    </row>
    <row r="1023" customFormat="false" ht="12.75" hidden="false" customHeight="false" outlineLevel="0" collapsed="false">
      <c r="A1023" s="309"/>
      <c r="B1023" s="299"/>
      <c r="C1023" s="299"/>
      <c r="D1023" s="299"/>
      <c r="E1023" s="299"/>
      <c r="F1023" s="164"/>
      <c r="G1023" s="98"/>
      <c r="H1023" s="97"/>
      <c r="I1023" s="97"/>
      <c r="J1023" s="97"/>
      <c r="K1023" s="97"/>
      <c r="L1023" s="97"/>
      <c r="M1023" s="97"/>
      <c r="N1023" s="97"/>
    </row>
    <row r="1024" customFormat="false" ht="12.75" hidden="false" customHeight="false" outlineLevel="0" collapsed="false">
      <c r="A1024" s="309"/>
      <c r="B1024" s="299"/>
      <c r="C1024" s="299"/>
      <c r="D1024" s="299"/>
      <c r="E1024" s="299"/>
      <c r="F1024" s="164"/>
      <c r="G1024" s="98"/>
      <c r="H1024" s="97"/>
      <c r="I1024" s="97"/>
      <c r="J1024" s="97"/>
      <c r="K1024" s="97"/>
      <c r="L1024" s="97"/>
      <c r="M1024" s="97"/>
      <c r="N1024" s="97"/>
    </row>
    <row r="1025" customFormat="false" ht="12.75" hidden="false" customHeight="false" outlineLevel="0" collapsed="false">
      <c r="A1025" s="309"/>
      <c r="B1025" s="299"/>
      <c r="C1025" s="299"/>
      <c r="D1025" s="299"/>
      <c r="E1025" s="299"/>
      <c r="F1025" s="164"/>
      <c r="G1025" s="98"/>
      <c r="H1025" s="97"/>
      <c r="I1025" s="97"/>
      <c r="J1025" s="97"/>
      <c r="K1025" s="97"/>
      <c r="L1025" s="97"/>
      <c r="M1025" s="97"/>
      <c r="N1025" s="97"/>
    </row>
    <row r="1026" customFormat="false" ht="12.75" hidden="false" customHeight="false" outlineLevel="0" collapsed="false">
      <c r="A1026" s="309"/>
      <c r="B1026" s="299"/>
      <c r="C1026" s="299"/>
      <c r="D1026" s="299"/>
      <c r="E1026" s="299"/>
      <c r="F1026" s="164"/>
      <c r="G1026" s="98"/>
      <c r="H1026" s="97"/>
      <c r="I1026" s="97"/>
      <c r="J1026" s="97"/>
      <c r="K1026" s="97"/>
      <c r="L1026" s="97"/>
      <c r="M1026" s="97"/>
      <c r="N1026" s="97"/>
    </row>
    <row r="1027" customFormat="false" ht="12.75" hidden="false" customHeight="false" outlineLevel="0" collapsed="false">
      <c r="A1027" s="309"/>
      <c r="B1027" s="299"/>
      <c r="C1027" s="299"/>
      <c r="D1027" s="299"/>
      <c r="E1027" s="299"/>
      <c r="F1027" s="164"/>
      <c r="G1027" s="98"/>
      <c r="H1027" s="97"/>
      <c r="I1027" s="97"/>
      <c r="J1027" s="97"/>
      <c r="K1027" s="97"/>
      <c r="L1027" s="97"/>
      <c r="M1027" s="97"/>
      <c r="N1027" s="97"/>
    </row>
    <row r="1028" customFormat="false" ht="12.75" hidden="false" customHeight="false" outlineLevel="0" collapsed="false">
      <c r="A1028" s="309"/>
      <c r="B1028" s="299"/>
      <c r="C1028" s="299"/>
      <c r="D1028" s="299"/>
      <c r="E1028" s="299"/>
      <c r="F1028" s="164"/>
      <c r="G1028" s="98"/>
      <c r="H1028" s="97"/>
      <c r="I1028" s="97"/>
      <c r="J1028" s="97"/>
      <c r="K1028" s="97"/>
      <c r="L1028" s="97"/>
      <c r="M1028" s="97"/>
      <c r="N1028" s="97"/>
    </row>
    <row r="1029" customFormat="false" ht="12.75" hidden="false" customHeight="false" outlineLevel="0" collapsed="false">
      <c r="A1029" s="309"/>
      <c r="B1029" s="299"/>
      <c r="C1029" s="299"/>
      <c r="D1029" s="299"/>
      <c r="E1029" s="299"/>
      <c r="F1029" s="164"/>
      <c r="G1029" s="98"/>
      <c r="H1029" s="97"/>
      <c r="I1029" s="97"/>
      <c r="J1029" s="97"/>
      <c r="K1029" s="97"/>
      <c r="L1029" s="97"/>
      <c r="M1029" s="97"/>
      <c r="N1029" s="97"/>
    </row>
    <row r="1030" customFormat="false" ht="12.75" hidden="false" customHeight="false" outlineLevel="0" collapsed="false">
      <c r="A1030" s="309"/>
      <c r="B1030" s="299"/>
      <c r="C1030" s="299"/>
      <c r="D1030" s="299"/>
      <c r="E1030" s="299"/>
      <c r="F1030" s="164"/>
      <c r="G1030" s="98"/>
      <c r="H1030" s="97"/>
      <c r="I1030" s="97"/>
      <c r="J1030" s="97"/>
      <c r="K1030" s="97"/>
      <c r="L1030" s="97"/>
      <c r="M1030" s="97"/>
      <c r="N1030" s="97"/>
    </row>
    <row r="1031" customFormat="false" ht="12.75" hidden="false" customHeight="false" outlineLevel="0" collapsed="false">
      <c r="A1031" s="309"/>
      <c r="B1031" s="299"/>
      <c r="C1031" s="299"/>
      <c r="D1031" s="299"/>
      <c r="E1031" s="299"/>
      <c r="F1031" s="164"/>
      <c r="G1031" s="98"/>
      <c r="H1031" s="97"/>
      <c r="I1031" s="97"/>
      <c r="J1031" s="97"/>
      <c r="K1031" s="97"/>
      <c r="L1031" s="97"/>
      <c r="M1031" s="97"/>
      <c r="N1031" s="97"/>
    </row>
    <row r="1032" customFormat="false" ht="12.75" hidden="false" customHeight="false" outlineLevel="0" collapsed="false">
      <c r="A1032" s="309"/>
      <c r="B1032" s="299"/>
      <c r="C1032" s="299"/>
      <c r="D1032" s="299"/>
      <c r="E1032" s="299"/>
      <c r="F1032" s="164"/>
      <c r="G1032" s="98"/>
      <c r="H1032" s="97"/>
      <c r="I1032" s="97"/>
      <c r="J1032" s="97"/>
      <c r="K1032" s="97"/>
      <c r="L1032" s="97"/>
      <c r="M1032" s="97"/>
      <c r="N1032" s="97"/>
    </row>
    <row r="1033" customFormat="false" ht="12.75" hidden="false" customHeight="false" outlineLevel="0" collapsed="false">
      <c r="A1033" s="309"/>
      <c r="B1033" s="299"/>
      <c r="C1033" s="299"/>
      <c r="D1033" s="299"/>
      <c r="E1033" s="299"/>
      <c r="F1033" s="164"/>
      <c r="G1033" s="98"/>
      <c r="H1033" s="97"/>
      <c r="I1033" s="97"/>
      <c r="J1033" s="97"/>
      <c r="K1033" s="97"/>
      <c r="L1033" s="97"/>
      <c r="M1033" s="97"/>
      <c r="N1033" s="97"/>
    </row>
    <row r="1034" customFormat="false" ht="12.75" hidden="false" customHeight="false" outlineLevel="0" collapsed="false">
      <c r="A1034" s="309"/>
      <c r="B1034" s="299"/>
      <c r="C1034" s="299"/>
      <c r="D1034" s="299"/>
      <c r="E1034" s="299"/>
      <c r="F1034" s="164"/>
      <c r="G1034" s="98"/>
      <c r="H1034" s="97"/>
      <c r="I1034" s="97"/>
      <c r="J1034" s="97"/>
      <c r="K1034" s="97"/>
      <c r="L1034" s="97"/>
      <c r="M1034" s="97"/>
      <c r="N1034" s="97"/>
    </row>
    <row r="1035" customFormat="false" ht="12.75" hidden="false" customHeight="false" outlineLevel="0" collapsed="false">
      <c r="A1035" s="309"/>
      <c r="B1035" s="299"/>
      <c r="C1035" s="299"/>
      <c r="D1035" s="299"/>
      <c r="E1035" s="299"/>
      <c r="F1035" s="164"/>
      <c r="G1035" s="98"/>
      <c r="H1035" s="97"/>
      <c r="I1035" s="97"/>
      <c r="J1035" s="97"/>
      <c r="K1035" s="97"/>
      <c r="L1035" s="97"/>
      <c r="M1035" s="97"/>
      <c r="N1035" s="97"/>
    </row>
    <row r="1036" customFormat="false" ht="12.75" hidden="false" customHeight="false" outlineLevel="0" collapsed="false">
      <c r="A1036" s="309"/>
      <c r="B1036" s="299"/>
      <c r="C1036" s="299"/>
      <c r="D1036" s="299"/>
      <c r="E1036" s="299"/>
      <c r="F1036" s="164"/>
      <c r="G1036" s="98"/>
      <c r="H1036" s="97"/>
      <c r="I1036" s="97"/>
      <c r="J1036" s="97"/>
      <c r="K1036" s="97"/>
      <c r="L1036" s="97"/>
      <c r="M1036" s="97"/>
      <c r="N1036" s="97"/>
    </row>
    <row r="1037" customFormat="false" ht="12.75" hidden="false" customHeight="false" outlineLevel="0" collapsed="false">
      <c r="A1037" s="309"/>
      <c r="B1037" s="299"/>
      <c r="C1037" s="299"/>
      <c r="D1037" s="299"/>
      <c r="E1037" s="299"/>
      <c r="F1037" s="164"/>
      <c r="G1037" s="98"/>
      <c r="H1037" s="97"/>
      <c r="I1037" s="97"/>
      <c r="J1037" s="97"/>
      <c r="K1037" s="97"/>
      <c r="L1037" s="97"/>
      <c r="M1037" s="97"/>
      <c r="N1037" s="97"/>
    </row>
    <row r="1038" customFormat="false" ht="12.75" hidden="false" customHeight="false" outlineLevel="0" collapsed="false">
      <c r="A1038" s="309"/>
      <c r="B1038" s="299"/>
      <c r="C1038" s="299"/>
      <c r="D1038" s="299"/>
      <c r="E1038" s="299"/>
      <c r="F1038" s="164"/>
      <c r="G1038" s="98"/>
      <c r="H1038" s="97"/>
      <c r="I1038" s="97"/>
      <c r="J1038" s="97"/>
      <c r="K1038" s="97"/>
      <c r="L1038" s="97"/>
      <c r="M1038" s="97"/>
      <c r="N1038" s="97"/>
    </row>
    <row r="1039" customFormat="false" ht="12.75" hidden="false" customHeight="false" outlineLevel="0" collapsed="false">
      <c r="A1039" s="309"/>
      <c r="B1039" s="299"/>
      <c r="C1039" s="299"/>
      <c r="D1039" s="299"/>
      <c r="E1039" s="299"/>
      <c r="F1039" s="164"/>
      <c r="G1039" s="98"/>
      <c r="H1039" s="97"/>
      <c r="I1039" s="97"/>
      <c r="J1039" s="97"/>
      <c r="K1039" s="97"/>
      <c r="L1039" s="97"/>
      <c r="M1039" s="97"/>
      <c r="N1039" s="97"/>
    </row>
    <row r="1040" customFormat="false" ht="12.75" hidden="false" customHeight="false" outlineLevel="0" collapsed="false">
      <c r="A1040" s="309"/>
      <c r="B1040" s="299"/>
      <c r="C1040" s="299"/>
      <c r="D1040" s="299"/>
      <c r="E1040" s="299"/>
      <c r="F1040" s="164"/>
      <c r="G1040" s="98"/>
      <c r="H1040" s="97"/>
      <c r="I1040" s="97"/>
      <c r="J1040" s="97"/>
      <c r="K1040" s="97"/>
      <c r="L1040" s="97"/>
      <c r="M1040" s="97"/>
      <c r="N1040" s="97"/>
    </row>
    <row r="1041" customFormat="false" ht="12.75" hidden="false" customHeight="false" outlineLevel="0" collapsed="false">
      <c r="A1041" s="309"/>
      <c r="B1041" s="299"/>
      <c r="C1041" s="299"/>
      <c r="D1041" s="299"/>
      <c r="E1041" s="299"/>
      <c r="F1041" s="164"/>
      <c r="G1041" s="98"/>
      <c r="H1041" s="97"/>
      <c r="I1041" s="97"/>
      <c r="J1041" s="97"/>
      <c r="K1041" s="97"/>
      <c r="L1041" s="97"/>
      <c r="M1041" s="97"/>
      <c r="N1041" s="97"/>
    </row>
    <row r="1042" customFormat="false" ht="12.75" hidden="false" customHeight="false" outlineLevel="0" collapsed="false">
      <c r="A1042" s="309"/>
      <c r="B1042" s="299"/>
      <c r="C1042" s="299"/>
      <c r="D1042" s="299"/>
      <c r="E1042" s="299"/>
      <c r="F1042" s="164"/>
      <c r="G1042" s="98"/>
      <c r="H1042" s="97"/>
      <c r="I1042" s="97"/>
      <c r="J1042" s="97"/>
      <c r="K1042" s="97"/>
      <c r="L1042" s="97"/>
      <c r="M1042" s="97"/>
      <c r="N1042" s="97"/>
    </row>
    <row r="1043" customFormat="false" ht="12.75" hidden="false" customHeight="false" outlineLevel="0" collapsed="false">
      <c r="A1043" s="309"/>
      <c r="B1043" s="299"/>
      <c r="C1043" s="299"/>
      <c r="D1043" s="299"/>
      <c r="E1043" s="299"/>
      <c r="F1043" s="164"/>
      <c r="G1043" s="98"/>
      <c r="H1043" s="97"/>
      <c r="I1043" s="97"/>
      <c r="J1043" s="97"/>
      <c r="K1043" s="97"/>
      <c r="L1043" s="97"/>
      <c r="M1043" s="97"/>
      <c r="N1043" s="97"/>
    </row>
    <row r="1044" customFormat="false" ht="12.75" hidden="false" customHeight="false" outlineLevel="0" collapsed="false">
      <c r="A1044" s="309"/>
      <c r="B1044" s="299"/>
      <c r="C1044" s="299"/>
      <c r="D1044" s="299"/>
      <c r="E1044" s="299"/>
      <c r="F1044" s="164"/>
      <c r="G1044" s="98"/>
      <c r="H1044" s="97"/>
      <c r="I1044" s="97"/>
      <c r="J1044" s="97"/>
      <c r="K1044" s="97"/>
      <c r="L1044" s="97"/>
      <c r="M1044" s="97"/>
      <c r="N1044" s="97"/>
    </row>
    <row r="1045" customFormat="false" ht="12.75" hidden="false" customHeight="false" outlineLevel="0" collapsed="false">
      <c r="A1045" s="309"/>
      <c r="B1045" s="299"/>
      <c r="C1045" s="299"/>
      <c r="D1045" s="299"/>
      <c r="E1045" s="299"/>
      <c r="F1045" s="164"/>
      <c r="G1045" s="98"/>
      <c r="H1045" s="97"/>
      <c r="I1045" s="97"/>
      <c r="J1045" s="97"/>
      <c r="K1045" s="97"/>
      <c r="L1045" s="97"/>
      <c r="M1045" s="97"/>
      <c r="N1045" s="97"/>
    </row>
    <row r="1046" customFormat="false" ht="12.75" hidden="false" customHeight="false" outlineLevel="0" collapsed="false">
      <c r="A1046" s="309"/>
      <c r="B1046" s="299"/>
      <c r="C1046" s="299"/>
      <c r="D1046" s="299"/>
      <c r="E1046" s="299"/>
      <c r="F1046" s="164"/>
      <c r="G1046" s="98"/>
      <c r="H1046" s="97"/>
      <c r="I1046" s="97"/>
      <c r="J1046" s="97"/>
      <c r="K1046" s="97"/>
      <c r="L1046" s="97"/>
      <c r="M1046" s="97"/>
      <c r="N1046" s="97"/>
    </row>
    <row r="1047" customFormat="false" ht="12.75" hidden="false" customHeight="false" outlineLevel="0" collapsed="false">
      <c r="A1047" s="309"/>
      <c r="B1047" s="299"/>
      <c r="C1047" s="299"/>
      <c r="D1047" s="299"/>
      <c r="E1047" s="299"/>
      <c r="F1047" s="164"/>
      <c r="G1047" s="98"/>
      <c r="H1047" s="97"/>
      <c r="I1047" s="97"/>
      <c r="J1047" s="97"/>
      <c r="K1047" s="97"/>
      <c r="L1047" s="97"/>
      <c r="M1047" s="97"/>
      <c r="N1047" s="97"/>
    </row>
    <row r="1048" customFormat="false" ht="12.75" hidden="false" customHeight="false" outlineLevel="0" collapsed="false">
      <c r="A1048" s="309"/>
      <c r="B1048" s="299"/>
      <c r="C1048" s="299"/>
      <c r="D1048" s="299"/>
      <c r="E1048" s="299"/>
      <c r="F1048" s="164"/>
      <c r="G1048" s="98"/>
      <c r="H1048" s="97"/>
      <c r="I1048" s="97"/>
      <c r="J1048" s="97"/>
      <c r="K1048" s="97"/>
      <c r="L1048" s="97"/>
      <c r="M1048" s="97"/>
      <c r="N1048" s="97"/>
    </row>
    <row r="1049" customFormat="false" ht="12.75" hidden="false" customHeight="false" outlineLevel="0" collapsed="false">
      <c r="A1049" s="309"/>
      <c r="B1049" s="299"/>
      <c r="C1049" s="299"/>
      <c r="D1049" s="299"/>
      <c r="E1049" s="299"/>
      <c r="F1049" s="164"/>
      <c r="G1049" s="98"/>
      <c r="H1049" s="97"/>
      <c r="I1049" s="97"/>
      <c r="J1049" s="97"/>
      <c r="K1049" s="97"/>
      <c r="L1049" s="97"/>
      <c r="M1049" s="97"/>
      <c r="N1049" s="97"/>
    </row>
    <row r="1050" customFormat="false" ht="12.75" hidden="false" customHeight="false" outlineLevel="0" collapsed="false">
      <c r="A1050" s="309"/>
      <c r="B1050" s="299"/>
      <c r="C1050" s="299"/>
      <c r="D1050" s="299"/>
      <c r="E1050" s="299"/>
      <c r="F1050" s="164"/>
      <c r="G1050" s="98"/>
      <c r="H1050" s="97"/>
      <c r="I1050" s="97"/>
      <c r="J1050" s="97"/>
      <c r="K1050" s="97"/>
      <c r="L1050" s="97"/>
      <c r="M1050" s="97"/>
      <c r="N1050" s="97"/>
    </row>
    <row r="1051" customFormat="false" ht="12.75" hidden="false" customHeight="false" outlineLevel="0" collapsed="false">
      <c r="A1051" s="309"/>
      <c r="B1051" s="299"/>
      <c r="C1051" s="299"/>
      <c r="D1051" s="299"/>
      <c r="E1051" s="299"/>
      <c r="F1051" s="164"/>
      <c r="G1051" s="98"/>
      <c r="H1051" s="97"/>
      <c r="I1051" s="97"/>
      <c r="J1051" s="97"/>
      <c r="K1051" s="97"/>
      <c r="L1051" s="97"/>
      <c r="M1051" s="97"/>
      <c r="N1051" s="97"/>
    </row>
    <row r="1052" customFormat="false" ht="12.75" hidden="false" customHeight="false" outlineLevel="0" collapsed="false">
      <c r="A1052" s="309"/>
      <c r="B1052" s="299"/>
      <c r="C1052" s="299"/>
      <c r="D1052" s="299"/>
      <c r="E1052" s="299"/>
      <c r="F1052" s="164"/>
      <c r="G1052" s="98"/>
      <c r="H1052" s="97"/>
      <c r="I1052" s="97"/>
      <c r="J1052" s="97"/>
      <c r="K1052" s="97"/>
      <c r="L1052" s="97"/>
      <c r="M1052" s="97"/>
      <c r="N1052" s="97"/>
    </row>
    <row r="1053" customFormat="false" ht="12.75" hidden="false" customHeight="false" outlineLevel="0" collapsed="false">
      <c r="A1053" s="309"/>
      <c r="B1053" s="299"/>
      <c r="C1053" s="299"/>
      <c r="D1053" s="299"/>
      <c r="E1053" s="299"/>
      <c r="F1053" s="164"/>
      <c r="G1053" s="98"/>
      <c r="H1053" s="97"/>
      <c r="I1053" s="97"/>
      <c r="J1053" s="97"/>
      <c r="K1053" s="97"/>
      <c r="L1053" s="97"/>
      <c r="M1053" s="97"/>
      <c r="N1053" s="97"/>
    </row>
    <row r="1054" customFormat="false" ht="12.75" hidden="false" customHeight="false" outlineLevel="0" collapsed="false">
      <c r="A1054" s="309"/>
      <c r="B1054" s="299"/>
      <c r="C1054" s="299"/>
      <c r="D1054" s="299"/>
      <c r="E1054" s="299"/>
      <c r="F1054" s="164"/>
      <c r="G1054" s="98"/>
      <c r="H1054" s="97"/>
      <c r="I1054" s="97"/>
      <c r="J1054" s="97"/>
      <c r="K1054" s="97"/>
      <c r="L1054" s="97"/>
      <c r="M1054" s="97"/>
      <c r="N1054" s="97"/>
    </row>
    <row r="1055" customFormat="false" ht="12.75" hidden="false" customHeight="false" outlineLevel="0" collapsed="false">
      <c r="A1055" s="309"/>
      <c r="B1055" s="299"/>
      <c r="C1055" s="299"/>
      <c r="D1055" s="299"/>
      <c r="E1055" s="299"/>
      <c r="F1055" s="164"/>
      <c r="G1055" s="98"/>
      <c r="H1055" s="97"/>
      <c r="I1055" s="97"/>
      <c r="J1055" s="97"/>
      <c r="K1055" s="97"/>
      <c r="L1055" s="97"/>
      <c r="M1055" s="97"/>
      <c r="N1055" s="97"/>
    </row>
    <row r="1056" customFormat="false" ht="12.75" hidden="false" customHeight="false" outlineLevel="0" collapsed="false">
      <c r="A1056" s="309"/>
      <c r="B1056" s="299"/>
      <c r="C1056" s="299"/>
      <c r="D1056" s="299"/>
      <c r="E1056" s="299"/>
      <c r="F1056" s="164"/>
      <c r="G1056" s="98"/>
      <c r="H1056" s="97"/>
      <c r="I1056" s="97"/>
      <c r="J1056" s="97"/>
      <c r="K1056" s="97"/>
      <c r="L1056" s="97"/>
      <c r="M1056" s="97"/>
      <c r="N1056" s="97"/>
    </row>
    <row r="1057" customFormat="false" ht="12.75" hidden="false" customHeight="false" outlineLevel="0" collapsed="false">
      <c r="A1057" s="309"/>
      <c r="B1057" s="299"/>
      <c r="C1057" s="299"/>
      <c r="D1057" s="299"/>
      <c r="E1057" s="299"/>
      <c r="F1057" s="164"/>
      <c r="G1057" s="98"/>
      <c r="H1057" s="97"/>
      <c r="I1057" s="97"/>
      <c r="J1057" s="97"/>
      <c r="K1057" s="97"/>
      <c r="L1057" s="97"/>
      <c r="M1057" s="97"/>
      <c r="N1057" s="97"/>
    </row>
    <row r="1058" customFormat="false" ht="12.75" hidden="false" customHeight="false" outlineLevel="0" collapsed="false">
      <c r="A1058" s="309"/>
      <c r="B1058" s="299"/>
      <c r="C1058" s="299"/>
      <c r="D1058" s="299"/>
      <c r="E1058" s="299"/>
      <c r="F1058" s="164"/>
      <c r="G1058" s="98"/>
      <c r="H1058" s="97"/>
      <c r="I1058" s="97"/>
      <c r="J1058" s="97"/>
      <c r="K1058" s="97"/>
      <c r="L1058" s="97"/>
      <c r="M1058" s="97"/>
      <c r="N1058" s="97"/>
    </row>
    <row r="1059" customFormat="false" ht="12.75" hidden="false" customHeight="false" outlineLevel="0" collapsed="false">
      <c r="A1059" s="309"/>
      <c r="B1059" s="299"/>
      <c r="C1059" s="299"/>
      <c r="D1059" s="299"/>
      <c r="E1059" s="299"/>
      <c r="F1059" s="164"/>
      <c r="G1059" s="98"/>
      <c r="H1059" s="97"/>
      <c r="I1059" s="97"/>
      <c r="J1059" s="97"/>
      <c r="K1059" s="97"/>
      <c r="L1059" s="97"/>
      <c r="M1059" s="97"/>
      <c r="N1059" s="97"/>
    </row>
    <row r="1060" customFormat="false" ht="12.75" hidden="false" customHeight="false" outlineLevel="0" collapsed="false">
      <c r="A1060" s="309"/>
      <c r="B1060" s="299"/>
      <c r="C1060" s="299"/>
      <c r="D1060" s="299"/>
      <c r="E1060" s="299"/>
      <c r="F1060" s="164"/>
      <c r="G1060" s="98"/>
      <c r="H1060" s="97"/>
      <c r="I1060" s="97"/>
      <c r="J1060" s="97"/>
      <c r="K1060" s="97"/>
      <c r="L1060" s="97"/>
      <c r="M1060" s="97"/>
      <c r="N1060" s="97"/>
    </row>
    <row r="1061" customFormat="false" ht="12.75" hidden="false" customHeight="false" outlineLevel="0" collapsed="false">
      <c r="A1061" s="309"/>
      <c r="B1061" s="299"/>
      <c r="C1061" s="299"/>
      <c r="D1061" s="299"/>
      <c r="E1061" s="299"/>
      <c r="F1061" s="164"/>
      <c r="G1061" s="98"/>
      <c r="H1061" s="97"/>
      <c r="I1061" s="97"/>
      <c r="J1061" s="97"/>
      <c r="K1061" s="97"/>
      <c r="L1061" s="97"/>
      <c r="M1061" s="97"/>
      <c r="N1061" s="97"/>
    </row>
    <row r="1062" customFormat="false" ht="12.75" hidden="false" customHeight="false" outlineLevel="0" collapsed="false">
      <c r="A1062" s="309"/>
      <c r="B1062" s="299"/>
      <c r="C1062" s="299"/>
      <c r="D1062" s="299"/>
      <c r="E1062" s="299"/>
      <c r="F1062" s="164"/>
      <c r="G1062" s="98"/>
      <c r="H1062" s="97"/>
      <c r="I1062" s="97"/>
      <c r="J1062" s="97"/>
      <c r="K1062" s="97"/>
      <c r="L1062" s="97"/>
      <c r="M1062" s="97"/>
      <c r="N1062" s="97"/>
    </row>
    <row r="1063" customFormat="false" ht="12.75" hidden="false" customHeight="false" outlineLevel="0" collapsed="false">
      <c r="A1063" s="309"/>
      <c r="B1063" s="299"/>
      <c r="C1063" s="299"/>
      <c r="D1063" s="299"/>
      <c r="E1063" s="299"/>
      <c r="F1063" s="164"/>
      <c r="G1063" s="98"/>
      <c r="H1063" s="97"/>
      <c r="I1063" s="97"/>
      <c r="J1063" s="97"/>
      <c r="K1063" s="97"/>
      <c r="L1063" s="97"/>
      <c r="M1063" s="97"/>
      <c r="N1063" s="97"/>
    </row>
    <row r="1064" customFormat="false" ht="12.75" hidden="false" customHeight="false" outlineLevel="0" collapsed="false">
      <c r="A1064" s="309"/>
      <c r="B1064" s="299"/>
      <c r="C1064" s="299"/>
      <c r="D1064" s="299"/>
      <c r="E1064" s="299"/>
      <c r="F1064" s="164"/>
      <c r="G1064" s="98"/>
      <c r="H1064" s="97"/>
      <c r="I1064" s="97"/>
      <c r="J1064" s="97"/>
      <c r="K1064" s="97"/>
      <c r="L1064" s="97"/>
      <c r="M1064" s="97"/>
      <c r="N1064" s="97"/>
    </row>
    <row r="1065" customFormat="false" ht="12.75" hidden="false" customHeight="false" outlineLevel="0" collapsed="false">
      <c r="A1065" s="309"/>
      <c r="B1065" s="299"/>
      <c r="C1065" s="299"/>
      <c r="D1065" s="299"/>
      <c r="E1065" s="299"/>
      <c r="F1065" s="164"/>
      <c r="G1065" s="98"/>
      <c r="H1065" s="97"/>
      <c r="I1065" s="97"/>
      <c r="J1065" s="97"/>
      <c r="K1065" s="97"/>
      <c r="L1065" s="97"/>
      <c r="M1065" s="97"/>
      <c r="N1065" s="97"/>
    </row>
    <row r="1066" customFormat="false" ht="12.75" hidden="false" customHeight="false" outlineLevel="0" collapsed="false">
      <c r="A1066" s="309"/>
      <c r="B1066" s="299"/>
      <c r="C1066" s="299"/>
      <c r="D1066" s="299"/>
      <c r="E1066" s="299"/>
      <c r="F1066" s="164"/>
      <c r="G1066" s="98"/>
      <c r="H1066" s="97"/>
      <c r="I1066" s="97"/>
      <c r="J1066" s="97"/>
      <c r="K1066" s="97"/>
      <c r="L1066" s="97"/>
      <c r="M1066" s="97"/>
      <c r="N1066" s="97"/>
    </row>
    <row r="1067" customFormat="false" ht="12.75" hidden="false" customHeight="false" outlineLevel="0" collapsed="false">
      <c r="A1067" s="309"/>
      <c r="B1067" s="299"/>
      <c r="C1067" s="299"/>
      <c r="D1067" s="299"/>
      <c r="E1067" s="299"/>
      <c r="F1067" s="164"/>
      <c r="G1067" s="98"/>
      <c r="H1067" s="97"/>
      <c r="I1067" s="97"/>
      <c r="J1067" s="97"/>
      <c r="K1067" s="97"/>
      <c r="L1067" s="97"/>
      <c r="M1067" s="97"/>
      <c r="N1067" s="97"/>
    </row>
    <row r="1068" customFormat="false" ht="12.75" hidden="false" customHeight="false" outlineLevel="0" collapsed="false">
      <c r="A1068" s="309"/>
      <c r="B1068" s="299"/>
      <c r="C1068" s="299"/>
      <c r="D1068" s="299"/>
      <c r="E1068" s="299"/>
      <c r="F1068" s="164"/>
      <c r="G1068" s="98"/>
      <c r="H1068" s="97"/>
      <c r="I1068" s="97"/>
      <c r="J1068" s="97"/>
      <c r="K1068" s="97"/>
      <c r="L1068" s="97"/>
      <c r="M1068" s="97"/>
      <c r="N1068" s="97"/>
    </row>
    <row r="1069" customFormat="false" ht="12.75" hidden="false" customHeight="false" outlineLevel="0" collapsed="false">
      <c r="A1069" s="309"/>
      <c r="B1069" s="299"/>
      <c r="C1069" s="299"/>
      <c r="D1069" s="299"/>
      <c r="E1069" s="299"/>
      <c r="F1069" s="164"/>
      <c r="G1069" s="98"/>
      <c r="H1069" s="97"/>
      <c r="I1069" s="97"/>
      <c r="J1069" s="97"/>
      <c r="K1069" s="97"/>
      <c r="L1069" s="97"/>
      <c r="M1069" s="97"/>
      <c r="N1069" s="97"/>
    </row>
    <row r="1070" customFormat="false" ht="12.75" hidden="false" customHeight="false" outlineLevel="0" collapsed="false">
      <c r="A1070" s="309"/>
      <c r="B1070" s="299"/>
      <c r="C1070" s="299"/>
      <c r="D1070" s="299"/>
      <c r="E1070" s="299"/>
      <c r="F1070" s="164"/>
      <c r="G1070" s="98"/>
      <c r="H1070" s="97"/>
      <c r="I1070" s="97"/>
      <c r="J1070" s="97"/>
      <c r="K1070" s="97"/>
      <c r="L1070" s="97"/>
      <c r="M1070" s="97"/>
      <c r="N1070" s="97"/>
    </row>
    <row r="1071" customFormat="false" ht="12.75" hidden="false" customHeight="false" outlineLevel="0" collapsed="false">
      <c r="A1071" s="309"/>
      <c r="B1071" s="299"/>
      <c r="C1071" s="299"/>
      <c r="D1071" s="299"/>
      <c r="E1071" s="299"/>
      <c r="F1071" s="164"/>
      <c r="G1071" s="98"/>
      <c r="H1071" s="97"/>
      <c r="I1071" s="97"/>
      <c r="J1071" s="97"/>
      <c r="K1071" s="97"/>
      <c r="L1071" s="97"/>
      <c r="M1071" s="97"/>
      <c r="N1071" s="97"/>
    </row>
    <row r="1072" customFormat="false" ht="12.75" hidden="false" customHeight="false" outlineLevel="0" collapsed="false">
      <c r="A1072" s="309"/>
      <c r="B1072" s="299"/>
      <c r="C1072" s="299"/>
      <c r="D1072" s="299"/>
      <c r="E1072" s="299"/>
      <c r="F1072" s="164"/>
      <c r="G1072" s="98"/>
      <c r="H1072" s="97"/>
      <c r="I1072" s="97"/>
      <c r="J1072" s="97"/>
      <c r="K1072" s="97"/>
      <c r="L1072" s="97"/>
      <c r="M1072" s="97"/>
      <c r="N1072" s="97"/>
    </row>
    <row r="1073" customFormat="false" ht="12.75" hidden="false" customHeight="false" outlineLevel="0" collapsed="false">
      <c r="A1073" s="309"/>
      <c r="B1073" s="299"/>
      <c r="C1073" s="299"/>
      <c r="D1073" s="299"/>
      <c r="E1073" s="299"/>
      <c r="F1073" s="164"/>
      <c r="G1073" s="98"/>
      <c r="H1073" s="97"/>
      <c r="I1073" s="97"/>
      <c r="J1073" s="97"/>
      <c r="K1073" s="97"/>
      <c r="L1073" s="97"/>
      <c r="M1073" s="97"/>
      <c r="N1073" s="97"/>
    </row>
    <row r="1074" customFormat="false" ht="12.75" hidden="false" customHeight="false" outlineLevel="0" collapsed="false">
      <c r="A1074" s="309"/>
      <c r="B1074" s="299"/>
      <c r="C1074" s="299"/>
      <c r="D1074" s="299"/>
      <c r="E1074" s="299"/>
      <c r="F1074" s="164"/>
      <c r="G1074" s="98"/>
      <c r="H1074" s="97"/>
      <c r="I1074" s="97"/>
      <c r="J1074" s="97"/>
      <c r="K1074" s="97"/>
      <c r="L1074" s="97"/>
      <c r="M1074" s="97"/>
      <c r="N1074" s="97"/>
    </row>
    <row r="1075" customFormat="false" ht="12.75" hidden="false" customHeight="false" outlineLevel="0" collapsed="false">
      <c r="A1075" s="309"/>
      <c r="B1075" s="299"/>
      <c r="C1075" s="299"/>
      <c r="D1075" s="299"/>
      <c r="E1075" s="299"/>
      <c r="F1075" s="164"/>
      <c r="G1075" s="98"/>
      <c r="H1075" s="97"/>
      <c r="I1075" s="97"/>
      <c r="J1075" s="97"/>
      <c r="K1075" s="97"/>
      <c r="L1075" s="97"/>
      <c r="M1075" s="97"/>
      <c r="N1075" s="97"/>
    </row>
    <row r="1076" customFormat="false" ht="12.75" hidden="false" customHeight="false" outlineLevel="0" collapsed="false">
      <c r="A1076" s="309"/>
      <c r="B1076" s="299"/>
      <c r="C1076" s="299"/>
      <c r="D1076" s="299"/>
      <c r="E1076" s="299"/>
      <c r="F1076" s="164"/>
      <c r="G1076" s="98"/>
      <c r="H1076" s="97"/>
      <c r="I1076" s="97"/>
      <c r="J1076" s="97"/>
      <c r="K1076" s="97"/>
      <c r="L1076" s="97"/>
      <c r="M1076" s="97"/>
      <c r="N1076" s="97"/>
    </row>
    <row r="1077" customFormat="false" ht="12.75" hidden="false" customHeight="false" outlineLevel="0" collapsed="false">
      <c r="A1077" s="309"/>
      <c r="B1077" s="299"/>
      <c r="C1077" s="299"/>
      <c r="D1077" s="299"/>
      <c r="E1077" s="299"/>
      <c r="F1077" s="164"/>
      <c r="G1077" s="98"/>
      <c r="H1077" s="97"/>
      <c r="I1077" s="97"/>
      <c r="J1077" s="97"/>
      <c r="K1077" s="97"/>
      <c r="L1077" s="97"/>
      <c r="M1077" s="97"/>
      <c r="N1077" s="97"/>
    </row>
    <row r="1078" customFormat="false" ht="12.75" hidden="false" customHeight="false" outlineLevel="0" collapsed="false">
      <c r="A1078" s="309"/>
      <c r="B1078" s="299"/>
      <c r="C1078" s="299"/>
      <c r="D1078" s="299"/>
      <c r="E1078" s="299"/>
      <c r="F1078" s="164"/>
      <c r="G1078" s="98"/>
      <c r="H1078" s="97"/>
      <c r="I1078" s="97"/>
      <c r="J1078" s="97"/>
      <c r="K1078" s="97"/>
      <c r="L1078" s="97"/>
      <c r="M1078" s="97"/>
      <c r="N1078" s="97"/>
    </row>
    <row r="1079" customFormat="false" ht="12.75" hidden="false" customHeight="false" outlineLevel="0" collapsed="false">
      <c r="A1079" s="309"/>
      <c r="B1079" s="299"/>
      <c r="C1079" s="299"/>
      <c r="D1079" s="299"/>
      <c r="E1079" s="299"/>
      <c r="F1079" s="164"/>
      <c r="G1079" s="98"/>
      <c r="H1079" s="97"/>
      <c r="I1079" s="97"/>
      <c r="J1079" s="97"/>
      <c r="K1079" s="97"/>
      <c r="L1079" s="97"/>
      <c r="M1079" s="97"/>
      <c r="N1079" s="97"/>
    </row>
    <row r="1080" customFormat="false" ht="12.75" hidden="false" customHeight="false" outlineLevel="0" collapsed="false">
      <c r="A1080" s="309"/>
      <c r="B1080" s="299"/>
      <c r="C1080" s="299"/>
      <c r="D1080" s="299"/>
      <c r="E1080" s="299"/>
      <c r="F1080" s="164"/>
      <c r="G1080" s="98"/>
      <c r="H1080" s="97"/>
      <c r="I1080" s="97"/>
      <c r="J1080" s="97"/>
      <c r="K1080" s="97"/>
      <c r="L1080" s="97"/>
      <c r="M1080" s="97"/>
      <c r="N1080" s="97"/>
    </row>
    <row r="1081" customFormat="false" ht="12.75" hidden="false" customHeight="false" outlineLevel="0" collapsed="false">
      <c r="A1081" s="309"/>
      <c r="B1081" s="299"/>
      <c r="C1081" s="299"/>
      <c r="D1081" s="299"/>
      <c r="E1081" s="299"/>
      <c r="F1081" s="164"/>
      <c r="G1081" s="98"/>
      <c r="H1081" s="97"/>
      <c r="I1081" s="97"/>
      <c r="J1081" s="97"/>
      <c r="K1081" s="97"/>
      <c r="L1081" s="97"/>
      <c r="M1081" s="97"/>
      <c r="N1081" s="97"/>
    </row>
    <row r="1082" customFormat="false" ht="12.75" hidden="false" customHeight="false" outlineLevel="0" collapsed="false">
      <c r="A1082" s="309"/>
      <c r="B1082" s="299"/>
      <c r="C1082" s="299"/>
      <c r="D1082" s="299"/>
      <c r="E1082" s="299"/>
      <c r="F1082" s="164"/>
      <c r="G1082" s="98"/>
      <c r="H1082" s="97"/>
      <c r="I1082" s="97"/>
      <c r="J1082" s="97"/>
      <c r="K1082" s="97"/>
      <c r="L1082" s="97"/>
      <c r="M1082" s="97"/>
      <c r="N1082" s="97"/>
    </row>
    <row r="1083" customFormat="false" ht="12.75" hidden="false" customHeight="false" outlineLevel="0" collapsed="false">
      <c r="A1083" s="309"/>
      <c r="B1083" s="299"/>
      <c r="C1083" s="299"/>
      <c r="D1083" s="299"/>
      <c r="E1083" s="299"/>
      <c r="F1083" s="164"/>
      <c r="G1083" s="98"/>
      <c r="H1083" s="97"/>
      <c r="I1083" s="97"/>
      <c r="J1083" s="97"/>
      <c r="K1083" s="97"/>
      <c r="L1083" s="97"/>
      <c r="M1083" s="97"/>
      <c r="N1083" s="97"/>
    </row>
    <row r="1084" customFormat="false" ht="12.75" hidden="false" customHeight="false" outlineLevel="0" collapsed="false">
      <c r="A1084" s="309"/>
      <c r="B1084" s="299"/>
      <c r="C1084" s="299"/>
      <c r="D1084" s="299"/>
      <c r="E1084" s="299"/>
      <c r="F1084" s="164"/>
      <c r="G1084" s="98"/>
      <c r="H1084" s="97"/>
      <c r="I1084" s="97"/>
      <c r="J1084" s="97"/>
      <c r="K1084" s="97"/>
      <c r="L1084" s="97"/>
      <c r="M1084" s="97"/>
      <c r="N1084" s="97"/>
    </row>
    <row r="1085" customFormat="false" ht="12.75" hidden="false" customHeight="false" outlineLevel="0" collapsed="false">
      <c r="A1085" s="309"/>
      <c r="B1085" s="299"/>
      <c r="C1085" s="299"/>
      <c r="D1085" s="299"/>
      <c r="E1085" s="299"/>
      <c r="F1085" s="164"/>
      <c r="G1085" s="98"/>
      <c r="H1085" s="97"/>
      <c r="I1085" s="97"/>
      <c r="J1085" s="97"/>
      <c r="K1085" s="97"/>
      <c r="L1085" s="97"/>
      <c r="M1085" s="97"/>
      <c r="N1085" s="97"/>
    </row>
    <row r="1086" customFormat="false" ht="12.75" hidden="false" customHeight="false" outlineLevel="0" collapsed="false">
      <c r="A1086" s="309"/>
      <c r="B1086" s="299"/>
      <c r="C1086" s="299"/>
      <c r="D1086" s="299"/>
      <c r="E1086" s="299"/>
      <c r="F1086" s="164"/>
      <c r="G1086" s="98"/>
      <c r="H1086" s="97"/>
      <c r="I1086" s="97"/>
      <c r="J1086" s="97"/>
      <c r="K1086" s="97"/>
      <c r="L1086" s="97"/>
      <c r="M1086" s="97"/>
      <c r="N1086" s="97"/>
    </row>
    <row r="1087" customFormat="false" ht="12.75" hidden="false" customHeight="false" outlineLevel="0" collapsed="false">
      <c r="A1087" s="309"/>
      <c r="B1087" s="299"/>
      <c r="C1087" s="299"/>
      <c r="D1087" s="299"/>
      <c r="E1087" s="299"/>
      <c r="F1087" s="164"/>
      <c r="G1087" s="98"/>
      <c r="H1087" s="97"/>
      <c r="I1087" s="97"/>
      <c r="J1087" s="97"/>
      <c r="K1087" s="97"/>
      <c r="L1087" s="97"/>
      <c r="M1087" s="97"/>
      <c r="N1087" s="97"/>
    </row>
    <row r="1088" customFormat="false" ht="12.75" hidden="false" customHeight="false" outlineLevel="0" collapsed="false">
      <c r="A1088" s="309"/>
      <c r="B1088" s="299"/>
      <c r="C1088" s="299"/>
      <c r="D1088" s="299"/>
      <c r="E1088" s="299"/>
      <c r="F1088" s="164"/>
      <c r="G1088" s="98"/>
      <c r="H1088" s="97"/>
      <c r="I1088" s="97"/>
      <c r="J1088" s="97"/>
      <c r="K1088" s="97"/>
      <c r="L1088" s="97"/>
      <c r="M1088" s="97"/>
      <c r="N1088" s="97"/>
    </row>
    <row r="1089" customFormat="false" ht="12.75" hidden="false" customHeight="false" outlineLevel="0" collapsed="false">
      <c r="A1089" s="309"/>
      <c r="B1089" s="299"/>
      <c r="C1089" s="299"/>
      <c r="D1089" s="299"/>
      <c r="E1089" s="299"/>
      <c r="F1089" s="164"/>
      <c r="G1089" s="98"/>
      <c r="H1089" s="97"/>
      <c r="I1089" s="97"/>
      <c r="J1089" s="97"/>
      <c r="K1089" s="97"/>
      <c r="L1089" s="97"/>
      <c r="M1089" s="97"/>
      <c r="N1089" s="97"/>
    </row>
    <row r="1090" customFormat="false" ht="12.75" hidden="false" customHeight="false" outlineLevel="0" collapsed="false">
      <c r="A1090" s="309"/>
      <c r="B1090" s="299"/>
      <c r="C1090" s="299"/>
      <c r="D1090" s="299"/>
      <c r="E1090" s="299"/>
      <c r="F1090" s="164"/>
      <c r="G1090" s="98"/>
      <c r="H1090" s="97"/>
      <c r="I1090" s="97"/>
      <c r="J1090" s="97"/>
      <c r="K1090" s="97"/>
      <c r="L1090" s="97"/>
      <c r="M1090" s="97"/>
      <c r="N1090" s="97"/>
    </row>
    <row r="1091" customFormat="false" ht="12.75" hidden="false" customHeight="false" outlineLevel="0" collapsed="false">
      <c r="A1091" s="309"/>
      <c r="B1091" s="299"/>
      <c r="C1091" s="299"/>
      <c r="D1091" s="299"/>
      <c r="E1091" s="299"/>
      <c r="F1091" s="164"/>
      <c r="G1091" s="98"/>
      <c r="H1091" s="97"/>
      <c r="I1091" s="97"/>
      <c r="J1091" s="97"/>
      <c r="K1091" s="97"/>
      <c r="L1091" s="97"/>
      <c r="M1091" s="97"/>
      <c r="N1091" s="97"/>
    </row>
    <row r="1092" customFormat="false" ht="12.75" hidden="false" customHeight="false" outlineLevel="0" collapsed="false">
      <c r="A1092" s="309"/>
      <c r="B1092" s="299"/>
      <c r="C1092" s="299"/>
      <c r="D1092" s="299"/>
      <c r="E1092" s="299"/>
      <c r="F1092" s="164"/>
      <c r="G1092" s="98"/>
      <c r="H1092" s="97"/>
      <c r="I1092" s="97"/>
      <c r="J1092" s="97"/>
      <c r="K1092" s="97"/>
      <c r="L1092" s="97"/>
      <c r="M1092" s="97"/>
      <c r="N1092" s="97"/>
    </row>
    <row r="1093" customFormat="false" ht="12.75" hidden="false" customHeight="false" outlineLevel="0" collapsed="false">
      <c r="A1093" s="309"/>
      <c r="B1093" s="299"/>
      <c r="C1093" s="299"/>
      <c r="D1093" s="299"/>
      <c r="E1093" s="299"/>
      <c r="F1093" s="164"/>
      <c r="G1093" s="98"/>
      <c r="H1093" s="97"/>
      <c r="I1093" s="97"/>
      <c r="J1093" s="97"/>
      <c r="K1093" s="97"/>
      <c r="L1093" s="97"/>
      <c r="M1093" s="97"/>
      <c r="N1093" s="97"/>
    </row>
    <row r="1094" customFormat="false" ht="12.75" hidden="false" customHeight="false" outlineLevel="0" collapsed="false">
      <c r="A1094" s="309"/>
      <c r="B1094" s="299"/>
      <c r="C1094" s="299"/>
      <c r="D1094" s="299"/>
      <c r="E1094" s="299"/>
      <c r="F1094" s="164"/>
      <c r="G1094" s="98"/>
      <c r="H1094" s="97"/>
      <c r="I1094" s="97"/>
      <c r="J1094" s="97"/>
      <c r="K1094" s="97"/>
      <c r="L1094" s="97"/>
      <c r="M1094" s="97"/>
      <c r="N1094" s="97"/>
    </row>
    <row r="1095" customFormat="false" ht="12.75" hidden="false" customHeight="false" outlineLevel="0" collapsed="false">
      <c r="A1095" s="309"/>
      <c r="B1095" s="299"/>
      <c r="C1095" s="299"/>
      <c r="D1095" s="299"/>
      <c r="E1095" s="299"/>
      <c r="F1095" s="164"/>
      <c r="G1095" s="98"/>
      <c r="H1095" s="97"/>
      <c r="I1095" s="97"/>
      <c r="J1095" s="97"/>
      <c r="K1095" s="97"/>
      <c r="L1095" s="97"/>
      <c r="M1095" s="97"/>
      <c r="N1095" s="97"/>
    </row>
    <row r="1096" customFormat="false" ht="12.75" hidden="false" customHeight="false" outlineLevel="0" collapsed="false">
      <c r="A1096" s="309"/>
      <c r="B1096" s="299"/>
      <c r="C1096" s="299"/>
      <c r="D1096" s="299"/>
      <c r="E1096" s="299"/>
      <c r="F1096" s="164"/>
      <c r="G1096" s="98"/>
      <c r="H1096" s="97"/>
      <c r="I1096" s="97"/>
      <c r="J1096" s="97"/>
      <c r="K1096" s="97"/>
      <c r="L1096" s="97"/>
      <c r="M1096" s="97"/>
      <c r="N1096" s="97"/>
    </row>
    <row r="1097" customFormat="false" ht="12.75" hidden="false" customHeight="false" outlineLevel="0" collapsed="false">
      <c r="A1097" s="309"/>
      <c r="B1097" s="299"/>
      <c r="C1097" s="299"/>
      <c r="D1097" s="299"/>
      <c r="E1097" s="299"/>
      <c r="F1097" s="164"/>
      <c r="G1097" s="98"/>
      <c r="H1097" s="97"/>
      <c r="I1097" s="97"/>
      <c r="J1097" s="97"/>
      <c r="K1097" s="97"/>
      <c r="L1097" s="97"/>
      <c r="M1097" s="97"/>
      <c r="N1097" s="97"/>
    </row>
    <row r="1098" customFormat="false" ht="12.75" hidden="false" customHeight="false" outlineLevel="0" collapsed="false">
      <c r="A1098" s="309"/>
      <c r="B1098" s="299"/>
      <c r="C1098" s="299"/>
      <c r="D1098" s="299"/>
      <c r="E1098" s="299"/>
      <c r="F1098" s="164"/>
      <c r="G1098" s="98"/>
      <c r="H1098" s="97"/>
      <c r="I1098" s="97"/>
      <c r="J1098" s="97"/>
      <c r="K1098" s="97"/>
      <c r="L1098" s="97"/>
      <c r="M1098" s="97"/>
      <c r="N1098" s="97"/>
    </row>
    <row r="1099" customFormat="false" ht="12.75" hidden="false" customHeight="false" outlineLevel="0" collapsed="false">
      <c r="A1099" s="309"/>
      <c r="B1099" s="299"/>
      <c r="C1099" s="299"/>
      <c r="D1099" s="299"/>
      <c r="E1099" s="299"/>
      <c r="F1099" s="164"/>
      <c r="G1099" s="98"/>
      <c r="H1099" s="97"/>
      <c r="I1099" s="97"/>
      <c r="J1099" s="97"/>
      <c r="K1099" s="97"/>
      <c r="L1099" s="97"/>
      <c r="M1099" s="97"/>
      <c r="N1099" s="97"/>
    </row>
    <row r="1100" customFormat="false" ht="12.75" hidden="false" customHeight="false" outlineLevel="0" collapsed="false">
      <c r="A1100" s="309"/>
      <c r="B1100" s="299"/>
      <c r="C1100" s="299"/>
      <c r="D1100" s="299"/>
      <c r="E1100" s="299"/>
      <c r="F1100" s="164"/>
      <c r="G1100" s="98"/>
      <c r="H1100" s="97"/>
      <c r="I1100" s="97"/>
      <c r="J1100" s="97"/>
      <c r="K1100" s="97"/>
      <c r="L1100" s="97"/>
      <c r="M1100" s="97"/>
      <c r="N1100" s="97"/>
    </row>
    <row r="1101" customFormat="false" ht="12.75" hidden="false" customHeight="false" outlineLevel="0" collapsed="false">
      <c r="A1101" s="309"/>
      <c r="B1101" s="299"/>
      <c r="C1101" s="299"/>
      <c r="D1101" s="299"/>
      <c r="E1101" s="299"/>
      <c r="F1101" s="164"/>
      <c r="G1101" s="98"/>
      <c r="H1101" s="97"/>
      <c r="I1101" s="97"/>
      <c r="J1101" s="97"/>
      <c r="K1101" s="97"/>
      <c r="L1101" s="97"/>
      <c r="M1101" s="97"/>
      <c r="N1101" s="97"/>
    </row>
    <row r="1102" customFormat="false" ht="12.75" hidden="false" customHeight="false" outlineLevel="0" collapsed="false">
      <c r="A1102" s="309"/>
      <c r="B1102" s="299"/>
      <c r="C1102" s="299"/>
      <c r="D1102" s="299"/>
      <c r="E1102" s="299"/>
      <c r="F1102" s="164"/>
      <c r="G1102" s="98"/>
      <c r="H1102" s="97"/>
      <c r="I1102" s="97"/>
      <c r="J1102" s="97"/>
      <c r="K1102" s="97"/>
      <c r="L1102" s="97"/>
      <c r="M1102" s="97"/>
      <c r="N1102" s="97"/>
    </row>
    <row r="1103" customFormat="false" ht="12.75" hidden="false" customHeight="false" outlineLevel="0" collapsed="false">
      <c r="A1103" s="309"/>
      <c r="B1103" s="299"/>
      <c r="C1103" s="299"/>
      <c r="D1103" s="299"/>
      <c r="E1103" s="299"/>
      <c r="F1103" s="164"/>
      <c r="G1103" s="98"/>
      <c r="H1103" s="97"/>
      <c r="I1103" s="97"/>
      <c r="J1103" s="97"/>
      <c r="K1103" s="97"/>
      <c r="L1103" s="97"/>
      <c r="M1103" s="97"/>
      <c r="N1103" s="97"/>
    </row>
    <row r="1104" customFormat="false" ht="12.75" hidden="false" customHeight="false" outlineLevel="0" collapsed="false">
      <c r="A1104" s="309"/>
      <c r="B1104" s="299"/>
      <c r="C1104" s="299"/>
      <c r="D1104" s="299"/>
      <c r="E1104" s="299"/>
      <c r="F1104" s="164"/>
      <c r="G1104" s="98"/>
      <c r="H1104" s="97"/>
      <c r="I1104" s="97"/>
      <c r="J1104" s="97"/>
      <c r="K1104" s="97"/>
      <c r="L1104" s="97"/>
      <c r="M1104" s="97"/>
      <c r="N1104" s="97"/>
    </row>
    <row r="1105" customFormat="false" ht="12.75" hidden="false" customHeight="false" outlineLevel="0" collapsed="false">
      <c r="A1105" s="309"/>
      <c r="B1105" s="299"/>
      <c r="C1105" s="299"/>
      <c r="D1105" s="299"/>
      <c r="E1105" s="299"/>
      <c r="F1105" s="164"/>
      <c r="G1105" s="98"/>
      <c r="H1105" s="97"/>
      <c r="I1105" s="97"/>
      <c r="J1105" s="97"/>
      <c r="K1105" s="97"/>
      <c r="L1105" s="97"/>
      <c r="M1105" s="97"/>
      <c r="N1105" s="97"/>
    </row>
    <row r="1106" customFormat="false" ht="12.75" hidden="false" customHeight="false" outlineLevel="0" collapsed="false">
      <c r="A1106" s="309"/>
      <c r="B1106" s="299"/>
      <c r="C1106" s="299"/>
      <c r="D1106" s="299"/>
      <c r="E1106" s="299"/>
      <c r="F1106" s="164"/>
      <c r="G1106" s="98"/>
      <c r="H1106" s="97"/>
      <c r="I1106" s="97"/>
      <c r="J1106" s="97"/>
      <c r="K1106" s="97"/>
      <c r="L1106" s="97"/>
      <c r="M1106" s="97"/>
      <c r="N1106" s="97"/>
    </row>
    <row r="1107" customFormat="false" ht="12.75" hidden="false" customHeight="false" outlineLevel="0" collapsed="false">
      <c r="A1107" s="309"/>
      <c r="B1107" s="299"/>
      <c r="C1107" s="299"/>
      <c r="D1107" s="299"/>
      <c r="E1107" s="299"/>
      <c r="F1107" s="164"/>
      <c r="G1107" s="98"/>
      <c r="H1107" s="97"/>
      <c r="I1107" s="97"/>
      <c r="J1107" s="97"/>
      <c r="K1107" s="97"/>
      <c r="L1107" s="97"/>
      <c r="M1107" s="97"/>
      <c r="N1107" s="97"/>
    </row>
    <row r="1108" customFormat="false" ht="12.75" hidden="false" customHeight="false" outlineLevel="0" collapsed="false">
      <c r="A1108" s="309"/>
      <c r="B1108" s="299"/>
      <c r="C1108" s="299"/>
      <c r="D1108" s="299"/>
      <c r="E1108" s="299"/>
      <c r="F1108" s="164"/>
      <c r="G1108" s="98"/>
      <c r="H1108" s="97"/>
      <c r="I1108" s="97"/>
      <c r="J1108" s="97"/>
      <c r="K1108" s="97"/>
      <c r="L1108" s="97"/>
      <c r="M1108" s="97"/>
      <c r="N1108" s="97"/>
    </row>
    <row r="1109" customFormat="false" ht="12.75" hidden="false" customHeight="false" outlineLevel="0" collapsed="false">
      <c r="A1109" s="309"/>
      <c r="B1109" s="299"/>
      <c r="C1109" s="299"/>
      <c r="D1109" s="299"/>
      <c r="E1109" s="299"/>
      <c r="F1109" s="164"/>
      <c r="G1109" s="98"/>
      <c r="H1109" s="97"/>
      <c r="I1109" s="97"/>
      <c r="J1109" s="97"/>
      <c r="K1109" s="97"/>
      <c r="L1109" s="97"/>
      <c r="M1109" s="97"/>
      <c r="N1109" s="97"/>
    </row>
    <row r="1110" customFormat="false" ht="12.75" hidden="false" customHeight="false" outlineLevel="0" collapsed="false">
      <c r="A1110" s="309"/>
      <c r="B1110" s="299"/>
      <c r="C1110" s="299"/>
      <c r="D1110" s="299"/>
      <c r="E1110" s="299"/>
      <c r="F1110" s="164"/>
      <c r="G1110" s="98"/>
      <c r="H1110" s="97"/>
      <c r="I1110" s="97"/>
      <c r="J1110" s="97"/>
      <c r="K1110" s="97"/>
      <c r="L1110" s="97"/>
      <c r="M1110" s="97"/>
      <c r="N1110" s="97"/>
    </row>
    <row r="1111" customFormat="false" ht="12.75" hidden="false" customHeight="false" outlineLevel="0" collapsed="false">
      <c r="A1111" s="309"/>
      <c r="B1111" s="299"/>
      <c r="C1111" s="299"/>
      <c r="D1111" s="299"/>
      <c r="E1111" s="299"/>
      <c r="F1111" s="164"/>
      <c r="G1111" s="98"/>
      <c r="H1111" s="97"/>
      <c r="I1111" s="97"/>
      <c r="J1111" s="97"/>
      <c r="K1111" s="97"/>
      <c r="L1111" s="97"/>
      <c r="M1111" s="97"/>
      <c r="N1111" s="97"/>
    </row>
    <row r="1112" customFormat="false" ht="12.75" hidden="false" customHeight="false" outlineLevel="0" collapsed="false">
      <c r="A1112" s="309"/>
      <c r="B1112" s="299"/>
      <c r="C1112" s="299"/>
      <c r="D1112" s="299"/>
      <c r="E1112" s="299"/>
      <c r="F1112" s="164"/>
      <c r="G1112" s="98"/>
      <c r="H1112" s="97"/>
      <c r="I1112" s="97"/>
      <c r="J1112" s="97"/>
      <c r="K1112" s="97"/>
      <c r="L1112" s="97"/>
      <c r="M1112" s="97"/>
      <c r="N1112" s="97"/>
    </row>
    <row r="1113" customFormat="false" ht="12.75" hidden="false" customHeight="false" outlineLevel="0" collapsed="false">
      <c r="A1113" s="309"/>
      <c r="B1113" s="299"/>
      <c r="C1113" s="299"/>
      <c r="D1113" s="299"/>
      <c r="E1113" s="299"/>
      <c r="F1113" s="164"/>
      <c r="G1113" s="98"/>
      <c r="H1113" s="97"/>
      <c r="I1113" s="97"/>
      <c r="J1113" s="97"/>
      <c r="K1113" s="97"/>
      <c r="L1113" s="97"/>
      <c r="M1113" s="97"/>
      <c r="N1113" s="97"/>
    </row>
    <row r="1114" customFormat="false" ht="12.75" hidden="false" customHeight="false" outlineLevel="0" collapsed="false">
      <c r="A1114" s="309"/>
      <c r="B1114" s="299"/>
      <c r="C1114" s="299"/>
      <c r="D1114" s="299"/>
      <c r="E1114" s="299"/>
      <c r="F1114" s="164"/>
      <c r="G1114" s="98"/>
      <c r="H1114" s="97"/>
      <c r="I1114" s="97"/>
      <c r="J1114" s="97"/>
      <c r="K1114" s="97"/>
      <c r="L1114" s="97"/>
      <c r="M1114" s="97"/>
      <c r="N1114" s="97"/>
    </row>
    <row r="1115" customFormat="false" ht="12.75" hidden="false" customHeight="false" outlineLevel="0" collapsed="false">
      <c r="A1115" s="309"/>
      <c r="B1115" s="299"/>
      <c r="C1115" s="299"/>
      <c r="D1115" s="299"/>
      <c r="E1115" s="299"/>
      <c r="F1115" s="164"/>
      <c r="G1115" s="98"/>
      <c r="H1115" s="97"/>
      <c r="I1115" s="97"/>
      <c r="J1115" s="97"/>
      <c r="K1115" s="97"/>
      <c r="L1115" s="97"/>
      <c r="M1115" s="97"/>
      <c r="N1115" s="97"/>
    </row>
    <row r="1116" customFormat="false" ht="12.75" hidden="false" customHeight="false" outlineLevel="0" collapsed="false">
      <c r="A1116" s="309"/>
      <c r="B1116" s="299"/>
      <c r="C1116" s="299"/>
      <c r="D1116" s="299"/>
      <c r="E1116" s="299"/>
      <c r="F1116" s="164"/>
      <c r="G1116" s="98"/>
      <c r="H1116" s="97"/>
      <c r="I1116" s="97"/>
      <c r="J1116" s="97"/>
      <c r="K1116" s="97"/>
      <c r="L1116" s="97"/>
      <c r="M1116" s="97"/>
      <c r="N1116" s="97"/>
    </row>
    <row r="1117" customFormat="false" ht="12.75" hidden="false" customHeight="false" outlineLevel="0" collapsed="false">
      <c r="A1117" s="309"/>
      <c r="B1117" s="299"/>
      <c r="C1117" s="299"/>
      <c r="D1117" s="299"/>
      <c r="E1117" s="299"/>
      <c r="F1117" s="164"/>
      <c r="G1117" s="98"/>
      <c r="H1117" s="97"/>
      <c r="I1117" s="97"/>
      <c r="J1117" s="97"/>
      <c r="K1117" s="97"/>
      <c r="L1117" s="97"/>
      <c r="M1117" s="97"/>
      <c r="N1117" s="97"/>
    </row>
    <row r="1118" customFormat="false" ht="12.75" hidden="false" customHeight="false" outlineLevel="0" collapsed="false">
      <c r="A1118" s="309"/>
      <c r="B1118" s="299"/>
      <c r="C1118" s="299"/>
      <c r="D1118" s="299"/>
      <c r="E1118" s="299"/>
      <c r="F1118" s="164"/>
      <c r="G1118" s="98"/>
      <c r="H1118" s="97"/>
      <c r="I1118" s="97"/>
      <c r="J1118" s="97"/>
      <c r="K1118" s="97"/>
      <c r="L1118" s="97"/>
      <c r="M1118" s="97"/>
      <c r="N1118" s="97"/>
    </row>
    <row r="1119" customFormat="false" ht="12.75" hidden="false" customHeight="false" outlineLevel="0" collapsed="false">
      <c r="A1119" s="309"/>
      <c r="B1119" s="299"/>
      <c r="C1119" s="299"/>
      <c r="D1119" s="299"/>
      <c r="E1119" s="299"/>
      <c r="F1119" s="164"/>
      <c r="G1119" s="98"/>
      <c r="H1119" s="97"/>
      <c r="I1119" s="97"/>
      <c r="J1119" s="97"/>
      <c r="K1119" s="97"/>
      <c r="L1119" s="97"/>
      <c r="M1119" s="97"/>
      <c r="N1119" s="97"/>
    </row>
    <row r="1120" customFormat="false" ht="12.75" hidden="false" customHeight="false" outlineLevel="0" collapsed="false">
      <c r="A1120" s="309"/>
      <c r="B1120" s="299"/>
      <c r="C1120" s="299"/>
      <c r="D1120" s="299"/>
      <c r="E1120" s="299"/>
      <c r="F1120" s="164"/>
      <c r="G1120" s="98"/>
      <c r="H1120" s="97"/>
      <c r="I1120" s="97"/>
      <c r="J1120" s="97"/>
      <c r="K1120" s="97"/>
      <c r="L1120" s="97"/>
      <c r="M1120" s="97"/>
      <c r="N1120" s="97"/>
    </row>
    <row r="1121" customFormat="false" ht="12.75" hidden="false" customHeight="false" outlineLevel="0" collapsed="false">
      <c r="A1121" s="309"/>
      <c r="B1121" s="299"/>
      <c r="C1121" s="299"/>
      <c r="D1121" s="299"/>
      <c r="E1121" s="299"/>
      <c r="F1121" s="164"/>
      <c r="G1121" s="98"/>
      <c r="H1121" s="97"/>
      <c r="I1121" s="97"/>
      <c r="J1121" s="97"/>
      <c r="K1121" s="97"/>
      <c r="L1121" s="97"/>
      <c r="M1121" s="97"/>
      <c r="N1121" s="97"/>
    </row>
    <row r="1122" customFormat="false" ht="12.75" hidden="false" customHeight="false" outlineLevel="0" collapsed="false">
      <c r="A1122" s="309"/>
      <c r="B1122" s="299"/>
      <c r="C1122" s="299"/>
      <c r="D1122" s="299"/>
      <c r="E1122" s="299"/>
      <c r="F1122" s="164"/>
      <c r="G1122" s="98"/>
      <c r="H1122" s="97"/>
      <c r="I1122" s="97"/>
      <c r="J1122" s="97"/>
      <c r="K1122" s="97"/>
      <c r="L1122" s="97"/>
      <c r="M1122" s="97"/>
      <c r="N1122" s="97"/>
    </row>
    <row r="1123" customFormat="false" ht="12.75" hidden="false" customHeight="false" outlineLevel="0" collapsed="false">
      <c r="A1123" s="309"/>
      <c r="B1123" s="299"/>
      <c r="C1123" s="299"/>
      <c r="D1123" s="299"/>
      <c r="E1123" s="299"/>
      <c r="F1123" s="164"/>
      <c r="G1123" s="98"/>
      <c r="H1123" s="97"/>
      <c r="I1123" s="97"/>
      <c r="J1123" s="97"/>
      <c r="K1123" s="97"/>
      <c r="L1123" s="97"/>
      <c r="M1123" s="97"/>
      <c r="N1123" s="97"/>
    </row>
    <row r="1124" customFormat="false" ht="12.75" hidden="false" customHeight="false" outlineLevel="0" collapsed="false">
      <c r="A1124" s="309"/>
      <c r="B1124" s="299"/>
      <c r="C1124" s="299"/>
      <c r="D1124" s="299"/>
      <c r="E1124" s="299"/>
      <c r="F1124" s="164"/>
      <c r="G1124" s="98"/>
      <c r="H1124" s="97"/>
      <c r="I1124" s="97"/>
      <c r="J1124" s="97"/>
      <c r="K1124" s="97"/>
      <c r="L1124" s="97"/>
      <c r="M1124" s="97"/>
      <c r="N1124" s="97"/>
    </row>
    <row r="1125" customFormat="false" ht="12.75" hidden="false" customHeight="false" outlineLevel="0" collapsed="false">
      <c r="A1125" s="309"/>
      <c r="B1125" s="299"/>
      <c r="C1125" s="299"/>
      <c r="D1125" s="299"/>
      <c r="E1125" s="299"/>
      <c r="F1125" s="164"/>
      <c r="G1125" s="98"/>
      <c r="H1125" s="97"/>
      <c r="I1125" s="97"/>
      <c r="J1125" s="97"/>
      <c r="K1125" s="97"/>
      <c r="L1125" s="97"/>
      <c r="M1125" s="97"/>
      <c r="N1125" s="97"/>
    </row>
    <row r="1126" customFormat="false" ht="12.75" hidden="false" customHeight="false" outlineLevel="0" collapsed="false">
      <c r="A1126" s="309"/>
      <c r="B1126" s="299"/>
      <c r="C1126" s="299"/>
      <c r="D1126" s="299"/>
      <c r="E1126" s="299"/>
      <c r="F1126" s="164"/>
      <c r="G1126" s="98"/>
      <c r="H1126" s="97"/>
      <c r="I1126" s="97"/>
      <c r="J1126" s="97"/>
      <c r="K1126" s="97"/>
      <c r="L1126" s="97"/>
      <c r="M1126" s="97"/>
      <c r="N1126" s="97"/>
    </row>
    <row r="1127" customFormat="false" ht="12.75" hidden="false" customHeight="false" outlineLevel="0" collapsed="false">
      <c r="A1127" s="309"/>
      <c r="B1127" s="299"/>
      <c r="C1127" s="299"/>
      <c r="D1127" s="299"/>
      <c r="E1127" s="299"/>
      <c r="F1127" s="164"/>
      <c r="G1127" s="98"/>
      <c r="H1127" s="97"/>
      <c r="I1127" s="97"/>
      <c r="J1127" s="97"/>
      <c r="K1127" s="97"/>
      <c r="L1127" s="97"/>
      <c r="M1127" s="97"/>
      <c r="N1127" s="97"/>
    </row>
    <row r="1128" customFormat="false" ht="12.75" hidden="false" customHeight="false" outlineLevel="0" collapsed="false">
      <c r="A1128" s="309"/>
      <c r="B1128" s="299"/>
      <c r="C1128" s="299"/>
      <c r="D1128" s="299"/>
      <c r="E1128" s="299"/>
      <c r="F1128" s="164"/>
      <c r="G1128" s="98"/>
      <c r="H1128" s="97"/>
      <c r="I1128" s="97"/>
      <c r="J1128" s="97"/>
      <c r="K1128" s="97"/>
      <c r="L1128" s="97"/>
      <c r="M1128" s="97"/>
      <c r="N1128" s="97"/>
    </row>
    <row r="1129" customFormat="false" ht="12.75" hidden="false" customHeight="false" outlineLevel="0" collapsed="false">
      <c r="A1129" s="309"/>
      <c r="B1129" s="299"/>
      <c r="C1129" s="299"/>
      <c r="D1129" s="299"/>
      <c r="E1129" s="299"/>
      <c r="F1129" s="164"/>
      <c r="G1129" s="98"/>
      <c r="H1129" s="97"/>
      <c r="I1129" s="97"/>
      <c r="J1129" s="97"/>
      <c r="K1129" s="97"/>
      <c r="L1129" s="97"/>
      <c r="M1129" s="97"/>
      <c r="N1129" s="97"/>
    </row>
    <row r="1130" customFormat="false" ht="12.75" hidden="false" customHeight="false" outlineLevel="0" collapsed="false">
      <c r="A1130" s="309"/>
      <c r="B1130" s="299"/>
      <c r="C1130" s="299"/>
      <c r="D1130" s="299"/>
      <c r="E1130" s="299"/>
      <c r="F1130" s="164"/>
      <c r="G1130" s="98"/>
      <c r="H1130" s="97"/>
      <c r="I1130" s="97"/>
      <c r="J1130" s="97"/>
      <c r="K1130" s="97"/>
      <c r="L1130" s="97"/>
      <c r="M1130" s="97"/>
      <c r="N1130" s="97"/>
    </row>
    <row r="1131" customFormat="false" ht="12.75" hidden="false" customHeight="false" outlineLevel="0" collapsed="false">
      <c r="A1131" s="309"/>
      <c r="B1131" s="299"/>
      <c r="C1131" s="299"/>
      <c r="D1131" s="299"/>
      <c r="E1131" s="299"/>
      <c r="F1131" s="164"/>
      <c r="G1131" s="98"/>
      <c r="H1131" s="97"/>
      <c r="I1131" s="97"/>
      <c r="J1131" s="97"/>
      <c r="K1131" s="97"/>
      <c r="L1131" s="97"/>
      <c r="M1131" s="97"/>
      <c r="N1131" s="97"/>
    </row>
    <row r="1132" customFormat="false" ht="12.75" hidden="false" customHeight="false" outlineLevel="0" collapsed="false">
      <c r="A1132" s="309"/>
      <c r="B1132" s="299"/>
      <c r="C1132" s="299"/>
      <c r="D1132" s="299"/>
      <c r="E1132" s="299"/>
      <c r="F1132" s="164"/>
      <c r="G1132" s="98"/>
      <c r="H1132" s="97"/>
      <c r="I1132" s="97"/>
      <c r="J1132" s="97"/>
      <c r="K1132" s="97"/>
      <c r="L1132" s="97"/>
      <c r="M1132" s="97"/>
      <c r="N1132" s="97"/>
    </row>
    <row r="1133" customFormat="false" ht="12.75" hidden="false" customHeight="false" outlineLevel="0" collapsed="false">
      <c r="A1133" s="309"/>
      <c r="B1133" s="299"/>
      <c r="C1133" s="299"/>
      <c r="D1133" s="299"/>
      <c r="E1133" s="299"/>
      <c r="F1133" s="164"/>
      <c r="G1133" s="98"/>
      <c r="H1133" s="97"/>
      <c r="I1133" s="97"/>
      <c r="J1133" s="97"/>
      <c r="K1133" s="97"/>
      <c r="L1133" s="97"/>
      <c r="M1133" s="97"/>
      <c r="N1133" s="97"/>
    </row>
    <row r="1134" customFormat="false" ht="12.75" hidden="false" customHeight="false" outlineLevel="0" collapsed="false">
      <c r="A1134" s="309"/>
      <c r="B1134" s="299"/>
      <c r="C1134" s="299"/>
      <c r="D1134" s="299"/>
      <c r="E1134" s="299"/>
      <c r="F1134" s="164"/>
      <c r="G1134" s="98"/>
      <c r="H1134" s="97"/>
      <c r="I1134" s="97"/>
      <c r="J1134" s="97"/>
      <c r="K1134" s="97"/>
      <c r="L1134" s="97"/>
      <c r="M1134" s="97"/>
      <c r="N1134" s="97"/>
    </row>
    <row r="1135" customFormat="false" ht="12.75" hidden="false" customHeight="false" outlineLevel="0" collapsed="false">
      <c r="A1135" s="309"/>
      <c r="B1135" s="299"/>
      <c r="C1135" s="299"/>
      <c r="D1135" s="299"/>
      <c r="E1135" s="299"/>
      <c r="F1135" s="164"/>
      <c r="G1135" s="98"/>
      <c r="H1135" s="97"/>
      <c r="I1135" s="97"/>
      <c r="J1135" s="97"/>
      <c r="K1135" s="97"/>
      <c r="L1135" s="97"/>
      <c r="M1135" s="97"/>
      <c r="N1135" s="97"/>
    </row>
    <row r="1136" customFormat="false" ht="12.75" hidden="false" customHeight="false" outlineLevel="0" collapsed="false">
      <c r="A1136" s="309"/>
      <c r="B1136" s="299"/>
      <c r="C1136" s="299"/>
      <c r="D1136" s="299"/>
      <c r="E1136" s="299"/>
      <c r="F1136" s="164"/>
      <c r="G1136" s="98"/>
      <c r="H1136" s="97"/>
      <c r="I1136" s="97"/>
      <c r="J1136" s="97"/>
      <c r="K1136" s="97"/>
      <c r="L1136" s="97"/>
      <c r="M1136" s="97"/>
      <c r="N1136" s="97"/>
    </row>
    <row r="1137" customFormat="false" ht="12.75" hidden="false" customHeight="false" outlineLevel="0" collapsed="false">
      <c r="A1137" s="309"/>
      <c r="B1137" s="299"/>
      <c r="C1137" s="299"/>
      <c r="D1137" s="299"/>
      <c r="E1137" s="299"/>
      <c r="F1137" s="164"/>
      <c r="G1137" s="98"/>
      <c r="H1137" s="97"/>
      <c r="I1137" s="97"/>
      <c r="J1137" s="97"/>
      <c r="K1137" s="97"/>
      <c r="L1137" s="97"/>
      <c r="M1137" s="97"/>
      <c r="N1137" s="97"/>
    </row>
    <row r="1138" customFormat="false" ht="12.75" hidden="false" customHeight="false" outlineLevel="0" collapsed="false">
      <c r="A1138" s="309"/>
      <c r="B1138" s="299"/>
      <c r="C1138" s="299"/>
      <c r="D1138" s="299"/>
      <c r="E1138" s="299"/>
      <c r="F1138" s="164"/>
      <c r="G1138" s="98"/>
      <c r="H1138" s="97"/>
      <c r="I1138" s="97"/>
      <c r="J1138" s="97"/>
      <c r="K1138" s="97"/>
      <c r="L1138" s="97"/>
      <c r="M1138" s="97"/>
      <c r="N1138" s="97"/>
    </row>
    <row r="1139" customFormat="false" ht="12.75" hidden="false" customHeight="false" outlineLevel="0" collapsed="false">
      <c r="A1139" s="309"/>
      <c r="B1139" s="299"/>
      <c r="C1139" s="299"/>
      <c r="D1139" s="299"/>
      <c r="E1139" s="299"/>
      <c r="F1139" s="164"/>
      <c r="G1139" s="98"/>
      <c r="H1139" s="97"/>
      <c r="I1139" s="97"/>
      <c r="J1139" s="97"/>
      <c r="K1139" s="97"/>
      <c r="L1139" s="97"/>
      <c r="M1139" s="97"/>
      <c r="N1139" s="97"/>
    </row>
    <row r="1140" customFormat="false" ht="12.75" hidden="false" customHeight="false" outlineLevel="0" collapsed="false">
      <c r="A1140" s="309"/>
      <c r="B1140" s="299"/>
      <c r="C1140" s="299"/>
      <c r="D1140" s="299"/>
      <c r="E1140" s="299"/>
      <c r="F1140" s="164"/>
      <c r="G1140" s="98"/>
      <c r="H1140" s="97"/>
      <c r="I1140" s="97"/>
      <c r="J1140" s="97"/>
      <c r="K1140" s="97"/>
      <c r="L1140" s="97"/>
      <c r="M1140" s="97"/>
      <c r="N1140" s="97"/>
    </row>
    <row r="1141" customFormat="false" ht="12.75" hidden="false" customHeight="false" outlineLevel="0" collapsed="false">
      <c r="A1141" s="309"/>
      <c r="B1141" s="299"/>
      <c r="C1141" s="299"/>
      <c r="D1141" s="299"/>
      <c r="E1141" s="299"/>
      <c r="F1141" s="164"/>
      <c r="G1141" s="98"/>
      <c r="H1141" s="97"/>
      <c r="I1141" s="97"/>
      <c r="J1141" s="97"/>
      <c r="K1141" s="97"/>
      <c r="L1141" s="97"/>
      <c r="M1141" s="97"/>
      <c r="N1141" s="97"/>
    </row>
    <row r="1142" customFormat="false" ht="12.75" hidden="false" customHeight="false" outlineLevel="0" collapsed="false">
      <c r="A1142" s="309"/>
      <c r="B1142" s="299"/>
      <c r="C1142" s="299"/>
      <c r="D1142" s="299"/>
      <c r="E1142" s="299"/>
      <c r="F1142" s="164"/>
      <c r="G1142" s="98"/>
      <c r="H1142" s="97"/>
      <c r="I1142" s="97"/>
      <c r="J1142" s="97"/>
      <c r="K1142" s="97"/>
      <c r="L1142" s="97"/>
      <c r="M1142" s="97"/>
      <c r="N1142" s="97"/>
    </row>
    <row r="1143" customFormat="false" ht="12.75" hidden="false" customHeight="false" outlineLevel="0" collapsed="false">
      <c r="A1143" s="309"/>
      <c r="B1143" s="299"/>
      <c r="C1143" s="299"/>
      <c r="D1143" s="299"/>
      <c r="E1143" s="299"/>
      <c r="F1143" s="164"/>
      <c r="G1143" s="98"/>
      <c r="H1143" s="97"/>
      <c r="I1143" s="97"/>
      <c r="J1143" s="97"/>
      <c r="K1143" s="97"/>
      <c r="L1143" s="97"/>
      <c r="M1143" s="97"/>
      <c r="N1143" s="97"/>
    </row>
    <row r="1144" customFormat="false" ht="12.75" hidden="false" customHeight="false" outlineLevel="0" collapsed="false">
      <c r="A1144" s="309"/>
      <c r="B1144" s="299"/>
      <c r="C1144" s="299"/>
      <c r="D1144" s="299"/>
      <c r="E1144" s="299"/>
      <c r="F1144" s="164"/>
      <c r="G1144" s="98"/>
      <c r="H1144" s="97"/>
      <c r="I1144" s="97"/>
      <c r="J1144" s="97"/>
      <c r="K1144" s="97"/>
      <c r="L1144" s="97"/>
      <c r="M1144" s="97"/>
      <c r="N1144" s="97"/>
    </row>
    <row r="1145" customFormat="false" ht="12.75" hidden="false" customHeight="false" outlineLevel="0" collapsed="false">
      <c r="A1145" s="309"/>
      <c r="B1145" s="299"/>
      <c r="C1145" s="299"/>
      <c r="D1145" s="299"/>
      <c r="E1145" s="299"/>
      <c r="F1145" s="164"/>
      <c r="G1145" s="98"/>
      <c r="H1145" s="97"/>
      <c r="I1145" s="97"/>
      <c r="J1145" s="97"/>
      <c r="K1145" s="97"/>
      <c r="L1145" s="97"/>
      <c r="M1145" s="97"/>
      <c r="N1145" s="97"/>
    </row>
    <row r="1146" customFormat="false" ht="12.75" hidden="false" customHeight="false" outlineLevel="0" collapsed="false">
      <c r="A1146" s="309"/>
      <c r="B1146" s="299"/>
      <c r="C1146" s="299"/>
      <c r="D1146" s="299"/>
      <c r="E1146" s="299"/>
      <c r="F1146" s="164"/>
      <c r="G1146" s="98"/>
      <c r="H1146" s="97"/>
      <c r="I1146" s="97"/>
      <c r="J1146" s="97"/>
      <c r="K1146" s="97"/>
      <c r="L1146" s="97"/>
      <c r="M1146" s="97"/>
      <c r="N1146" s="97"/>
    </row>
    <row r="1147" customFormat="false" ht="12.75" hidden="false" customHeight="false" outlineLevel="0" collapsed="false">
      <c r="A1147" s="309"/>
      <c r="B1147" s="299"/>
      <c r="C1147" s="299"/>
      <c r="D1147" s="299"/>
      <c r="E1147" s="299"/>
      <c r="F1147" s="164"/>
      <c r="G1147" s="98"/>
      <c r="H1147" s="97"/>
      <c r="I1147" s="97"/>
      <c r="J1147" s="97"/>
      <c r="K1147" s="97"/>
      <c r="L1147" s="97"/>
      <c r="M1147" s="97"/>
      <c r="N1147" s="97"/>
    </row>
    <row r="1148" customFormat="false" ht="12.75" hidden="false" customHeight="false" outlineLevel="0" collapsed="false">
      <c r="A1148" s="309"/>
      <c r="B1148" s="299"/>
      <c r="C1148" s="299"/>
      <c r="D1148" s="299"/>
      <c r="E1148" s="299"/>
      <c r="F1148" s="164"/>
      <c r="G1148" s="98"/>
      <c r="H1148" s="97"/>
      <c r="I1148" s="97"/>
      <c r="J1148" s="97"/>
      <c r="K1148" s="97"/>
      <c r="L1148" s="97"/>
      <c r="M1148" s="97"/>
      <c r="N1148" s="97"/>
    </row>
    <row r="1149" customFormat="false" ht="12.75" hidden="false" customHeight="false" outlineLevel="0" collapsed="false">
      <c r="A1149" s="309"/>
      <c r="B1149" s="299"/>
      <c r="C1149" s="299"/>
      <c r="D1149" s="299"/>
      <c r="E1149" s="299"/>
      <c r="F1149" s="164"/>
      <c r="G1149" s="98"/>
      <c r="H1149" s="97"/>
      <c r="I1149" s="97"/>
      <c r="J1149" s="97"/>
      <c r="K1149" s="97"/>
      <c r="L1149" s="97"/>
      <c r="M1149" s="97"/>
      <c r="N1149" s="97"/>
    </row>
    <row r="1150" customFormat="false" ht="12.75" hidden="false" customHeight="false" outlineLevel="0" collapsed="false">
      <c r="A1150" s="309"/>
      <c r="B1150" s="299"/>
      <c r="C1150" s="299"/>
      <c r="D1150" s="299"/>
      <c r="E1150" s="299"/>
      <c r="F1150" s="164"/>
      <c r="G1150" s="98"/>
      <c r="H1150" s="97"/>
      <c r="I1150" s="97"/>
      <c r="J1150" s="97"/>
      <c r="K1150" s="97"/>
      <c r="L1150" s="97"/>
      <c r="M1150" s="97"/>
      <c r="N1150" s="97"/>
    </row>
    <row r="1151" customFormat="false" ht="12.75" hidden="false" customHeight="false" outlineLevel="0" collapsed="false">
      <c r="A1151" s="309"/>
      <c r="B1151" s="299"/>
      <c r="C1151" s="299"/>
      <c r="D1151" s="299"/>
      <c r="E1151" s="299"/>
      <c r="F1151" s="164"/>
      <c r="G1151" s="98"/>
      <c r="H1151" s="97"/>
      <c r="I1151" s="97"/>
      <c r="J1151" s="97"/>
      <c r="K1151" s="97"/>
      <c r="L1151" s="97"/>
      <c r="M1151" s="97"/>
      <c r="N1151" s="97"/>
    </row>
    <row r="1152" customFormat="false" ht="12.75" hidden="false" customHeight="false" outlineLevel="0" collapsed="false">
      <c r="A1152" s="309"/>
      <c r="B1152" s="299"/>
      <c r="C1152" s="299"/>
      <c r="D1152" s="299"/>
      <c r="E1152" s="299"/>
      <c r="F1152" s="164"/>
      <c r="G1152" s="98"/>
      <c r="H1152" s="97"/>
      <c r="I1152" s="97"/>
      <c r="J1152" s="97"/>
      <c r="K1152" s="97"/>
      <c r="L1152" s="97"/>
      <c r="M1152" s="97"/>
      <c r="N1152" s="97"/>
    </row>
    <row r="1153" customFormat="false" ht="12.75" hidden="false" customHeight="false" outlineLevel="0" collapsed="false">
      <c r="A1153" s="309"/>
      <c r="B1153" s="299"/>
      <c r="C1153" s="299"/>
      <c r="D1153" s="299"/>
      <c r="E1153" s="299"/>
      <c r="F1153" s="164"/>
      <c r="G1153" s="98"/>
      <c r="H1153" s="97"/>
      <c r="I1153" s="97"/>
      <c r="J1153" s="97"/>
      <c r="K1153" s="97"/>
      <c r="L1153" s="97"/>
      <c r="M1153" s="97"/>
      <c r="N1153" s="97"/>
    </row>
    <row r="1154" customFormat="false" ht="12.75" hidden="false" customHeight="false" outlineLevel="0" collapsed="false">
      <c r="A1154" s="309"/>
      <c r="B1154" s="299"/>
      <c r="C1154" s="299"/>
      <c r="D1154" s="299"/>
      <c r="E1154" s="299"/>
      <c r="F1154" s="164"/>
      <c r="G1154" s="98"/>
      <c r="H1154" s="97"/>
      <c r="I1154" s="97"/>
      <c r="J1154" s="97"/>
      <c r="K1154" s="97"/>
      <c r="L1154" s="97"/>
      <c r="M1154" s="97"/>
      <c r="N1154" s="97"/>
    </row>
    <row r="1155" customFormat="false" ht="12.75" hidden="false" customHeight="false" outlineLevel="0" collapsed="false">
      <c r="A1155" s="309"/>
      <c r="B1155" s="299"/>
      <c r="C1155" s="299"/>
      <c r="D1155" s="299"/>
      <c r="E1155" s="299"/>
      <c r="F1155" s="164"/>
      <c r="G1155" s="98"/>
      <c r="H1155" s="97"/>
      <c r="I1155" s="97"/>
      <c r="J1155" s="97"/>
      <c r="K1155" s="97"/>
      <c r="L1155" s="97"/>
      <c r="M1155" s="97"/>
      <c r="N1155" s="97"/>
    </row>
    <row r="1156" customFormat="false" ht="12.75" hidden="false" customHeight="false" outlineLevel="0" collapsed="false">
      <c r="A1156" s="309"/>
      <c r="B1156" s="299"/>
      <c r="C1156" s="299"/>
      <c r="D1156" s="299"/>
      <c r="E1156" s="299"/>
      <c r="F1156" s="164"/>
      <c r="G1156" s="98"/>
      <c r="H1156" s="97"/>
      <c r="I1156" s="97"/>
      <c r="J1156" s="97"/>
      <c r="K1156" s="97"/>
      <c r="L1156" s="97"/>
      <c r="M1156" s="97"/>
      <c r="N1156" s="97"/>
    </row>
    <row r="1157" customFormat="false" ht="12.75" hidden="false" customHeight="false" outlineLevel="0" collapsed="false">
      <c r="A1157" s="309"/>
      <c r="B1157" s="299"/>
      <c r="C1157" s="299"/>
      <c r="D1157" s="299"/>
      <c r="E1157" s="299"/>
      <c r="F1157" s="164"/>
      <c r="G1157" s="98"/>
      <c r="H1157" s="97"/>
      <c r="I1157" s="97"/>
      <c r="J1157" s="97"/>
      <c r="K1157" s="97"/>
      <c r="L1157" s="97"/>
      <c r="M1157" s="97"/>
      <c r="N1157" s="97"/>
    </row>
    <row r="1158" customFormat="false" ht="12.75" hidden="false" customHeight="false" outlineLevel="0" collapsed="false">
      <c r="A1158" s="309"/>
      <c r="B1158" s="299"/>
      <c r="C1158" s="299"/>
      <c r="D1158" s="299"/>
      <c r="E1158" s="299"/>
      <c r="F1158" s="164"/>
      <c r="G1158" s="98"/>
      <c r="H1158" s="97"/>
      <c r="I1158" s="97"/>
      <c r="J1158" s="97"/>
      <c r="K1158" s="97"/>
      <c r="L1158" s="97"/>
      <c r="M1158" s="97"/>
      <c r="N1158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1996-10-01T04:50:43Z</dcterms:created>
  <dc:creator>System Admin</dc:creator>
  <dc:description/>
  <dc:language>en-US</dc:language>
  <cp:lastModifiedBy>aahmad</cp:lastModifiedBy>
  <cp:lastPrinted>2000-03-16T12:33:47Z</cp:lastPrinted>
  <cp:revision>0</cp:revision>
  <dc:subject/>
  <dc:title/>
</cp:coreProperties>
</file>