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Mod" sheetId="1" state="visible" r:id="rId3"/>
    <sheet name="CURVES" sheetId="2" state="visible" r:id="rId4"/>
    <sheet name="Module1" sheetId="3" state="hidden" r:id="rId5"/>
  </sheets>
  <definedNames>
    <definedName function="false" hidden="false" localSheetId="0" name="_xlnm.Print_Area" vbProcedure="false">PriceMod!$B$1:$W$30</definedName>
    <definedName function="false" hidden="false" name="correl" vbProcedure="false">PriceMod!$T$7:$T$126</definedName>
    <definedName function="false" hidden="false" name="currentVolume" vbProcedure="false">PriceMod!$C$20</definedName>
    <definedName function="false" hidden="false" name="CurvePts" vbProcedure="false">PriceMod!$G$12</definedName>
    <definedName function="false" hidden="false" name="dailyMax" vbProcedure="false">#REF!</definedName>
    <definedName function="false" hidden="false" name="dim2" vbProcedure="false">PriceMod!$J$19</definedName>
    <definedName function="false" hidden="false" name="divYield" vbProcedure="false">PriceMod!$C$19</definedName>
    <definedName function="false" hidden="false" name="DLL" vbProcedure="false">PriceMod!$J$20</definedName>
    <definedName function="false" hidden="false" name="format" vbProcedure="false">PriceMod!$J$22</definedName>
    <definedName function="false" hidden="false" name="forwardPrice" vbProcedure="false">PriceMod!$P$7:$P$126</definedName>
    <definedName function="false" hidden="false" name="freq" vbProcedure="false">PriceMod!$J$15</definedName>
    <definedName function="false" hidden="false" name="if_injection" vbProcedure="false">PriceMod!$J$23</definedName>
    <definedName function="false" hidden="false" name="if_withdraw" vbProcedure="false">PriceMod!$J$24</definedName>
    <definedName function="false" hidden="false" name="injectionFee" vbProcedure="false">PriceMod!$C$22</definedName>
    <definedName function="false" hidden="false" name="Injection_Fee_Esc" vbProcedure="false">PriceMod!$C$24</definedName>
    <definedName function="false" hidden="false" name="Injection_Rate" vbProcedure="false">PriceMod!$F$15:$F$21</definedName>
    <definedName function="false" hidden="false" name="intRt" vbProcedure="false">PriceMod!$C$19</definedName>
    <definedName function="false" hidden="false" name="kmax" vbProcedure="false">PriceMod!$J$18</definedName>
    <definedName function="false" hidden="false" name="LHP" vbProcedure="false">PriceMod!$U$7:$W$126</definedName>
    <definedName function="false" hidden="false" name="maxCap" vbProcedure="false">#REF!</definedName>
    <definedName function="false" hidden="false" name="Module" vbProcedure="false">PriceMod!$J$21</definedName>
    <definedName function="false" hidden="false" name="nfactor" vbProcedure="false">PriceMod!$J$17</definedName>
    <definedName function="false" hidden="false" name="nRun" vbProcedure="false">PriceMod!$J$14</definedName>
    <definedName function="false" hidden="false" name="penalty" vbProcedure="false">PriceMod!$C$21</definedName>
    <definedName function="false" hidden="false" name="PriceCurveDate" vbProcedure="false">PriceMod!$C$7</definedName>
    <definedName function="false" hidden="false" name="Prompt" vbProcedure="false">CURVES!$C$9</definedName>
    <definedName function="false" hidden="false" name="sp" vbProcedure="false">PriceMod!$S$7:$S$126</definedName>
    <definedName function="false" hidden="false" name="spot" vbProcedure="false">PriceMod!$C$18</definedName>
    <definedName function="false" hidden="false" name="svol" vbProcedure="false">PriceMod!$R$7:$R$126</definedName>
    <definedName function="false" hidden="false" name="toEndMonth" vbProcedure="false">PriceMod!$C$17</definedName>
    <definedName function="false" hidden="false" name="TWorkingGas" vbProcedure="false">#REF!</definedName>
    <definedName function="false" hidden="false" name="ValDate" vbProcedure="false">PriceMod!$C$6</definedName>
    <definedName function="false" hidden="false" name="vol" vbProcedure="false">PriceMod!$Q$7:$Q$126</definedName>
    <definedName function="false" hidden="false" name="Vol_scale" vbProcedure="false">PriceMod!$J$16</definedName>
    <definedName function="false" hidden="false" name="withdrawFee" vbProcedure="false">PriceMod!$C$23</definedName>
    <definedName function="false" hidden="false" name="Withdraw_Fee_Esc" vbProcedure="false">PriceMod!$C$25</definedName>
    <definedName function="false" hidden="false" name="Withdraw_Rate" vbProcedure="false">PriceMod!$G$15:$G$21</definedName>
    <definedName function="false" hidden="false" name="W_Gas" vbProcedure="false">PriceMod!$E$15:$E$21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<sst xmlns="http://schemas.openxmlformats.org/spreadsheetml/2006/main" count="104" uniqueCount="86">
  <si>
    <t xml:space="preserve">NG Storage Valuation Model</t>
  </si>
  <si>
    <t xml:space="preserve">Curve Inputs</t>
  </si>
  <si>
    <t xml:space="preserve">Factor of Loadings</t>
  </si>
  <si>
    <t xml:space="preserve">Valuation Date</t>
  </si>
  <si>
    <t xml:space="preserve">Contact:</t>
  </si>
  <si>
    <t xml:space="preserve">No. Month Out</t>
  </si>
  <si>
    <t xml:space="preserve">Contract</t>
  </si>
  <si>
    <t xml:space="preserve">NYMEX</t>
  </si>
  <si>
    <t xml:space="preserve">Forward Price</t>
  </si>
  <si>
    <t xml:space="preserve">NYMEX Vol</t>
  </si>
  <si>
    <t xml:space="preserve">Omicron Vol</t>
  </si>
  <si>
    <t xml:space="preserve">Season Sprd</t>
  </si>
  <si>
    <t xml:space="preserve">Season Correl</t>
  </si>
  <si>
    <t xml:space="preserve">Level</t>
  </si>
  <si>
    <t xml:space="preserve">Steepness</t>
  </si>
  <si>
    <t xml:space="preserve">Curvature</t>
  </si>
  <si>
    <t xml:space="preserve">Price Curve Dt</t>
  </si>
  <si>
    <t xml:space="preserve">Zimin Lu</t>
  </si>
  <si>
    <t xml:space="preserve">Basis Location</t>
  </si>
  <si>
    <t xml:space="preserve">IF-HEHUB</t>
  </si>
  <si>
    <t xml:space="preserve">x36388</t>
  </si>
  <si>
    <t xml:space="preserve">CurvePts</t>
  </si>
  <si>
    <t xml:space="preserve">Injection / Withdraw Curve</t>
  </si>
  <si>
    <t xml:space="preserve">Simulation Inputs</t>
  </si>
  <si>
    <t xml:space="preserve">Financial / Opeartion Inputs</t>
  </si>
  <si>
    <t xml:space="preserve">W Gas</t>
  </si>
  <si>
    <t xml:space="preserve">Injection Rate</t>
  </si>
  <si>
    <t xml:space="preserve">Withdraw Rate</t>
  </si>
  <si>
    <t xml:space="preserve">nRun</t>
  </si>
  <si>
    <t xml:space="preserve">Tsteps/Month</t>
  </si>
  <si>
    <t xml:space="preserve">Vol Scale</t>
  </si>
  <si>
    <t xml:space="preserve">No. of Months</t>
  </si>
  <si>
    <t xml:space="preserve">No. Factors</t>
  </si>
  <si>
    <t xml:space="preserve">Spot Price</t>
  </si>
  <si>
    <t xml:space="preserve">Ist Bin Dim</t>
  </si>
  <si>
    <t xml:space="preserve">Interest Rate</t>
  </si>
  <si>
    <t xml:space="preserve">2nd Bin Dim</t>
  </si>
  <si>
    <t xml:space="preserve">Starting Volume</t>
  </si>
  <si>
    <t xml:space="preserve">DLL</t>
  </si>
  <si>
    <t xml:space="preserve">O:\research\custom\storageVal2.dll</t>
  </si>
  <si>
    <t xml:space="preserve">Penalty</t>
  </si>
  <si>
    <t xml:space="preserve">Module</t>
  </si>
  <si>
    <t xml:space="preserve">StorageVal</t>
  </si>
  <si>
    <t xml:space="preserve">Injection Fee</t>
  </si>
  <si>
    <t xml:space="preserve">Format</t>
  </si>
  <si>
    <t xml:space="preserve">BJJJJJKKBKKKKBJBBBBbbbjjjkkk!</t>
  </si>
  <si>
    <t xml:space="preserve">Withdraw Fee</t>
  </si>
  <si>
    <t xml:space="preserve">if_injection</t>
  </si>
  <si>
    <t xml:space="preserve">Injection Fee Esc</t>
  </si>
  <si>
    <t xml:space="preserve">if_withdraw</t>
  </si>
  <si>
    <t xml:space="preserve">Withdraw Fee Esc</t>
  </si>
  <si>
    <t xml:space="preserve">Unit Storage Price</t>
  </si>
  <si>
    <t xml:space="preserve">Monthly Storage Value</t>
  </si>
  <si>
    <t xml:space="preserve">Seasonality Table</t>
  </si>
  <si>
    <t xml:space="preserve">Month</t>
  </si>
  <si>
    <t xml:space="preserve">Mean Spread</t>
  </si>
  <si>
    <t xml:space="preserve">Correl</t>
  </si>
  <si>
    <t xml:space="preserve">WTI Gas Curves</t>
  </si>
  <si>
    <t xml:space="preserve">Expiration Dates</t>
  </si>
  <si>
    <t xml:space="preserve">Login</t>
  </si>
  <si>
    <t xml:space="preserve">Updated on 6/26/97</t>
  </si>
  <si>
    <t xml:space="preserve">Database</t>
  </si>
  <si>
    <t xml:space="preserve">EGSPROD32</t>
  </si>
  <si>
    <t xml:space="preserve">NG Futures</t>
  </si>
  <si>
    <t xml:space="preserve">NG Option</t>
  </si>
  <si>
    <t xml:space="preserve">MODEL_PC</t>
  </si>
  <si>
    <t xml:space="preserve">Delivery</t>
  </si>
  <si>
    <t xml:space="preserve">Expiration</t>
  </si>
  <si>
    <t xml:space="preserve">Password</t>
  </si>
  <si>
    <t xml:space="preserve">Date</t>
  </si>
  <si>
    <t xml:space="preserve">Curve Data</t>
  </si>
  <si>
    <t xml:space="preserve">Effective Date</t>
  </si>
  <si>
    <t xml:space="preserve">Prompt Month</t>
  </si>
  <si>
    <t xml:space="preserve">Curve Code</t>
  </si>
  <si>
    <t xml:space="preserve">NG</t>
  </si>
  <si>
    <t xml:space="preserve">CGPR-AECO/BASIS</t>
  </si>
  <si>
    <t xml:space="preserve">IF-TETCO/ELA</t>
  </si>
  <si>
    <t xml:space="preserve">NG_OMICRON_6</t>
  </si>
  <si>
    <t xml:space="preserve">NG_OMICRON_9</t>
  </si>
  <si>
    <t xml:space="preserve">NG_OMICRON_1</t>
  </si>
  <si>
    <t xml:space="preserve">Curve Type</t>
  </si>
  <si>
    <t xml:space="preserve">PR</t>
  </si>
  <si>
    <t xml:space="preserve">VO</t>
  </si>
  <si>
    <t xml:space="preserve">Book Code 1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</si>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</sst>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0.00"/>
    <numFmt numFmtId="166" formatCode="[$-409]m/d/yyyy"/>
    <numFmt numFmtId="167" formatCode="0_);[RED]\-0_)"/>
    <numFmt numFmtId="168" formatCode="[$-409]mmm\-yy"/>
    <numFmt numFmtId="169" formatCode="0.0000000"/>
    <numFmt numFmtId="170" formatCode="0"/>
    <numFmt numFmtId="171" formatCode="0.000"/>
    <numFmt numFmtId="172" formatCode="0%"/>
    <numFmt numFmtId="173" formatCode="0.00%"/>
    <numFmt numFmtId="174" formatCode="[$-409]d\-mmm\-yy"/>
    <numFmt numFmtId="175" formatCode="0.0000"/>
    <numFmt numFmtId="176" formatCode="0.0"/>
    <numFmt numFmtId="177" formatCode="[$-409]#,##0_);\(#,##0\)"/>
    <numFmt numFmtId="178" formatCode="d\-mmm\-yyyy"/>
    <numFmt numFmtId="179" formatCode="m/d/yyyy\ h:mm:ss"/>
    <numFmt numFmtId="180" formatCode="0.000_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</font>
    <font>
      <b val="true"/>
      <sz val="22"/>
      <color rgb="FFFFFF00"/>
      <name val="Arial"/>
      <family val="2"/>
    </font>
    <font>
      <sz val="10"/>
      <color rgb="FFFFFF00"/>
      <name val="Arial"/>
      <family val="2"/>
    </font>
    <font>
      <b val="true"/>
      <sz val="10"/>
      <color rgb="FF993366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0"/>
    </font>
    <font>
      <b val="true"/>
      <sz val="10"/>
      <name val="Arial"/>
      <family val="2"/>
    </font>
    <font>
      <sz val="10"/>
      <color rgb="FFFF00FF"/>
      <name val="Arial"/>
      <family val="2"/>
    </font>
    <font>
      <b val="true"/>
      <sz val="10"/>
      <name val="Arial"/>
      <family val="0"/>
    </font>
    <font>
      <sz val="10"/>
      <name val="Times New Roman"/>
      <family val="1"/>
    </font>
    <font>
      <sz val="10"/>
      <name val="Arial"/>
      <family val="2"/>
    </font>
    <font>
      <sz val="10"/>
      <color rgb="FFCCFFCC"/>
      <name val="Arial"/>
      <family val="2"/>
    </font>
    <font>
      <sz val="5"/>
      <name val="Times New Roman"/>
      <family val="1"/>
    </font>
    <font>
      <sz val="8"/>
      <name val="Times New Roman"/>
      <family val="1"/>
    </font>
    <font>
      <b val="true"/>
      <sz val="12"/>
      <color rgb="FF000000"/>
      <name val="Arial"/>
      <family val="2"/>
    </font>
    <font>
      <sz val="10.25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18"/>
      <color rgb="FF0000FF"/>
      <name val="Arial"/>
      <family val="0"/>
    </font>
    <font>
      <b val="true"/>
      <sz val="12"/>
      <color rgb="FF800000"/>
      <name val="Arial"/>
      <family val="2"/>
    </font>
    <font>
      <b val="true"/>
      <sz val="10"/>
      <color rgb="FF000080"/>
      <name val="Arial"/>
      <family val="2"/>
    </font>
    <font>
      <sz val="10"/>
      <color rgb="FF0000FF"/>
      <name val="Courier New"/>
      <family val="0"/>
    </font>
  </fonts>
  <fills count="7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C0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6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des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 NG Forward Curve at HSC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PriceMod!$N$7:$N$30</c:f>
              <c:strCache>
                <c:ptCount val="24"/>
                <c:pt idx="0">
                  <c:v>Mar-00</c:v>
                </c:pt>
                <c:pt idx="1">
                  <c:v>Apr-00</c:v>
                </c:pt>
                <c:pt idx="2">
                  <c:v>May-00</c:v>
                </c:pt>
                <c:pt idx="3">
                  <c:v>Jun-00</c:v>
                </c:pt>
                <c:pt idx="4">
                  <c:v>Jul-00</c:v>
                </c:pt>
                <c:pt idx="5">
                  <c:v>Aug-00</c:v>
                </c:pt>
                <c:pt idx="6">
                  <c:v>Sep-00</c:v>
                </c:pt>
                <c:pt idx="7">
                  <c:v>Oct-00</c:v>
                </c:pt>
                <c:pt idx="8">
                  <c:v>Nov-00</c:v>
                </c:pt>
                <c:pt idx="9">
                  <c:v>Dec-00</c:v>
                </c:pt>
                <c:pt idx="10">
                  <c:v>Jan-01</c:v>
                </c:pt>
                <c:pt idx="11">
                  <c:v>Feb-01</c:v>
                </c:pt>
                <c:pt idx="12">
                  <c:v>Mar-01</c:v>
                </c:pt>
                <c:pt idx="13">
                  <c:v>Apr-01</c:v>
                </c:pt>
                <c:pt idx="14">
                  <c:v>May-01</c:v>
                </c:pt>
                <c:pt idx="15">
                  <c:v>Jun-01</c:v>
                </c:pt>
                <c:pt idx="16">
                  <c:v>Jul-01</c:v>
                </c:pt>
                <c:pt idx="17">
                  <c:v>Aug-01</c:v>
                </c:pt>
                <c:pt idx="18">
                  <c:v>Sep-01</c:v>
                </c:pt>
                <c:pt idx="19">
                  <c:v>Oct-01</c:v>
                </c:pt>
                <c:pt idx="20">
                  <c:v>Nov-01</c:v>
                </c:pt>
                <c:pt idx="21">
                  <c:v>Dec-01</c:v>
                </c:pt>
                <c:pt idx="22">
                  <c:v>Jan-02</c:v>
                </c:pt>
                <c:pt idx="23">
                  <c:v>Feb-02</c:v>
                </c:pt>
              </c:strCache>
            </c:strRef>
          </c:cat>
          <c:val>
            <c:numRef>
              <c:f>PriceMod!$P$7:$P$30</c:f>
              <c:numCache>
                <c:formatCode>0.00</c:formatCode>
                <c:ptCount val="24"/>
                <c:pt idx="0">
                  <c:v>2.575</c:v>
                </c:pt>
                <c:pt idx="1">
                  <c:v>2.585</c:v>
                </c:pt>
                <c:pt idx="2">
                  <c:v>2.58</c:v>
                </c:pt>
                <c:pt idx="3">
                  <c:v>2.595</c:v>
                </c:pt>
                <c:pt idx="4">
                  <c:v>2.612</c:v>
                </c:pt>
                <c:pt idx="5">
                  <c:v>2.629</c:v>
                </c:pt>
                <c:pt idx="6">
                  <c:v>2.639</c:v>
                </c:pt>
                <c:pt idx="7">
                  <c:v>2.672</c:v>
                </c:pt>
                <c:pt idx="8">
                  <c:v>2.812</c:v>
                </c:pt>
                <c:pt idx="9">
                  <c:v>2.933</c:v>
                </c:pt>
                <c:pt idx="10">
                  <c:v>2.958</c:v>
                </c:pt>
                <c:pt idx="11">
                  <c:v>2.802</c:v>
                </c:pt>
                <c:pt idx="12">
                  <c:v>2.667</c:v>
                </c:pt>
                <c:pt idx="13">
                  <c:v>2.545</c:v>
                </c:pt>
                <c:pt idx="14">
                  <c:v>2.503</c:v>
                </c:pt>
                <c:pt idx="15">
                  <c:v>2.502</c:v>
                </c:pt>
                <c:pt idx="16">
                  <c:v>2.51</c:v>
                </c:pt>
                <c:pt idx="17">
                  <c:v>2.517</c:v>
                </c:pt>
                <c:pt idx="18">
                  <c:v>2.525</c:v>
                </c:pt>
                <c:pt idx="19">
                  <c:v>2.554</c:v>
                </c:pt>
                <c:pt idx="20">
                  <c:v>2.68</c:v>
                </c:pt>
                <c:pt idx="21">
                  <c:v>2.812</c:v>
                </c:pt>
                <c:pt idx="22">
                  <c:v>2.845</c:v>
                </c:pt>
                <c:pt idx="23">
                  <c:v>2.722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99486002"/>
        <c:axId val="23107248"/>
      </c:lineChart>
      <c:catAx>
        <c:axId val="9948600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3107248"/>
        <c:crossesAt val="0"/>
        <c:auto val="1"/>
        <c:lblAlgn val="ctr"/>
        <c:lblOffset val="100"/>
        <c:noMultiLvlLbl val="0"/>
      </c:catAx>
      <c:valAx>
        <c:axId val="23107248"/>
        <c:scaling>
          <c:orientation val="minMax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486002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NG factors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PriceMod!$M$7:$M$126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PriceMod!$U$7:$U$126</c:f>
              <c:numCache>
                <c:formatCode>0.0000000</c:formatCode>
                <c:ptCount val="120"/>
                <c:pt idx="0">
                  <c:v>0.017843</c:v>
                </c:pt>
                <c:pt idx="1">
                  <c:v>0.016071</c:v>
                </c:pt>
                <c:pt idx="2">
                  <c:v>0.015355</c:v>
                </c:pt>
                <c:pt idx="3">
                  <c:v>0.010145</c:v>
                </c:pt>
                <c:pt idx="4">
                  <c:v>0.01174</c:v>
                </c:pt>
                <c:pt idx="5">
                  <c:v>0.011762</c:v>
                </c:pt>
                <c:pt idx="6">
                  <c:v>0.009151</c:v>
                </c:pt>
                <c:pt idx="7">
                  <c:v>0.010314</c:v>
                </c:pt>
                <c:pt idx="8">
                  <c:v>0.010773</c:v>
                </c:pt>
                <c:pt idx="9">
                  <c:v>0.010012</c:v>
                </c:pt>
                <c:pt idx="10">
                  <c:v>0.007353</c:v>
                </c:pt>
                <c:pt idx="11">
                  <c:v>0.00622</c:v>
                </c:pt>
                <c:pt idx="12">
                  <c:v>0.007667</c:v>
                </c:pt>
                <c:pt idx="13">
                  <c:v>0.003793</c:v>
                </c:pt>
                <c:pt idx="14">
                  <c:v>0.001707</c:v>
                </c:pt>
                <c:pt idx="15">
                  <c:v>0.001689</c:v>
                </c:pt>
                <c:pt idx="16">
                  <c:v>0.001667</c:v>
                </c:pt>
                <c:pt idx="17">
                  <c:v>0.003267</c:v>
                </c:pt>
                <c:pt idx="18">
                  <c:v>0.003282</c:v>
                </c:pt>
                <c:pt idx="19">
                  <c:v>0.003296</c:v>
                </c:pt>
                <c:pt idx="20">
                  <c:v>0.003311</c:v>
                </c:pt>
                <c:pt idx="21">
                  <c:v>0.003326</c:v>
                </c:pt>
                <c:pt idx="22">
                  <c:v>0.003341</c:v>
                </c:pt>
                <c:pt idx="23">
                  <c:v>0.003356</c:v>
                </c:pt>
                <c:pt idx="24">
                  <c:v>0.003318</c:v>
                </c:pt>
                <c:pt idx="25">
                  <c:v>0.00328</c:v>
                </c:pt>
                <c:pt idx="26">
                  <c:v>0.003243</c:v>
                </c:pt>
                <c:pt idx="27">
                  <c:v>0.003205</c:v>
                </c:pt>
                <c:pt idx="28">
                  <c:v>0.003167</c:v>
                </c:pt>
                <c:pt idx="29">
                  <c:v>0.003129</c:v>
                </c:pt>
                <c:pt idx="30">
                  <c:v>0.003114</c:v>
                </c:pt>
                <c:pt idx="31">
                  <c:v>0.003098</c:v>
                </c:pt>
                <c:pt idx="32">
                  <c:v>0.003082</c:v>
                </c:pt>
                <c:pt idx="33">
                  <c:v>0.003066</c:v>
                </c:pt>
                <c:pt idx="34">
                  <c:v>0.003051</c:v>
                </c:pt>
                <c:pt idx="35">
                  <c:v>0.003035</c:v>
                </c:pt>
                <c:pt idx="36">
                  <c:v>0.002943</c:v>
                </c:pt>
                <c:pt idx="37">
                  <c:v>0.00285</c:v>
                </c:pt>
                <c:pt idx="38">
                  <c:v>0.002758</c:v>
                </c:pt>
                <c:pt idx="39">
                  <c:v>0.002666</c:v>
                </c:pt>
                <c:pt idx="40">
                  <c:v>0.002574</c:v>
                </c:pt>
                <c:pt idx="41">
                  <c:v>0.002482</c:v>
                </c:pt>
                <c:pt idx="42">
                  <c:v>0.00243</c:v>
                </c:pt>
                <c:pt idx="43">
                  <c:v>0.002378</c:v>
                </c:pt>
                <c:pt idx="44">
                  <c:v>0.002326</c:v>
                </c:pt>
                <c:pt idx="45">
                  <c:v>0.002274</c:v>
                </c:pt>
                <c:pt idx="46">
                  <c:v>0.002222</c:v>
                </c:pt>
                <c:pt idx="47">
                  <c:v>0.00217</c:v>
                </c:pt>
                <c:pt idx="48">
                  <c:v>0.002636</c:v>
                </c:pt>
                <c:pt idx="49">
                  <c:v>0.003102</c:v>
                </c:pt>
                <c:pt idx="50">
                  <c:v>0.003568</c:v>
                </c:pt>
                <c:pt idx="51">
                  <c:v>0.004034</c:v>
                </c:pt>
                <c:pt idx="52">
                  <c:v>0.0045</c:v>
                </c:pt>
                <c:pt idx="53">
                  <c:v>0.004966</c:v>
                </c:pt>
                <c:pt idx="54">
                  <c:v>0.004998</c:v>
                </c:pt>
                <c:pt idx="55">
                  <c:v>0.00503</c:v>
                </c:pt>
                <c:pt idx="56">
                  <c:v>0.005062</c:v>
                </c:pt>
                <c:pt idx="57">
                  <c:v>0.005094</c:v>
                </c:pt>
                <c:pt idx="58">
                  <c:v>0.005126</c:v>
                </c:pt>
                <c:pt idx="59">
                  <c:v>0.005159</c:v>
                </c:pt>
                <c:pt idx="60">
                  <c:v>0.005159</c:v>
                </c:pt>
                <c:pt idx="61">
                  <c:v>0.005159</c:v>
                </c:pt>
                <c:pt idx="62">
                  <c:v>0.005159</c:v>
                </c:pt>
                <c:pt idx="63">
                  <c:v>0.005159</c:v>
                </c:pt>
                <c:pt idx="64">
                  <c:v>0.005159</c:v>
                </c:pt>
                <c:pt idx="65">
                  <c:v>0.005159</c:v>
                </c:pt>
                <c:pt idx="66">
                  <c:v>0.005159</c:v>
                </c:pt>
                <c:pt idx="67">
                  <c:v>0.005159</c:v>
                </c:pt>
                <c:pt idx="68">
                  <c:v>0.005159</c:v>
                </c:pt>
                <c:pt idx="69">
                  <c:v>0.005159</c:v>
                </c:pt>
                <c:pt idx="70">
                  <c:v>0.005159</c:v>
                </c:pt>
                <c:pt idx="71">
                  <c:v>0.005159</c:v>
                </c:pt>
                <c:pt idx="72">
                  <c:v>0.005159</c:v>
                </c:pt>
                <c:pt idx="73">
                  <c:v>0.005159</c:v>
                </c:pt>
                <c:pt idx="74">
                  <c:v>0.005159</c:v>
                </c:pt>
                <c:pt idx="75">
                  <c:v>0.005159</c:v>
                </c:pt>
                <c:pt idx="76">
                  <c:v>0.005159</c:v>
                </c:pt>
                <c:pt idx="77">
                  <c:v>0.005159</c:v>
                </c:pt>
                <c:pt idx="78">
                  <c:v>0.005159</c:v>
                </c:pt>
                <c:pt idx="79">
                  <c:v>0.005159</c:v>
                </c:pt>
                <c:pt idx="80">
                  <c:v>0.005159</c:v>
                </c:pt>
                <c:pt idx="81">
                  <c:v>0.005159</c:v>
                </c:pt>
                <c:pt idx="82">
                  <c:v>0.005159</c:v>
                </c:pt>
                <c:pt idx="83">
                  <c:v>0.005159</c:v>
                </c:pt>
                <c:pt idx="84">
                  <c:v>0.005159</c:v>
                </c:pt>
                <c:pt idx="85">
                  <c:v>0.005159</c:v>
                </c:pt>
                <c:pt idx="86">
                  <c:v>0.005159</c:v>
                </c:pt>
                <c:pt idx="87">
                  <c:v>0.005159</c:v>
                </c:pt>
                <c:pt idx="88">
                  <c:v>0.005159</c:v>
                </c:pt>
                <c:pt idx="89">
                  <c:v>0.005159</c:v>
                </c:pt>
                <c:pt idx="90">
                  <c:v>0.005159</c:v>
                </c:pt>
                <c:pt idx="91">
                  <c:v>0.005159</c:v>
                </c:pt>
                <c:pt idx="92">
                  <c:v>0.005159</c:v>
                </c:pt>
                <c:pt idx="93">
                  <c:v>0.005159</c:v>
                </c:pt>
                <c:pt idx="94">
                  <c:v>0.005159</c:v>
                </c:pt>
                <c:pt idx="95">
                  <c:v>0.005159</c:v>
                </c:pt>
                <c:pt idx="96">
                  <c:v>0.005159</c:v>
                </c:pt>
                <c:pt idx="97">
                  <c:v>0.005159</c:v>
                </c:pt>
                <c:pt idx="98">
                  <c:v>0.005159</c:v>
                </c:pt>
                <c:pt idx="99">
                  <c:v>0.005159</c:v>
                </c:pt>
                <c:pt idx="100">
                  <c:v>0.005159</c:v>
                </c:pt>
                <c:pt idx="101">
                  <c:v>0.005159</c:v>
                </c:pt>
                <c:pt idx="102">
                  <c:v>0.005159</c:v>
                </c:pt>
                <c:pt idx="103">
                  <c:v>0.005159</c:v>
                </c:pt>
                <c:pt idx="104">
                  <c:v>0.005159</c:v>
                </c:pt>
                <c:pt idx="105">
                  <c:v>0.005159</c:v>
                </c:pt>
                <c:pt idx="106">
                  <c:v>0.005159</c:v>
                </c:pt>
                <c:pt idx="107">
                  <c:v>0.005159</c:v>
                </c:pt>
                <c:pt idx="108">
                  <c:v>0.005159</c:v>
                </c:pt>
                <c:pt idx="109">
                  <c:v>0.005159</c:v>
                </c:pt>
                <c:pt idx="110">
                  <c:v>0.005159</c:v>
                </c:pt>
                <c:pt idx="111">
                  <c:v>0.005159</c:v>
                </c:pt>
                <c:pt idx="112">
                  <c:v>0.005159</c:v>
                </c:pt>
                <c:pt idx="113">
                  <c:v>0.005159</c:v>
                </c:pt>
                <c:pt idx="114">
                  <c:v>0.005159</c:v>
                </c:pt>
                <c:pt idx="115">
                  <c:v>0.005159</c:v>
                </c:pt>
                <c:pt idx="116">
                  <c:v>0.005159</c:v>
                </c:pt>
                <c:pt idx="117">
                  <c:v>0.005159</c:v>
                </c:pt>
                <c:pt idx="118">
                  <c:v>0.005159</c:v>
                </c:pt>
                <c:pt idx="119">
                  <c:v>0.005159</c:v>
                </c:pt>
              </c:numCache>
            </c:numRef>
          </c:yVal>
          <c:smooth val="1"/>
        </c:ser>
        <c:ser>
          <c:idx val="1"/>
          <c:order val="1"/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PriceMod!$M$7:$M$126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PriceMod!$V$7:$V$126</c:f>
              <c:numCache>
                <c:formatCode>0.0000000</c:formatCode>
                <c:ptCount val="120"/>
                <c:pt idx="0">
                  <c:v>-0.01016</c:v>
                </c:pt>
                <c:pt idx="1">
                  <c:v>-0.00612</c:v>
                </c:pt>
                <c:pt idx="2">
                  <c:v>-0.00295</c:v>
                </c:pt>
                <c:pt idx="3">
                  <c:v>-0.00042</c:v>
                </c:pt>
                <c:pt idx="4">
                  <c:v>0.001002</c:v>
                </c:pt>
                <c:pt idx="5">
                  <c:v>0.00226</c:v>
                </c:pt>
                <c:pt idx="6">
                  <c:v>0.002538</c:v>
                </c:pt>
                <c:pt idx="7">
                  <c:v>0.003397</c:v>
                </c:pt>
                <c:pt idx="8">
                  <c:v>0.004021</c:v>
                </c:pt>
                <c:pt idx="9">
                  <c:v>0.00422</c:v>
                </c:pt>
                <c:pt idx="10">
                  <c:v>0.003395</c:v>
                </c:pt>
                <c:pt idx="11">
                  <c:v>0.002998</c:v>
                </c:pt>
                <c:pt idx="12">
                  <c:v>0.003692</c:v>
                </c:pt>
                <c:pt idx="13">
                  <c:v>0.001835</c:v>
                </c:pt>
                <c:pt idx="14">
                  <c:v>0.000877</c:v>
                </c:pt>
                <c:pt idx="15">
                  <c:v>0.000885</c:v>
                </c:pt>
                <c:pt idx="16">
                  <c:v>0.000888</c:v>
                </c:pt>
                <c:pt idx="17">
                  <c:v>0.001778</c:v>
                </c:pt>
                <c:pt idx="18">
                  <c:v>0.00177</c:v>
                </c:pt>
                <c:pt idx="19">
                  <c:v>0.001762</c:v>
                </c:pt>
                <c:pt idx="20">
                  <c:v>0.001754</c:v>
                </c:pt>
                <c:pt idx="21">
                  <c:v>0.001746</c:v>
                </c:pt>
                <c:pt idx="22">
                  <c:v>0.001739</c:v>
                </c:pt>
                <c:pt idx="23">
                  <c:v>0.001731</c:v>
                </c:pt>
                <c:pt idx="24">
                  <c:v>0.001759</c:v>
                </c:pt>
                <c:pt idx="25">
                  <c:v>0.001788</c:v>
                </c:pt>
                <c:pt idx="26">
                  <c:v>0.001817</c:v>
                </c:pt>
                <c:pt idx="27">
                  <c:v>0.001845</c:v>
                </c:pt>
                <c:pt idx="28">
                  <c:v>0.001874</c:v>
                </c:pt>
                <c:pt idx="29">
                  <c:v>0.001902</c:v>
                </c:pt>
                <c:pt idx="30">
                  <c:v>0.001873</c:v>
                </c:pt>
                <c:pt idx="31">
                  <c:v>0.001844</c:v>
                </c:pt>
                <c:pt idx="32">
                  <c:v>0.001815</c:v>
                </c:pt>
                <c:pt idx="33">
                  <c:v>0.001785</c:v>
                </c:pt>
                <c:pt idx="34">
                  <c:v>0.001756</c:v>
                </c:pt>
                <c:pt idx="35">
                  <c:v>0.001727</c:v>
                </c:pt>
                <c:pt idx="36">
                  <c:v>0.001712</c:v>
                </c:pt>
                <c:pt idx="37">
                  <c:v>0.001697</c:v>
                </c:pt>
                <c:pt idx="38">
                  <c:v>0.001682</c:v>
                </c:pt>
                <c:pt idx="39">
                  <c:v>0.001667</c:v>
                </c:pt>
                <c:pt idx="40">
                  <c:v>0.001652</c:v>
                </c:pt>
                <c:pt idx="41">
                  <c:v>0.001637</c:v>
                </c:pt>
                <c:pt idx="42">
                  <c:v>0.001582</c:v>
                </c:pt>
                <c:pt idx="43">
                  <c:v>0.001528</c:v>
                </c:pt>
                <c:pt idx="44">
                  <c:v>0.001473</c:v>
                </c:pt>
                <c:pt idx="45">
                  <c:v>0.001419</c:v>
                </c:pt>
                <c:pt idx="46">
                  <c:v>0.001364</c:v>
                </c:pt>
                <c:pt idx="47">
                  <c:v>0.00131</c:v>
                </c:pt>
                <c:pt idx="48">
                  <c:v>0.001669</c:v>
                </c:pt>
                <c:pt idx="49">
                  <c:v>0.002028</c:v>
                </c:pt>
                <c:pt idx="50">
                  <c:v>0.002388</c:v>
                </c:pt>
                <c:pt idx="51">
                  <c:v>0.002747</c:v>
                </c:pt>
                <c:pt idx="52">
                  <c:v>0.003106</c:v>
                </c:pt>
                <c:pt idx="53">
                  <c:v>0.003466</c:v>
                </c:pt>
                <c:pt idx="54">
                  <c:v>0.00343</c:v>
                </c:pt>
                <c:pt idx="55">
                  <c:v>0.003395</c:v>
                </c:pt>
                <c:pt idx="56">
                  <c:v>0.00336</c:v>
                </c:pt>
                <c:pt idx="57">
                  <c:v>0.003325</c:v>
                </c:pt>
                <c:pt idx="58">
                  <c:v>0.003289</c:v>
                </c:pt>
                <c:pt idx="59">
                  <c:v>0.003254</c:v>
                </c:pt>
                <c:pt idx="60">
                  <c:v>0.003254</c:v>
                </c:pt>
                <c:pt idx="61">
                  <c:v>0.003254</c:v>
                </c:pt>
                <c:pt idx="62">
                  <c:v>0.003254</c:v>
                </c:pt>
                <c:pt idx="63">
                  <c:v>0.003254</c:v>
                </c:pt>
                <c:pt idx="64">
                  <c:v>0.003254</c:v>
                </c:pt>
                <c:pt idx="65">
                  <c:v>0.003254</c:v>
                </c:pt>
                <c:pt idx="66">
                  <c:v>0.003254</c:v>
                </c:pt>
                <c:pt idx="67">
                  <c:v>0.003254</c:v>
                </c:pt>
                <c:pt idx="68">
                  <c:v>0.003254</c:v>
                </c:pt>
                <c:pt idx="69">
                  <c:v>0.003254</c:v>
                </c:pt>
                <c:pt idx="70">
                  <c:v>0.003254</c:v>
                </c:pt>
                <c:pt idx="71">
                  <c:v>0.003254</c:v>
                </c:pt>
                <c:pt idx="72">
                  <c:v>0.003254</c:v>
                </c:pt>
                <c:pt idx="73">
                  <c:v>0.003254</c:v>
                </c:pt>
                <c:pt idx="74">
                  <c:v>0.003254</c:v>
                </c:pt>
                <c:pt idx="75">
                  <c:v>0.003254</c:v>
                </c:pt>
                <c:pt idx="76">
                  <c:v>0.003254</c:v>
                </c:pt>
                <c:pt idx="77">
                  <c:v>0.003254</c:v>
                </c:pt>
                <c:pt idx="78">
                  <c:v>0.003254</c:v>
                </c:pt>
                <c:pt idx="79">
                  <c:v>0.003254</c:v>
                </c:pt>
                <c:pt idx="80">
                  <c:v>0.003254</c:v>
                </c:pt>
                <c:pt idx="81">
                  <c:v>0.003254</c:v>
                </c:pt>
                <c:pt idx="82">
                  <c:v>0.003254</c:v>
                </c:pt>
                <c:pt idx="83">
                  <c:v>0.003254</c:v>
                </c:pt>
                <c:pt idx="84">
                  <c:v>0.003254</c:v>
                </c:pt>
                <c:pt idx="85">
                  <c:v>0.003254</c:v>
                </c:pt>
                <c:pt idx="86">
                  <c:v>0.003254</c:v>
                </c:pt>
                <c:pt idx="87">
                  <c:v>0.003254</c:v>
                </c:pt>
                <c:pt idx="88">
                  <c:v>0.003254</c:v>
                </c:pt>
                <c:pt idx="89">
                  <c:v>0.003254</c:v>
                </c:pt>
                <c:pt idx="90">
                  <c:v>0.003254</c:v>
                </c:pt>
                <c:pt idx="91">
                  <c:v>0.003254</c:v>
                </c:pt>
                <c:pt idx="92">
                  <c:v>0.003254</c:v>
                </c:pt>
                <c:pt idx="93">
                  <c:v>0.003254</c:v>
                </c:pt>
                <c:pt idx="94">
                  <c:v>0.003254</c:v>
                </c:pt>
                <c:pt idx="95">
                  <c:v>0.003254</c:v>
                </c:pt>
                <c:pt idx="96">
                  <c:v>0.003254</c:v>
                </c:pt>
                <c:pt idx="97">
                  <c:v>0.003254</c:v>
                </c:pt>
                <c:pt idx="98">
                  <c:v>0.003254</c:v>
                </c:pt>
                <c:pt idx="99">
                  <c:v>0.003254</c:v>
                </c:pt>
                <c:pt idx="100">
                  <c:v>0.003254</c:v>
                </c:pt>
                <c:pt idx="101">
                  <c:v>0.003254</c:v>
                </c:pt>
                <c:pt idx="102">
                  <c:v>0.003254</c:v>
                </c:pt>
                <c:pt idx="103">
                  <c:v>0.003254</c:v>
                </c:pt>
                <c:pt idx="104">
                  <c:v>0.003254</c:v>
                </c:pt>
                <c:pt idx="105">
                  <c:v>0.003254</c:v>
                </c:pt>
                <c:pt idx="106">
                  <c:v>0.003254</c:v>
                </c:pt>
                <c:pt idx="107">
                  <c:v>0.003254</c:v>
                </c:pt>
                <c:pt idx="108">
                  <c:v>0.003254</c:v>
                </c:pt>
                <c:pt idx="109">
                  <c:v>0.003254</c:v>
                </c:pt>
                <c:pt idx="110">
                  <c:v>0.003254</c:v>
                </c:pt>
                <c:pt idx="111">
                  <c:v>0.003254</c:v>
                </c:pt>
                <c:pt idx="112">
                  <c:v>0.003254</c:v>
                </c:pt>
                <c:pt idx="113">
                  <c:v>0.003254</c:v>
                </c:pt>
                <c:pt idx="114">
                  <c:v>0.003254</c:v>
                </c:pt>
                <c:pt idx="115">
                  <c:v>0.003254</c:v>
                </c:pt>
                <c:pt idx="116">
                  <c:v>0.003254</c:v>
                </c:pt>
                <c:pt idx="117">
                  <c:v>0.003254</c:v>
                </c:pt>
                <c:pt idx="118">
                  <c:v>0.003254</c:v>
                </c:pt>
                <c:pt idx="119">
                  <c:v>0.003254</c:v>
                </c:pt>
              </c:numCache>
            </c:numRef>
          </c:yVal>
          <c:smooth val="1"/>
        </c:ser>
        <c:ser>
          <c:idx val="2"/>
          <c:order val="2"/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PriceMod!$M$7:$M$126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PriceMod!$W$7:$W$126</c:f>
              <c:numCache>
                <c:formatCode>0.0000000</c:formatCode>
                <c:ptCount val="120"/>
                <c:pt idx="0">
                  <c:v>0.003935</c:v>
                </c:pt>
                <c:pt idx="1">
                  <c:v>-0.00081</c:v>
                </c:pt>
                <c:pt idx="2">
                  <c:v>-0.00215</c:v>
                </c:pt>
                <c:pt idx="3">
                  <c:v>-0.00194</c:v>
                </c:pt>
                <c:pt idx="4">
                  <c:v>-0.00246</c:v>
                </c:pt>
                <c:pt idx="5">
                  <c:v>-0.00228</c:v>
                </c:pt>
                <c:pt idx="6">
                  <c:v>-0.00129</c:v>
                </c:pt>
                <c:pt idx="7">
                  <c:v>-0.00093</c:v>
                </c:pt>
                <c:pt idx="8">
                  <c:v>-0.00022</c:v>
                </c:pt>
                <c:pt idx="9">
                  <c:v>0.000332</c:v>
                </c:pt>
                <c:pt idx="10">
                  <c:v>0.000691</c:v>
                </c:pt>
                <c:pt idx="11">
                  <c:v>0.000963</c:v>
                </c:pt>
                <c:pt idx="12">
                  <c:v>0.001289</c:v>
                </c:pt>
                <c:pt idx="13">
                  <c:v>0.000704</c:v>
                </c:pt>
                <c:pt idx="14">
                  <c:v>0.000341</c:v>
                </c:pt>
                <c:pt idx="15">
                  <c:v>0.000372</c:v>
                </c:pt>
                <c:pt idx="16">
                  <c:v>0.000431</c:v>
                </c:pt>
                <c:pt idx="17">
                  <c:v>0.000874</c:v>
                </c:pt>
                <c:pt idx="18">
                  <c:v>0.000892</c:v>
                </c:pt>
                <c:pt idx="19">
                  <c:v>0.000911</c:v>
                </c:pt>
                <c:pt idx="20">
                  <c:v>0.000929</c:v>
                </c:pt>
                <c:pt idx="21">
                  <c:v>0.000948</c:v>
                </c:pt>
                <c:pt idx="22">
                  <c:v>0.000966</c:v>
                </c:pt>
                <c:pt idx="23">
                  <c:v>0.000984</c:v>
                </c:pt>
                <c:pt idx="24">
                  <c:v>0.001015</c:v>
                </c:pt>
                <c:pt idx="25">
                  <c:v>0.001045</c:v>
                </c:pt>
                <c:pt idx="26">
                  <c:v>0.001075</c:v>
                </c:pt>
                <c:pt idx="27">
                  <c:v>0.001105</c:v>
                </c:pt>
                <c:pt idx="28">
                  <c:v>0.001135</c:v>
                </c:pt>
                <c:pt idx="29">
                  <c:v>0.001166</c:v>
                </c:pt>
                <c:pt idx="30">
                  <c:v>0.001163</c:v>
                </c:pt>
                <c:pt idx="31">
                  <c:v>0.001161</c:v>
                </c:pt>
                <c:pt idx="32">
                  <c:v>0.001159</c:v>
                </c:pt>
                <c:pt idx="33">
                  <c:v>0.001157</c:v>
                </c:pt>
                <c:pt idx="34">
                  <c:v>0.001155</c:v>
                </c:pt>
                <c:pt idx="35">
                  <c:v>0.001153</c:v>
                </c:pt>
                <c:pt idx="36">
                  <c:v>0.001161</c:v>
                </c:pt>
                <c:pt idx="37">
                  <c:v>0.00117</c:v>
                </c:pt>
                <c:pt idx="38">
                  <c:v>0.001178</c:v>
                </c:pt>
                <c:pt idx="39">
                  <c:v>0.001186</c:v>
                </c:pt>
                <c:pt idx="40">
                  <c:v>0.001194</c:v>
                </c:pt>
                <c:pt idx="41">
                  <c:v>0.001202</c:v>
                </c:pt>
                <c:pt idx="42">
                  <c:v>0.001165</c:v>
                </c:pt>
                <c:pt idx="43">
                  <c:v>0.001129</c:v>
                </c:pt>
                <c:pt idx="44">
                  <c:v>0.001093</c:v>
                </c:pt>
                <c:pt idx="45">
                  <c:v>0.001056</c:v>
                </c:pt>
                <c:pt idx="46">
                  <c:v>0.00102</c:v>
                </c:pt>
                <c:pt idx="47">
                  <c:v>0.000983</c:v>
                </c:pt>
                <c:pt idx="48">
                  <c:v>0.001291</c:v>
                </c:pt>
                <c:pt idx="49">
                  <c:v>0.001598</c:v>
                </c:pt>
                <c:pt idx="50">
                  <c:v>0.001905</c:v>
                </c:pt>
                <c:pt idx="51">
                  <c:v>0.002213</c:v>
                </c:pt>
                <c:pt idx="52">
                  <c:v>0.00252</c:v>
                </c:pt>
                <c:pt idx="53">
                  <c:v>0.002827</c:v>
                </c:pt>
                <c:pt idx="54">
                  <c:v>0.002796</c:v>
                </c:pt>
                <c:pt idx="55">
                  <c:v>0.002765</c:v>
                </c:pt>
                <c:pt idx="56">
                  <c:v>0.002734</c:v>
                </c:pt>
                <c:pt idx="57">
                  <c:v>0.002703</c:v>
                </c:pt>
                <c:pt idx="58">
                  <c:v>0.002672</c:v>
                </c:pt>
                <c:pt idx="59">
                  <c:v>0.002641</c:v>
                </c:pt>
                <c:pt idx="60">
                  <c:v>0.002641</c:v>
                </c:pt>
                <c:pt idx="61">
                  <c:v>0.002641</c:v>
                </c:pt>
                <c:pt idx="62">
                  <c:v>0.002641</c:v>
                </c:pt>
                <c:pt idx="63">
                  <c:v>0.002641</c:v>
                </c:pt>
                <c:pt idx="64">
                  <c:v>0.002641</c:v>
                </c:pt>
                <c:pt idx="65">
                  <c:v>0.002641</c:v>
                </c:pt>
                <c:pt idx="66">
                  <c:v>0.002641</c:v>
                </c:pt>
                <c:pt idx="67">
                  <c:v>0.002641</c:v>
                </c:pt>
                <c:pt idx="68">
                  <c:v>0.002641</c:v>
                </c:pt>
                <c:pt idx="69">
                  <c:v>0.002641</c:v>
                </c:pt>
                <c:pt idx="70">
                  <c:v>0.002641</c:v>
                </c:pt>
                <c:pt idx="71">
                  <c:v>0.002641</c:v>
                </c:pt>
                <c:pt idx="72">
                  <c:v>0.002641</c:v>
                </c:pt>
                <c:pt idx="73">
                  <c:v>0.002641</c:v>
                </c:pt>
                <c:pt idx="74">
                  <c:v>0.002641</c:v>
                </c:pt>
                <c:pt idx="75">
                  <c:v>0.002641</c:v>
                </c:pt>
                <c:pt idx="76">
                  <c:v>0.002641</c:v>
                </c:pt>
                <c:pt idx="77">
                  <c:v>0.002641</c:v>
                </c:pt>
                <c:pt idx="78">
                  <c:v>0.002641</c:v>
                </c:pt>
                <c:pt idx="79">
                  <c:v>0.002641</c:v>
                </c:pt>
                <c:pt idx="80">
                  <c:v>0.002641</c:v>
                </c:pt>
                <c:pt idx="81">
                  <c:v>0.002641</c:v>
                </c:pt>
                <c:pt idx="82">
                  <c:v>0.002641</c:v>
                </c:pt>
                <c:pt idx="83">
                  <c:v>0.002641</c:v>
                </c:pt>
                <c:pt idx="84">
                  <c:v>0.002641</c:v>
                </c:pt>
                <c:pt idx="85">
                  <c:v>0.002641</c:v>
                </c:pt>
                <c:pt idx="86">
                  <c:v>0.002641</c:v>
                </c:pt>
                <c:pt idx="87">
                  <c:v>0.002641</c:v>
                </c:pt>
                <c:pt idx="88">
                  <c:v>0.002641</c:v>
                </c:pt>
                <c:pt idx="89">
                  <c:v>0.002641</c:v>
                </c:pt>
                <c:pt idx="90">
                  <c:v>0.002641</c:v>
                </c:pt>
                <c:pt idx="91">
                  <c:v>0.002641</c:v>
                </c:pt>
                <c:pt idx="92">
                  <c:v>0.002641</c:v>
                </c:pt>
                <c:pt idx="93">
                  <c:v>0.002641</c:v>
                </c:pt>
                <c:pt idx="94">
                  <c:v>0.002641</c:v>
                </c:pt>
                <c:pt idx="95">
                  <c:v>0.002641</c:v>
                </c:pt>
                <c:pt idx="96">
                  <c:v>0.002641</c:v>
                </c:pt>
                <c:pt idx="97">
                  <c:v>0.002641</c:v>
                </c:pt>
                <c:pt idx="98">
                  <c:v>0.002641</c:v>
                </c:pt>
                <c:pt idx="99">
                  <c:v>0.002641</c:v>
                </c:pt>
                <c:pt idx="100">
                  <c:v>0.002641</c:v>
                </c:pt>
                <c:pt idx="101">
                  <c:v>0.002641</c:v>
                </c:pt>
                <c:pt idx="102">
                  <c:v>0.002641</c:v>
                </c:pt>
                <c:pt idx="103">
                  <c:v>0.002641</c:v>
                </c:pt>
                <c:pt idx="104">
                  <c:v>0.002641</c:v>
                </c:pt>
                <c:pt idx="105">
                  <c:v>0.002641</c:v>
                </c:pt>
                <c:pt idx="106">
                  <c:v>0.002641</c:v>
                </c:pt>
                <c:pt idx="107">
                  <c:v>0.002641</c:v>
                </c:pt>
                <c:pt idx="108">
                  <c:v>0.002641</c:v>
                </c:pt>
                <c:pt idx="109">
                  <c:v>0.002641</c:v>
                </c:pt>
                <c:pt idx="110">
                  <c:v>0.002641</c:v>
                </c:pt>
                <c:pt idx="111">
                  <c:v>0.002641</c:v>
                </c:pt>
                <c:pt idx="112">
                  <c:v>0.002641</c:v>
                </c:pt>
                <c:pt idx="113">
                  <c:v>0.002641</c:v>
                </c:pt>
                <c:pt idx="114">
                  <c:v>0.002641</c:v>
                </c:pt>
                <c:pt idx="115">
                  <c:v>0.002641</c:v>
                </c:pt>
                <c:pt idx="116">
                  <c:v>0.002641</c:v>
                </c:pt>
                <c:pt idx="117">
                  <c:v>0.002641</c:v>
                </c:pt>
                <c:pt idx="118">
                  <c:v>0.002641</c:v>
                </c:pt>
                <c:pt idx="119">
                  <c:v>0.002641</c:v>
                </c:pt>
              </c:numCache>
            </c:numRef>
          </c:yVal>
          <c:smooth val="1"/>
        </c:ser>
        <c:axId val="39835127"/>
        <c:axId val="16014182"/>
      </c:scatterChart>
      <c:valAx>
        <c:axId val="39835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14182"/>
        <c:crossesAt val="0"/>
        <c:crossBetween val="midCat"/>
      </c:valAx>
      <c:valAx>
        <c:axId val="160141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00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35127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custDash>
            <a:ds d="300000" sp="300000"/>
          </a:custDash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NG Volatility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0423035904728"/>
          <c:y val="0.21659186332706"/>
          <c:w val="0.962957696409527"/>
          <c:h val="0.739394816852469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PriceMod!$N$7:$N$30</c:f>
              <c:strCache>
                <c:ptCount val="24"/>
                <c:pt idx="0">
                  <c:v>Mar-00</c:v>
                </c:pt>
                <c:pt idx="1">
                  <c:v>Apr-00</c:v>
                </c:pt>
                <c:pt idx="2">
                  <c:v>May-00</c:v>
                </c:pt>
                <c:pt idx="3">
                  <c:v>Jun-00</c:v>
                </c:pt>
                <c:pt idx="4">
                  <c:v>Jul-00</c:v>
                </c:pt>
                <c:pt idx="5">
                  <c:v>Aug-00</c:v>
                </c:pt>
                <c:pt idx="6">
                  <c:v>Sep-00</c:v>
                </c:pt>
                <c:pt idx="7">
                  <c:v>Oct-00</c:v>
                </c:pt>
                <c:pt idx="8">
                  <c:v>Nov-00</c:v>
                </c:pt>
                <c:pt idx="9">
                  <c:v>Dec-00</c:v>
                </c:pt>
                <c:pt idx="10">
                  <c:v>Jan-01</c:v>
                </c:pt>
                <c:pt idx="11">
                  <c:v>Feb-01</c:v>
                </c:pt>
                <c:pt idx="12">
                  <c:v>Mar-01</c:v>
                </c:pt>
                <c:pt idx="13">
                  <c:v>Apr-01</c:v>
                </c:pt>
                <c:pt idx="14">
                  <c:v>May-01</c:v>
                </c:pt>
                <c:pt idx="15">
                  <c:v>Jun-01</c:v>
                </c:pt>
                <c:pt idx="16">
                  <c:v>Jul-01</c:v>
                </c:pt>
                <c:pt idx="17">
                  <c:v>Aug-01</c:v>
                </c:pt>
                <c:pt idx="18">
                  <c:v>Sep-01</c:v>
                </c:pt>
                <c:pt idx="19">
                  <c:v>Oct-01</c:v>
                </c:pt>
                <c:pt idx="20">
                  <c:v>Nov-01</c:v>
                </c:pt>
                <c:pt idx="21">
                  <c:v>Dec-01</c:v>
                </c:pt>
                <c:pt idx="22">
                  <c:v>Jan-02</c:v>
                </c:pt>
                <c:pt idx="23">
                  <c:v>Feb-02</c:v>
                </c:pt>
              </c:strCache>
            </c:strRef>
          </c:cat>
          <c:val>
            <c:numRef>
              <c:f>PriceMod!$Q$7:$Q$30</c:f>
              <c:numCache>
                <c:formatCode>0.00</c:formatCode>
                <c:ptCount val="24"/>
                <c:pt idx="0">
                  <c:v>0.44</c:v>
                </c:pt>
                <c:pt idx="1">
                  <c:v>0.425</c:v>
                </c:pt>
                <c:pt idx="2">
                  <c:v>0.37</c:v>
                </c:pt>
                <c:pt idx="3">
                  <c:v>0.34</c:v>
                </c:pt>
                <c:pt idx="4">
                  <c:v>0.3375</c:v>
                </c:pt>
                <c:pt idx="5">
                  <c:v>0.3375</c:v>
                </c:pt>
                <c:pt idx="6">
                  <c:v>0.3375</c:v>
                </c:pt>
                <c:pt idx="7">
                  <c:v>0.34</c:v>
                </c:pt>
                <c:pt idx="8">
                  <c:v>0.34</c:v>
                </c:pt>
                <c:pt idx="9">
                  <c:v>0.3425</c:v>
                </c:pt>
                <c:pt idx="10">
                  <c:v>0.345</c:v>
                </c:pt>
                <c:pt idx="11">
                  <c:v>0.335</c:v>
                </c:pt>
                <c:pt idx="12">
                  <c:v>0.3</c:v>
                </c:pt>
                <c:pt idx="13">
                  <c:v>0.24</c:v>
                </c:pt>
                <c:pt idx="14">
                  <c:v>0.215</c:v>
                </c:pt>
                <c:pt idx="15">
                  <c:v>0.21</c:v>
                </c:pt>
                <c:pt idx="16">
                  <c:v>0.2075</c:v>
                </c:pt>
                <c:pt idx="17">
                  <c:v>0.205</c:v>
                </c:pt>
                <c:pt idx="18">
                  <c:v>0.205</c:v>
                </c:pt>
                <c:pt idx="19">
                  <c:v>0.2075</c:v>
                </c:pt>
                <c:pt idx="20">
                  <c:v>0.21</c:v>
                </c:pt>
                <c:pt idx="21">
                  <c:v>0.215</c:v>
                </c:pt>
                <c:pt idx="22">
                  <c:v>0.22</c:v>
                </c:pt>
                <c:pt idx="23">
                  <c:v>0.2175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605293"/>
        <c:axId val="57974825"/>
      </c:lineChart>
      <c:catAx>
        <c:axId val="3360529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974825"/>
        <c:crossesAt val="0"/>
        <c:auto val="1"/>
        <c:lblAlgn val="ctr"/>
        <c:lblOffset val="100"/>
        <c:noMultiLvlLbl val="0"/>
      </c:catAx>
      <c:valAx>
        <c:axId val="579748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605293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NG forward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PriceMod!$N$7:$N$18</c:f>
              <c:strCache>
                <c:ptCount val="12"/>
                <c:pt idx="0">
                  <c:v>Mar-00</c:v>
                </c:pt>
                <c:pt idx="1">
                  <c:v>Apr-00</c:v>
                </c:pt>
                <c:pt idx="2">
                  <c:v>May-00</c:v>
                </c:pt>
                <c:pt idx="3">
                  <c:v>Jun-00</c:v>
                </c:pt>
                <c:pt idx="4">
                  <c:v>Jul-00</c:v>
                </c:pt>
                <c:pt idx="5">
                  <c:v>Aug-00</c:v>
                </c:pt>
                <c:pt idx="6">
                  <c:v>Sep-00</c:v>
                </c:pt>
                <c:pt idx="7">
                  <c:v>Oct-00</c:v>
                </c:pt>
                <c:pt idx="8">
                  <c:v>Nov-00</c:v>
                </c:pt>
                <c:pt idx="9">
                  <c:v>Dec-00</c:v>
                </c:pt>
                <c:pt idx="10">
                  <c:v>Jan-01</c:v>
                </c:pt>
                <c:pt idx="11">
                  <c:v>Feb-01</c:v>
                </c:pt>
              </c:strCache>
            </c:strRef>
          </c:cat>
          <c:val>
            <c:numRef>
              <c:f>PriceMod!$O$7:$O$18</c:f>
              <c:numCache>
                <c:formatCode>0.00</c:formatCode>
                <c:ptCount val="12"/>
                <c:pt idx="0">
                  <c:v>2.57</c:v>
                </c:pt>
                <c:pt idx="1">
                  <c:v>2.58</c:v>
                </c:pt>
                <c:pt idx="2">
                  <c:v>2.575</c:v>
                </c:pt>
                <c:pt idx="3">
                  <c:v>2.59</c:v>
                </c:pt>
                <c:pt idx="4">
                  <c:v>2.607</c:v>
                </c:pt>
                <c:pt idx="5">
                  <c:v>2.624</c:v>
                </c:pt>
                <c:pt idx="6">
                  <c:v>2.634</c:v>
                </c:pt>
                <c:pt idx="7">
                  <c:v>2.667</c:v>
                </c:pt>
                <c:pt idx="8">
                  <c:v>2.807</c:v>
                </c:pt>
                <c:pt idx="9">
                  <c:v>2.928</c:v>
                </c:pt>
                <c:pt idx="10">
                  <c:v>2.953</c:v>
                </c:pt>
                <c:pt idx="11">
                  <c:v>2.797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939926"/>
        <c:axId val="74481976"/>
      </c:lineChart>
      <c:catAx>
        <c:axId val="72939926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81976"/>
        <c:crossesAt val="0"/>
        <c:auto val="1"/>
        <c:lblAlgn val="ctr"/>
        <c:lblOffset val="100"/>
        <c:noMultiLvlLbl val="0"/>
      </c:catAx>
      <c:valAx>
        <c:axId val="744819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939926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67116156012631"/>
          <c:y val="0.122716049382716"/>
          <c:w val="0.871895536400102"/>
          <c:h val="0.708395061728395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PriceMod!$F$14</c:f>
              <c:strCache>
                <c:ptCount val="1"/>
                <c:pt idx="0">
                  <c:v>Injection Rate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PriceMod!$E$15:$E$21</c:f>
              <c:numCache>
                <c:formatCode>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xVal>
          <c:yVal>
            <c:numRef>
              <c:f>PriceMod!$F$15:$F$21</c:f>
              <c:numCache>
                <c:formatCode>0.000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PriceMod!$G$14</c:f>
              <c:strCache>
                <c:ptCount val="1"/>
                <c:pt idx="0">
                  <c:v>Withdraw Rate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PriceMod!$E$15:$E$21</c:f>
              <c:numCache>
                <c:formatCode>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xVal>
          <c:yVal>
            <c:numRef>
              <c:f>PriceMod!$G$15:$G$21</c:f>
              <c:numCache>
                <c:formatCode>0.000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yVal>
          <c:smooth val="1"/>
        </c:ser>
        <c:axId val="19966047"/>
        <c:axId val="12110867"/>
      </c:scatterChart>
      <c:valAx>
        <c:axId val="199660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10867"/>
        <c:crossesAt val="0"/>
        <c:crossBetween val="midCat"/>
      </c:valAx>
      <c:valAx>
        <c:axId val="121108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966047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87163949816506"/>
          <c:y val="0.0703703703703704"/>
          <c:w val="0.644277545446787"/>
          <c:h val="0.08716049382716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PriceMod!$Z$38:$Z$49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PriceMod!$AA$38:$AA$49</c:f>
              <c:numCache>
                <c:formatCode>General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</c:v>
                </c:pt>
                <c:pt idx="4">
                  <c:v>-0.01</c:v>
                </c:pt>
                <c:pt idx="5">
                  <c:v>-0.01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0</c:v>
                </c:pt>
                <c:pt idx="10">
                  <c:v>0.02</c:v>
                </c:pt>
                <c:pt idx="11">
                  <c:v>0.02</c:v>
                </c:pt>
              </c:numCache>
            </c:numRef>
          </c:yVal>
          <c:smooth val="1"/>
        </c:ser>
        <c:axId val="50472876"/>
        <c:axId val="57488128"/>
      </c:scatterChart>
      <c:valAx>
        <c:axId val="504728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488128"/>
        <c:crossesAt val="0"/>
        <c:crossBetween val="midCat"/>
      </c:valAx>
      <c:valAx>
        <c:axId val="574881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72876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Omicron Vol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PriceMod!$R$6</c:f>
              <c:strCache>
                <c:ptCount val="1"/>
                <c:pt idx="0">
                  <c:v>Omicron Vol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PriceMod!$N$7:$N$30</c:f>
              <c:strCache>
                <c:ptCount val="24"/>
                <c:pt idx="0">
                  <c:v>Mar-00</c:v>
                </c:pt>
                <c:pt idx="1">
                  <c:v>Apr-00</c:v>
                </c:pt>
                <c:pt idx="2">
                  <c:v>May-00</c:v>
                </c:pt>
                <c:pt idx="3">
                  <c:v>Jun-00</c:v>
                </c:pt>
                <c:pt idx="4">
                  <c:v>Jul-00</c:v>
                </c:pt>
                <c:pt idx="5">
                  <c:v>Aug-00</c:v>
                </c:pt>
                <c:pt idx="6">
                  <c:v>Sep-00</c:v>
                </c:pt>
                <c:pt idx="7">
                  <c:v>Oct-00</c:v>
                </c:pt>
                <c:pt idx="8">
                  <c:v>Nov-00</c:v>
                </c:pt>
                <c:pt idx="9">
                  <c:v>Dec-00</c:v>
                </c:pt>
                <c:pt idx="10">
                  <c:v>Jan-01</c:v>
                </c:pt>
                <c:pt idx="11">
                  <c:v>Feb-01</c:v>
                </c:pt>
                <c:pt idx="12">
                  <c:v>Mar-01</c:v>
                </c:pt>
                <c:pt idx="13">
                  <c:v>Apr-01</c:v>
                </c:pt>
                <c:pt idx="14">
                  <c:v>May-01</c:v>
                </c:pt>
                <c:pt idx="15">
                  <c:v>Jun-01</c:v>
                </c:pt>
                <c:pt idx="16">
                  <c:v>Jul-01</c:v>
                </c:pt>
                <c:pt idx="17">
                  <c:v>Aug-01</c:v>
                </c:pt>
                <c:pt idx="18">
                  <c:v>Sep-01</c:v>
                </c:pt>
                <c:pt idx="19">
                  <c:v>Oct-01</c:v>
                </c:pt>
                <c:pt idx="20">
                  <c:v>Nov-01</c:v>
                </c:pt>
                <c:pt idx="21">
                  <c:v>Dec-01</c:v>
                </c:pt>
                <c:pt idx="22">
                  <c:v>Jan-02</c:v>
                </c:pt>
                <c:pt idx="23">
                  <c:v>Feb-02</c:v>
                </c:pt>
              </c:strCache>
            </c:strRef>
          </c:cat>
          <c:val>
            <c:numRef>
              <c:f>PriceMod!$R$7:$R$30</c:f>
              <c:numCache>
                <c:formatCode>0.00</c:formatCode>
                <c:ptCount val="24"/>
                <c:pt idx="0">
                  <c:v>0.55</c:v>
                </c:pt>
                <c:pt idx="1">
                  <c:v>0.4</c:v>
                </c:pt>
                <c:pt idx="2">
                  <c:v>0.35</c:v>
                </c:pt>
                <c:pt idx="3">
                  <c:v>0.4</c:v>
                </c:pt>
                <c:pt idx="4">
                  <c:v>0.4</c:v>
                </c:pt>
                <c:pt idx="5">
                  <c:v>0.55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1.05</c:v>
                </c:pt>
                <c:pt idx="10">
                  <c:v>1.05</c:v>
                </c:pt>
                <c:pt idx="11">
                  <c:v>1.05</c:v>
                </c:pt>
                <c:pt idx="12">
                  <c:v>0.55</c:v>
                </c:pt>
                <c:pt idx="13">
                  <c:v>0.4</c:v>
                </c:pt>
                <c:pt idx="14">
                  <c:v>0.35</c:v>
                </c:pt>
                <c:pt idx="15">
                  <c:v>0.4</c:v>
                </c:pt>
                <c:pt idx="16">
                  <c:v>0.4</c:v>
                </c:pt>
                <c:pt idx="17">
                  <c:v>0.55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1.05</c:v>
                </c:pt>
                <c:pt idx="22">
                  <c:v>1.05</c:v>
                </c:pt>
                <c:pt idx="23">
                  <c:v>1.05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603382"/>
        <c:axId val="145748"/>
      </c:lineChart>
      <c:catAx>
        <c:axId val="8860338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5748"/>
        <c:crossesAt val="0"/>
        <c:auto val="1"/>
        <c:lblAlgn val="ctr"/>
        <c:lblOffset val="100"/>
        <c:noMultiLvlLbl val="0"/>
      </c:catAx>
      <c:valAx>
        <c:axId val="1457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603382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CheckBox" checked="Checked" autoLine="false" print="true" fmlaLink="PriceMod!$AH$24" lockText="1" noThreeD="1"/>
</file>

<file path=xl/ctrlProps/ctrlProps5.xml><?xml version="1.0" encoding="utf-8"?>
<formControlPr xmlns="http://schemas.microsoft.com/office/spreadsheetml/2009/9/main" objectType="CheckBox" checked="Checked" autoLine="false" print="true" fmlaLink="PriceMod!$AH$25" lockText="1" noThreeD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image" Target="../media/image1.png"/><Relationship Id="rId6" Type="http://schemas.openxmlformats.org/officeDocument/2006/relationships/chart" Target="../charts/chart5.xml"/><Relationship Id="rId7" Type="http://schemas.openxmlformats.org/officeDocument/2006/relationships/chart" Target="../charts/chart6.xml"/><Relationship Id="rId8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10800</xdr:colOff>
          <xdr:row>8</xdr:row>
          <xdr:rowOff>19080</xdr:rowOff>
        </xdr:from>
        <xdr:to>
          <xdr:col>2</xdr:col>
          <xdr:colOff>21960</xdr:colOff>
          <xdr:row>10</xdr:row>
          <xdr:rowOff>133560</xdr:rowOff>
        </xdr:to>
        <xdr:sp>
          <xdr:nvSpPr>
            <xdr:cNvPr id="1001" name="Button 21" descr="Update Cur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Curve</a:t>
              </a:r>
            </a:p>
          </xdr:txBody>
        </xdr:sp>
        <xdr:clientData/>
      </xdr:twoCellAnchor>
    </mc:Choice>
  </mc:AlternateContent>
  <xdr:twoCellAnchor editAs="oneCell">
    <xdr:from>
      <xdr:col>1</xdr:col>
      <xdr:colOff>1279080</xdr:colOff>
      <xdr:row>1</xdr:row>
      <xdr:rowOff>0</xdr:rowOff>
    </xdr:from>
    <xdr:to>
      <xdr:col>4</xdr:col>
      <xdr:colOff>1340280</xdr:colOff>
      <xdr:row>1</xdr:row>
      <xdr:rowOff>343080</xdr:rowOff>
    </xdr:to>
    <xdr:sp>
      <xdr:nvSpPr>
        <xdr:cNvPr id="0" name="Rectangle 22"/>
        <xdr:cNvSpPr/>
      </xdr:nvSpPr>
      <xdr:spPr>
        <a:xfrm>
          <a:off x="1439640" y="171360"/>
          <a:ext cx="4470120" cy="3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39600</xdr:colOff>
      <xdr:row>2</xdr:row>
      <xdr:rowOff>142560</xdr:rowOff>
    </xdr:from>
    <xdr:to>
      <xdr:col>32</xdr:col>
      <xdr:colOff>439200</xdr:colOff>
      <xdr:row>17</xdr:row>
      <xdr:rowOff>142920</xdr:rowOff>
    </xdr:to>
    <xdr:graphicFrame>
      <xdr:nvGraphicFramePr>
        <xdr:cNvPr id="1" name="Chart 23"/>
        <xdr:cNvGraphicFramePr/>
      </xdr:nvGraphicFramePr>
      <xdr:xfrm>
        <a:off x="23180400" y="657000"/>
        <a:ext cx="504324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16</xdr:row>
      <xdr:rowOff>0</xdr:rowOff>
    </xdr:from>
    <xdr:to>
      <xdr:col>3</xdr:col>
      <xdr:colOff>720</xdr:colOff>
      <xdr:row>23</xdr:row>
      <xdr:rowOff>162000</xdr:rowOff>
    </xdr:to>
    <xdr:sp>
      <xdr:nvSpPr>
        <xdr:cNvPr id="2" name="Rectangle 24"/>
        <xdr:cNvSpPr/>
      </xdr:nvSpPr>
      <xdr:spPr>
        <a:xfrm>
          <a:off x="160560" y="3038400"/>
          <a:ext cx="3423600" cy="12859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3</xdr:col>
      <xdr:colOff>720</xdr:colOff>
      <xdr:row>28</xdr:row>
      <xdr:rowOff>161640</xdr:rowOff>
    </xdr:to>
    <xdr:sp>
      <xdr:nvSpPr>
        <xdr:cNvPr id="3" name="Rectangle 25"/>
        <xdr:cNvSpPr/>
      </xdr:nvSpPr>
      <xdr:spPr>
        <a:xfrm>
          <a:off x="160560" y="5000760"/>
          <a:ext cx="3423600" cy="161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10</xdr:col>
      <xdr:colOff>360</xdr:colOff>
      <xdr:row>23</xdr:row>
      <xdr:rowOff>152640</xdr:rowOff>
    </xdr:to>
    <xdr:sp>
      <xdr:nvSpPr>
        <xdr:cNvPr id="4" name="Rectangle 26"/>
        <xdr:cNvSpPr/>
      </xdr:nvSpPr>
      <xdr:spPr>
        <a:xfrm>
          <a:off x="9450720" y="2552760"/>
          <a:ext cx="2808360" cy="1762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10800</xdr:colOff>
      <xdr:row>5</xdr:row>
      <xdr:rowOff>0</xdr:rowOff>
    </xdr:from>
    <xdr:to>
      <xdr:col>2</xdr:col>
      <xdr:colOff>1843560</xdr:colOff>
      <xdr:row>11</xdr:row>
      <xdr:rowOff>9720</xdr:rowOff>
    </xdr:to>
    <xdr:sp>
      <xdr:nvSpPr>
        <xdr:cNvPr id="5" name="Rectangle 27"/>
        <xdr:cNvSpPr/>
      </xdr:nvSpPr>
      <xdr:spPr>
        <a:xfrm>
          <a:off x="171360" y="1095480"/>
          <a:ext cx="3403080" cy="1143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50760</xdr:colOff>
          <xdr:row>8</xdr:row>
          <xdr:rowOff>28440</xdr:rowOff>
        </xdr:from>
        <xdr:to>
          <xdr:col>3</xdr:col>
          <xdr:colOff>-38160</xdr:colOff>
          <xdr:row>10</xdr:row>
          <xdr:rowOff>133560</xdr:rowOff>
        </xdr:to>
        <xdr:sp>
          <xdr:nvSpPr>
            <xdr:cNvPr id="1002" name="Button 29" descr="ReCal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ReCalc</a:t>
              </a:r>
            </a:p>
          </xdr:txBody>
        </xdr:sp>
        <xdr:clientData/>
      </xdr:twoCellAnchor>
    </mc:Choice>
  </mc:AlternateContent>
  <xdr:twoCellAnchor editAs="oneCell">
    <xdr:from>
      <xdr:col>33</xdr:col>
      <xdr:colOff>89640</xdr:colOff>
      <xdr:row>2</xdr:row>
      <xdr:rowOff>123480</xdr:rowOff>
    </xdr:from>
    <xdr:to>
      <xdr:col>40</xdr:col>
      <xdr:colOff>489240</xdr:colOff>
      <xdr:row>17</xdr:row>
      <xdr:rowOff>123840</xdr:rowOff>
    </xdr:to>
    <xdr:graphicFrame>
      <xdr:nvGraphicFramePr>
        <xdr:cNvPr id="6" name="Chart 30"/>
        <xdr:cNvGraphicFramePr/>
      </xdr:nvGraphicFramePr>
      <xdr:xfrm>
        <a:off x="28512360" y="637920"/>
        <a:ext cx="486684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25</xdr:col>
      <xdr:colOff>29880</xdr:colOff>
      <xdr:row>16</xdr:row>
      <xdr:rowOff>142920</xdr:rowOff>
    </xdr:from>
    <xdr:to>
      <xdr:col>32</xdr:col>
      <xdr:colOff>449280</xdr:colOff>
      <xdr:row>31</xdr:row>
      <xdr:rowOff>152640</xdr:rowOff>
    </xdr:to>
    <xdr:graphicFrame>
      <xdr:nvGraphicFramePr>
        <xdr:cNvPr id="7" name="Chart 32"/>
        <xdr:cNvGraphicFramePr/>
      </xdr:nvGraphicFramePr>
      <xdr:xfrm>
        <a:off x="23170680" y="3181320"/>
        <a:ext cx="5063040" cy="248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23</xdr:col>
      <xdr:colOff>608400</xdr:colOff>
      <xdr:row>50</xdr:row>
      <xdr:rowOff>47160</xdr:rowOff>
    </xdr:from>
    <xdr:to>
      <xdr:col>32</xdr:col>
      <xdr:colOff>369720</xdr:colOff>
      <xdr:row>65</xdr:row>
      <xdr:rowOff>75960</xdr:rowOff>
    </xdr:to>
    <xdr:graphicFrame>
      <xdr:nvGraphicFramePr>
        <xdr:cNvPr id="8" name="Chart 35"/>
        <xdr:cNvGraphicFramePr/>
      </xdr:nvGraphicFramePr>
      <xdr:xfrm>
        <a:off x="22472640" y="8686440"/>
        <a:ext cx="5681520" cy="248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573480</xdr:colOff>
      <xdr:row>0</xdr:row>
      <xdr:rowOff>66960</xdr:rowOff>
    </xdr:from>
    <xdr:to>
      <xdr:col>1</xdr:col>
      <xdr:colOff>1068840</xdr:colOff>
      <xdr:row>2</xdr:row>
      <xdr:rowOff>38160</xdr:rowOff>
    </xdr:to>
    <xdr:pic>
      <xdr:nvPicPr>
        <xdr:cNvPr id="9" name="Picture 41" descr=""/>
        <xdr:cNvPicPr/>
      </xdr:nvPicPr>
      <xdr:blipFill>
        <a:blip r:embed="rId5"/>
        <a:stretch/>
      </xdr:blipFill>
      <xdr:spPr>
        <a:xfrm>
          <a:off x="734040" y="66960"/>
          <a:ext cx="495360" cy="485640"/>
        </a:xfrm>
        <a:prstGeom prst="rect">
          <a:avLst/>
        </a:prstGeom>
        <a:noFill/>
        <a:ln w="0">
          <a:noFill/>
        </a:ln>
        <a:effectLst>
          <a:outerShdw dist="107932" dir="18900000" blurRad="0" rotWithShape="0">
            <a:srgbClr val="000000"/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70560</xdr:colOff>
          <xdr:row>14</xdr:row>
          <xdr:rowOff>104760</xdr:rowOff>
        </xdr:from>
        <xdr:to>
          <xdr:col>2</xdr:col>
          <xdr:colOff>-309600</xdr:colOff>
          <xdr:row>15</xdr:row>
          <xdr:rowOff>162000</xdr:rowOff>
        </xdr:to>
        <xdr:sp>
          <xdr:nvSpPr>
            <xdr:cNvPr id="1003" name="Check Box 51" descr="Injec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Injection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191880</xdr:colOff>
          <xdr:row>14</xdr:row>
          <xdr:rowOff>114480</xdr:rowOff>
        </xdr:from>
        <xdr:to>
          <xdr:col>3</xdr:col>
          <xdr:colOff>-38160</xdr:colOff>
          <xdr:row>16</xdr:row>
          <xdr:rowOff>9720</xdr:rowOff>
        </xdr:to>
        <xdr:sp>
          <xdr:nvSpPr>
            <xdr:cNvPr id="1004" name="Check Box 52" descr="Withdraw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Withdraw</a:t>
              </a:r>
            </a:p>
          </xdr:txBody>
        </xdr:sp>
        <xdr:clientData/>
      </xdr:twoCellAnchor>
    </mc:Choice>
  </mc:AlternateContent>
  <xdr:twoCellAnchor editAs="oneCell">
    <xdr:from>
      <xdr:col>1</xdr:col>
      <xdr:colOff>10800</xdr:colOff>
      <xdr:row>15</xdr:row>
      <xdr:rowOff>0</xdr:rowOff>
    </xdr:from>
    <xdr:to>
      <xdr:col>3</xdr:col>
      <xdr:colOff>10440</xdr:colOff>
      <xdr:row>25</xdr:row>
      <xdr:rowOff>9720</xdr:rowOff>
    </xdr:to>
    <xdr:sp>
      <xdr:nvSpPr>
        <xdr:cNvPr id="10" name="Rectangle 53"/>
        <xdr:cNvSpPr/>
      </xdr:nvSpPr>
      <xdr:spPr>
        <a:xfrm>
          <a:off x="171360" y="2876400"/>
          <a:ext cx="3422520" cy="1619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152280</xdr:rowOff>
    </xdr:from>
    <xdr:to>
      <xdr:col>7</xdr:col>
      <xdr:colOff>720</xdr:colOff>
      <xdr:row>20</xdr:row>
      <xdr:rowOff>152280</xdr:rowOff>
    </xdr:to>
    <xdr:sp>
      <xdr:nvSpPr>
        <xdr:cNvPr id="11" name="Rectangle 54"/>
        <xdr:cNvSpPr/>
      </xdr:nvSpPr>
      <xdr:spPr>
        <a:xfrm>
          <a:off x="4569480" y="2543040"/>
          <a:ext cx="4097160" cy="12859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965880</xdr:colOff>
      <xdr:row>21</xdr:row>
      <xdr:rowOff>47160</xdr:rowOff>
    </xdr:from>
    <xdr:to>
      <xdr:col>7</xdr:col>
      <xdr:colOff>101160</xdr:colOff>
      <xdr:row>29</xdr:row>
      <xdr:rowOff>181080</xdr:rowOff>
    </xdr:to>
    <xdr:graphicFrame>
      <xdr:nvGraphicFramePr>
        <xdr:cNvPr id="12" name="Chart 55"/>
        <xdr:cNvGraphicFramePr/>
      </xdr:nvGraphicFramePr>
      <xdr:xfrm>
        <a:off x="4549320" y="3885840"/>
        <a:ext cx="4217760" cy="14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28</xdr:col>
      <xdr:colOff>628200</xdr:colOff>
      <xdr:row>33</xdr:row>
      <xdr:rowOff>0</xdr:rowOff>
    </xdr:from>
    <xdr:to>
      <xdr:col>37</xdr:col>
      <xdr:colOff>379440</xdr:colOff>
      <xdr:row>47</xdr:row>
      <xdr:rowOff>114480</xdr:rowOff>
    </xdr:to>
    <xdr:graphicFrame>
      <xdr:nvGraphicFramePr>
        <xdr:cNvPr id="13" name="Chart 56"/>
        <xdr:cNvGraphicFramePr/>
      </xdr:nvGraphicFramePr>
      <xdr:xfrm>
        <a:off x="25859880" y="5838840"/>
        <a:ext cx="5495040" cy="24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23</xdr:col>
      <xdr:colOff>598320</xdr:colOff>
      <xdr:row>66</xdr:row>
      <xdr:rowOff>18720</xdr:rowOff>
    </xdr:from>
    <xdr:to>
      <xdr:col>32</xdr:col>
      <xdr:colOff>219960</xdr:colOff>
      <xdr:row>85</xdr:row>
      <xdr:rowOff>9720</xdr:rowOff>
    </xdr:to>
    <xdr:graphicFrame>
      <xdr:nvGraphicFramePr>
        <xdr:cNvPr id="14" name="Chart 60"/>
        <xdr:cNvGraphicFramePr/>
      </xdr:nvGraphicFramePr>
      <xdr:xfrm>
        <a:off x="22462560" y="11277360"/>
        <a:ext cx="5541840" cy="307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1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.28"/>
    <col collapsed="false" customWidth="true" hidden="false" outlineLevel="0" max="2" min="2" style="1" width="22.28"/>
    <col collapsed="false" customWidth="true" hidden="false" outlineLevel="0" max="3" min="3" style="1" width="26.28"/>
    <col collapsed="false" customWidth="true" hidden="false" outlineLevel="0" max="4" min="4" style="1" width="13.99"/>
    <col collapsed="false" customWidth="true" hidden="false" outlineLevel="0" max="5" min="5" style="1" width="19.85"/>
    <col collapsed="false" customWidth="true" hidden="false" outlineLevel="0" max="7" min="6" style="1" width="19.14"/>
    <col collapsed="false" customWidth="true" hidden="false" outlineLevel="0" max="8" min="8" style="1" width="11.13"/>
    <col collapsed="false" customWidth="true" hidden="false" outlineLevel="0" max="9" min="9" style="1" width="14.85"/>
    <col collapsed="false" customWidth="true" hidden="false" outlineLevel="0" max="10" min="10" style="1" width="24.99"/>
    <col collapsed="false" customWidth="true" hidden="false" outlineLevel="0" max="11" min="11" style="1" width="7.28"/>
    <col collapsed="false" customWidth="true" hidden="false" outlineLevel="0" max="12" min="12" style="1" width="4.14"/>
    <col collapsed="false" customWidth="true" hidden="false" outlineLevel="0" max="13" min="13" style="0" width="15.99"/>
    <col collapsed="false" customWidth="true" hidden="false" outlineLevel="0" max="16" min="16" style="0" width="16.99"/>
    <col collapsed="false" customWidth="true" hidden="false" outlineLevel="0" max="20" min="19" style="0" width="10.99"/>
    <col collapsed="false" customWidth="true" hidden="false" outlineLevel="0" max="21" min="21" style="0" width="11.28"/>
    <col collapsed="false" customWidth="true" hidden="false" outlineLevel="0" max="22" min="22" style="0" width="11.56"/>
    <col collapsed="false" customWidth="true" hidden="false" outlineLevel="0" max="23" min="23" style="0" width="10.85"/>
    <col collapsed="false" customWidth="true" hidden="false" outlineLevel="0" max="27" min="27" style="0" width="11.56"/>
  </cols>
  <sheetData>
    <row r="1" customFormat="false" ht="13.5" hidden="false" customHeight="true" outlineLevel="0" collapsed="false"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27" hidden="false" customHeight="true" outlineLevel="0" collapsed="false">
      <c r="C2" s="2" t="s">
        <v>0</v>
      </c>
      <c r="D2" s="3"/>
      <c r="E2" s="3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customFormat="false" ht="14.25" hidden="false" customHeight="true" outlineLevel="0" collapsed="false"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customFormat="false" ht="17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 t="s">
        <v>1</v>
      </c>
      <c r="N4" s="4"/>
      <c r="O4" s="4"/>
      <c r="P4" s="6"/>
      <c r="Q4" s="6"/>
      <c r="R4" s="6"/>
      <c r="S4" s="4"/>
      <c r="T4" s="4"/>
      <c r="U4" s="5" t="s">
        <v>2</v>
      </c>
      <c r="V4" s="4"/>
      <c r="W4" s="4"/>
    </row>
    <row r="5" customFormat="false" ht="14.2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customFormat="false" ht="25.5" hidden="false" customHeight="true" outlineLevel="0" collapsed="false">
      <c r="A6" s="4"/>
      <c r="B6" s="7" t="s">
        <v>3</v>
      </c>
      <c r="C6" s="8" t="n">
        <v>36568</v>
      </c>
      <c r="D6" s="4"/>
      <c r="E6" s="9" t="s">
        <v>4</v>
      </c>
      <c r="F6" s="4"/>
      <c r="G6" s="4"/>
      <c r="H6" s="4"/>
      <c r="I6" s="4"/>
      <c r="J6" s="4"/>
      <c r="K6" s="4"/>
      <c r="L6" s="4"/>
      <c r="M6" s="10" t="s">
        <v>5</v>
      </c>
      <c r="N6" s="10" t="s">
        <v>6</v>
      </c>
      <c r="O6" s="10" t="s">
        <v>7</v>
      </c>
      <c r="P6" s="10" t="s">
        <v>8</v>
      </c>
      <c r="Q6" s="11" t="s">
        <v>9</v>
      </c>
      <c r="R6" s="11" t="s">
        <v>10</v>
      </c>
      <c r="S6" s="11" t="s">
        <v>11</v>
      </c>
      <c r="T6" s="11" t="s">
        <v>12</v>
      </c>
      <c r="U6" s="10" t="s">
        <v>13</v>
      </c>
      <c r="V6" s="10" t="s">
        <v>14</v>
      </c>
      <c r="W6" s="10" t="s">
        <v>15</v>
      </c>
    </row>
    <row r="7" customFormat="false" ht="12.75" hidden="false" customHeight="true" outlineLevel="0" collapsed="false">
      <c r="A7" s="4"/>
      <c r="B7" s="12" t="s">
        <v>16</v>
      </c>
      <c r="C7" s="13" t="n">
        <f aca="false">IF(WEEKDAY(ValDate)=2,ValDate-3,ValDate-1)</f>
        <v>36567</v>
      </c>
      <c r="D7" s="4"/>
      <c r="E7" s="14" t="s">
        <v>17</v>
      </c>
      <c r="F7" s="4"/>
      <c r="G7" s="4"/>
      <c r="H7" s="15"/>
      <c r="I7" s="4"/>
      <c r="J7" s="4"/>
      <c r="K7" s="4"/>
      <c r="L7" s="4" t="str">
        <f aca="false">IF(M7&lt;=$C$17,"*","")</f>
        <v>*</v>
      </c>
      <c r="M7" s="16" t="n">
        <v>1</v>
      </c>
      <c r="N7" s="17" t="n">
        <f aca="false">Prompt</f>
        <v>36586</v>
      </c>
      <c r="O7" s="18" t="n">
        <f aca="false">VLOOKUP(N7,CURVES!$B$13:$C$312,2)</f>
        <v>2.57</v>
      </c>
      <c r="P7" s="18" t="n">
        <f aca="false">PriceMod!O7+VLOOKUP(N7,CURVES!$B$13:$D$312,3)</f>
        <v>2.575</v>
      </c>
      <c r="Q7" s="18" t="n">
        <f aca="false">CURVES!G13</f>
        <v>0.44</v>
      </c>
      <c r="R7" s="18" t="n">
        <f aca="false">CURVES!J13</f>
        <v>0.55</v>
      </c>
      <c r="S7" s="18" t="n">
        <f aca="false">VLOOKUP(MONTH(N7),$Z$38:$AA$49,2)</f>
        <v>0.02</v>
      </c>
      <c r="T7" s="18" t="n">
        <f aca="false">VLOOKUP(MONTH(N7),$Z$38:$AB$49,3)</f>
        <v>0.8</v>
      </c>
      <c r="U7" s="19" t="n">
        <v>0.017843</v>
      </c>
      <c r="V7" s="19" t="n">
        <v>-0.01016</v>
      </c>
      <c r="W7" s="19" t="n">
        <v>0.003935</v>
      </c>
    </row>
    <row r="8" customFormat="false" ht="12.75" hidden="false" customHeight="true" outlineLevel="0" collapsed="false">
      <c r="A8" s="4"/>
      <c r="B8" s="12" t="s">
        <v>18</v>
      </c>
      <c r="C8" s="20" t="s">
        <v>19</v>
      </c>
      <c r="D8" s="4"/>
      <c r="E8" s="14" t="s">
        <v>20</v>
      </c>
      <c r="F8" s="4"/>
      <c r="G8" s="4"/>
      <c r="H8" s="4"/>
      <c r="I8" s="4"/>
      <c r="J8" s="4"/>
      <c r="K8" s="4"/>
      <c r="L8" s="4" t="str">
        <f aca="false">IF(M8&lt;=$C$17,"*","")</f>
        <v>*</v>
      </c>
      <c r="M8" s="16" t="n">
        <v>2</v>
      </c>
      <c r="N8" s="17" t="n">
        <f aca="false">DATE(YEAR(N7),MONTH(N7)+1,1)</f>
        <v>36617</v>
      </c>
      <c r="O8" s="18" t="n">
        <f aca="false">VLOOKUP(N8,CURVES!$B$13:$C$312,2)</f>
        <v>2.58</v>
      </c>
      <c r="P8" s="18" t="n">
        <f aca="false">PriceMod!O8+VLOOKUP(N8,CURVES!$B$13:$D$312,3)</f>
        <v>2.585</v>
      </c>
      <c r="Q8" s="18" t="n">
        <f aca="false">CURVES!G14</f>
        <v>0.425</v>
      </c>
      <c r="R8" s="18" t="n">
        <f aca="false">CURVES!J14</f>
        <v>0.4</v>
      </c>
      <c r="S8" s="18" t="n">
        <f aca="false">VLOOKUP(MONTH(N8),$Z$38:$AA$49,2)</f>
        <v>0</v>
      </c>
      <c r="T8" s="18" t="n">
        <f aca="false">VLOOKUP(MONTH(N8),$Z$38:$AB$49,3)</f>
        <v>0.85</v>
      </c>
      <c r="U8" s="19" t="n">
        <v>0.016071</v>
      </c>
      <c r="V8" s="19" t="n">
        <v>-0.00612</v>
      </c>
      <c r="W8" s="19" t="n">
        <v>-0.00081</v>
      </c>
    </row>
    <row r="9" customFormat="false" ht="12.75" hidden="false" customHeight="true" outlineLevel="0" collapsed="false">
      <c r="A9" s="4"/>
      <c r="B9" s="21"/>
      <c r="C9" s="21"/>
      <c r="D9" s="4"/>
      <c r="E9" s="4"/>
      <c r="F9" s="4"/>
      <c r="G9" s="4"/>
      <c r="H9" s="22"/>
      <c r="I9" s="4"/>
      <c r="J9" s="4"/>
      <c r="K9" s="4"/>
      <c r="L9" s="4" t="str">
        <f aca="false">IF(M9&lt;=$C$17,"*","")</f>
        <v>*</v>
      </c>
      <c r="M9" s="16" t="n">
        <v>3</v>
      </c>
      <c r="N9" s="17" t="n">
        <f aca="false">DATE(YEAR(N8),MONTH(N8)+1,1)</f>
        <v>36647</v>
      </c>
      <c r="O9" s="18" t="n">
        <f aca="false">VLOOKUP(N9,CURVES!$B$13:$C$312,2)</f>
        <v>2.575</v>
      </c>
      <c r="P9" s="18" t="n">
        <f aca="false">PriceMod!O9+VLOOKUP(N9,CURVES!$B$13:$D$312,3)</f>
        <v>2.58</v>
      </c>
      <c r="Q9" s="18" t="n">
        <f aca="false">CURVES!G15</f>
        <v>0.37</v>
      </c>
      <c r="R9" s="18" t="n">
        <f aca="false">CURVES!J15</f>
        <v>0.35</v>
      </c>
      <c r="S9" s="18" t="n">
        <f aca="false">VLOOKUP(MONTH(N9),$Z$38:$AA$49,2)</f>
        <v>-0.01</v>
      </c>
      <c r="T9" s="18" t="n">
        <f aca="false">VLOOKUP(MONTH(N9),$Z$38:$AB$49,3)</f>
        <v>0.9</v>
      </c>
      <c r="U9" s="19" t="n">
        <v>0.015355</v>
      </c>
      <c r="V9" s="19" t="n">
        <v>-0.00295</v>
      </c>
      <c r="W9" s="19" t="n">
        <v>-0.00215</v>
      </c>
    </row>
    <row r="10" customFormat="false" ht="12.75" hidden="false" customHeight="true" outlineLevel="0" collapsed="false">
      <c r="A10" s="4"/>
      <c r="B10" s="21"/>
      <c r="C10" s="21"/>
      <c r="D10" s="4"/>
      <c r="E10" s="4"/>
      <c r="F10" s="4"/>
      <c r="G10" s="4"/>
      <c r="H10" s="4"/>
      <c r="I10" s="4"/>
      <c r="J10" s="4"/>
      <c r="K10" s="4"/>
      <c r="L10" s="4" t="str">
        <f aca="false">IF(M10&lt;=$C$17,"*","")</f>
        <v>*</v>
      </c>
      <c r="M10" s="16" t="n">
        <v>4</v>
      </c>
      <c r="N10" s="17" t="n">
        <f aca="false">DATE(YEAR(N9),MONTH(N9)+1,1)</f>
        <v>36678</v>
      </c>
      <c r="O10" s="18" t="n">
        <f aca="false">VLOOKUP(N10,CURVES!$B$13:$C$312,2)</f>
        <v>2.59</v>
      </c>
      <c r="P10" s="18" t="n">
        <f aca="false">PriceMod!O10+VLOOKUP(N10,CURVES!$B$13:$D$312,3)</f>
        <v>2.595</v>
      </c>
      <c r="Q10" s="18" t="n">
        <f aca="false">CURVES!G16</f>
        <v>0.34</v>
      </c>
      <c r="R10" s="18" t="n">
        <f aca="false">CURVES!J16</f>
        <v>0.4</v>
      </c>
      <c r="S10" s="18" t="n">
        <f aca="false">VLOOKUP(MONTH(N10),$Z$38:$AA$49,2)</f>
        <v>-0.01</v>
      </c>
      <c r="T10" s="18" t="n">
        <f aca="false">VLOOKUP(MONTH(N10),$Z$38:$AB$49,3)</f>
        <v>0.9</v>
      </c>
      <c r="U10" s="19" t="n">
        <v>0.010145</v>
      </c>
      <c r="V10" s="19" t="n">
        <v>-0.00042</v>
      </c>
      <c r="W10" s="19" t="n">
        <v>-0.00194</v>
      </c>
    </row>
    <row r="11" customFormat="false" ht="12.75" hidden="false" customHeight="true" outlineLevel="0" collapsed="false">
      <c r="A11" s="4"/>
      <c r="B11" s="21"/>
      <c r="C11" s="21"/>
      <c r="D11" s="4"/>
      <c r="E11" s="4"/>
      <c r="F11" s="4"/>
      <c r="G11" s="23" t="s">
        <v>21</v>
      </c>
      <c r="H11" s="4"/>
      <c r="I11" s="4"/>
      <c r="J11" s="4"/>
      <c r="K11" s="4"/>
      <c r="L11" s="4" t="str">
        <f aca="false">IF(M11&lt;=$C$17,"*","")</f>
        <v>*</v>
      </c>
      <c r="M11" s="16" t="n">
        <v>5</v>
      </c>
      <c r="N11" s="17" t="n">
        <f aca="false">DATE(YEAR(N10),MONTH(N10)+1,1)</f>
        <v>36708</v>
      </c>
      <c r="O11" s="18" t="n">
        <f aca="false">VLOOKUP(N11,CURVES!$B$13:$C$312,2)</f>
        <v>2.607</v>
      </c>
      <c r="P11" s="18" t="n">
        <f aca="false">PriceMod!O11+VLOOKUP(N11,CURVES!$B$13:$D$312,3)</f>
        <v>2.612</v>
      </c>
      <c r="Q11" s="18" t="n">
        <f aca="false">CURVES!G17</f>
        <v>0.3375</v>
      </c>
      <c r="R11" s="18" t="n">
        <f aca="false">CURVES!J17</f>
        <v>0.4</v>
      </c>
      <c r="S11" s="18" t="n">
        <f aca="false">VLOOKUP(MONTH(N11),$Z$38:$AA$49,2)</f>
        <v>-0.01</v>
      </c>
      <c r="T11" s="18" t="n">
        <f aca="false">VLOOKUP(MONTH(N11),$Z$38:$AB$49,3)</f>
        <v>0.9</v>
      </c>
      <c r="U11" s="19" t="n">
        <v>0.01174</v>
      </c>
      <c r="V11" s="19" t="n">
        <v>0.001002</v>
      </c>
      <c r="W11" s="19" t="n">
        <v>-0.00246</v>
      </c>
    </row>
    <row r="12" customFormat="false" ht="12.75" hidden="false" customHeight="true" outlineLevel="0" collapsed="false">
      <c r="A12" s="4"/>
      <c r="B12" s="4"/>
      <c r="C12" s="4"/>
      <c r="D12" s="4"/>
      <c r="E12" s="5" t="s">
        <v>22</v>
      </c>
      <c r="F12" s="5"/>
      <c r="G12" s="24" t="n">
        <v>5</v>
      </c>
      <c r="H12" s="4"/>
      <c r="I12" s="5" t="s">
        <v>23</v>
      </c>
      <c r="J12" s="4"/>
      <c r="K12" s="4"/>
      <c r="L12" s="4" t="str">
        <f aca="false">IF(M12&lt;=$C$17,"*","")</f>
        <v>*</v>
      </c>
      <c r="M12" s="16" t="n">
        <v>6</v>
      </c>
      <c r="N12" s="17" t="n">
        <f aca="false">DATE(YEAR(N11),MONTH(N11)+1,1)</f>
        <v>36739</v>
      </c>
      <c r="O12" s="18" t="n">
        <f aca="false">VLOOKUP(N12,CURVES!$B$13:$C$312,2)</f>
        <v>2.624</v>
      </c>
      <c r="P12" s="18" t="n">
        <f aca="false">PriceMod!O12+VLOOKUP(N12,CURVES!$B$13:$D$312,3)</f>
        <v>2.629</v>
      </c>
      <c r="Q12" s="18" t="n">
        <f aca="false">CURVES!G18</f>
        <v>0.3375</v>
      </c>
      <c r="R12" s="18" t="n">
        <f aca="false">CURVES!J18</f>
        <v>0.55</v>
      </c>
      <c r="S12" s="18" t="n">
        <f aca="false">VLOOKUP(MONTH(N12),$Z$38:$AA$49,2)</f>
        <v>-0.01</v>
      </c>
      <c r="T12" s="18" t="n">
        <f aca="false">VLOOKUP(MONTH(N12),$Z$38:$AB$49,3)</f>
        <v>0.9</v>
      </c>
      <c r="U12" s="19" t="n">
        <v>0.011762</v>
      </c>
      <c r="V12" s="19" t="n">
        <v>0.00226</v>
      </c>
      <c r="W12" s="19" t="n">
        <v>-0.00228</v>
      </c>
    </row>
    <row r="13" customFormat="false" ht="12.75" hidden="false" customHeight="tru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 t="str">
        <f aca="false">IF(M13&lt;=$C$17,"*","")</f>
        <v>*</v>
      </c>
      <c r="M13" s="16" t="n">
        <v>7</v>
      </c>
      <c r="N13" s="17" t="n">
        <f aca="false">DATE(YEAR(N12),MONTH(N12)+1,1)</f>
        <v>36770</v>
      </c>
      <c r="O13" s="18" t="n">
        <f aca="false">VLOOKUP(N13,CURVES!$B$13:$C$312,2)</f>
        <v>2.634</v>
      </c>
      <c r="P13" s="18" t="n">
        <f aca="false">PriceMod!O13+VLOOKUP(N13,CURVES!$B$13:$D$312,3)</f>
        <v>2.639</v>
      </c>
      <c r="Q13" s="18" t="n">
        <f aca="false">CURVES!G19</f>
        <v>0.3375</v>
      </c>
      <c r="R13" s="18" t="n">
        <f aca="false">CURVES!J19</f>
        <v>0.6</v>
      </c>
      <c r="S13" s="18" t="n">
        <f aca="false">VLOOKUP(MONTH(N13),$Z$38:$AA$49,2)</f>
        <v>-0.01</v>
      </c>
      <c r="T13" s="18" t="n">
        <f aca="false">VLOOKUP(MONTH(N13),$Z$38:$AB$49,3)</f>
        <v>0.9</v>
      </c>
      <c r="U13" s="19" t="n">
        <v>0.009151</v>
      </c>
      <c r="V13" s="19" t="n">
        <v>0.002538</v>
      </c>
      <c r="W13" s="19" t="n">
        <v>-0.00129</v>
      </c>
    </row>
    <row r="14" customFormat="false" ht="12.75" hidden="false" customHeight="true" outlineLevel="0" collapsed="false">
      <c r="A14" s="4"/>
      <c r="B14" s="5" t="s">
        <v>24</v>
      </c>
      <c r="C14" s="4"/>
      <c r="D14" s="4"/>
      <c r="E14" s="23" t="s">
        <v>25</v>
      </c>
      <c r="F14" s="23" t="s">
        <v>26</v>
      </c>
      <c r="G14" s="23" t="s">
        <v>27</v>
      </c>
      <c r="H14" s="4"/>
      <c r="I14" s="23" t="s">
        <v>28</v>
      </c>
      <c r="J14" s="24" t="n">
        <v>2000</v>
      </c>
      <c r="K14" s="4"/>
      <c r="L14" s="4" t="str">
        <f aca="false">IF(M14&lt;=$C$17,"*","")</f>
        <v>*</v>
      </c>
      <c r="M14" s="16" t="n">
        <v>8</v>
      </c>
      <c r="N14" s="17" t="n">
        <f aca="false">DATE(YEAR(N13),MONTH(N13)+1,1)</f>
        <v>36800</v>
      </c>
      <c r="O14" s="18" t="n">
        <f aca="false">VLOOKUP(N14,CURVES!$B$13:$C$312,2)</f>
        <v>2.667</v>
      </c>
      <c r="P14" s="18" t="n">
        <f aca="false">PriceMod!O14+VLOOKUP(N14,CURVES!$B$13:$D$312,3)</f>
        <v>2.672</v>
      </c>
      <c r="Q14" s="18" t="n">
        <f aca="false">CURVES!G20</f>
        <v>0.34</v>
      </c>
      <c r="R14" s="18" t="n">
        <f aca="false">CURVES!J20</f>
        <v>0.6</v>
      </c>
      <c r="S14" s="18" t="n">
        <f aca="false">VLOOKUP(MONTH(N14),$Z$38:$AA$49,2)</f>
        <v>0</v>
      </c>
      <c r="T14" s="18" t="n">
        <f aca="false">VLOOKUP(MONTH(N14),$Z$38:$AB$49,3)</f>
        <v>0.85</v>
      </c>
      <c r="U14" s="19" t="n">
        <v>0.010314</v>
      </c>
      <c r="V14" s="19" t="n">
        <v>0.003397</v>
      </c>
      <c r="W14" s="19" t="n">
        <v>-0.00093</v>
      </c>
    </row>
    <row r="15" customFormat="false" ht="12.75" hidden="false" customHeight="true" outlineLevel="0" collapsed="false">
      <c r="A15" s="4"/>
      <c r="B15" s="4"/>
      <c r="C15" s="4"/>
      <c r="D15" s="4"/>
      <c r="E15" s="24" t="n">
        <v>0</v>
      </c>
      <c r="F15" s="25" t="n">
        <v>0.2</v>
      </c>
      <c r="G15" s="25" t="n">
        <v>0.4</v>
      </c>
      <c r="H15" s="4"/>
      <c r="I15" s="16" t="s">
        <v>29</v>
      </c>
      <c r="J15" s="24" t="n">
        <v>30</v>
      </c>
      <c r="K15" s="4"/>
      <c r="L15" s="4" t="str">
        <f aca="false">IF(M15&lt;=$C$17,"*","")</f>
        <v>*</v>
      </c>
      <c r="M15" s="16" t="n">
        <v>9</v>
      </c>
      <c r="N15" s="17" t="n">
        <f aca="false">DATE(YEAR(N14),MONTH(N14)+1,1)</f>
        <v>36831</v>
      </c>
      <c r="O15" s="18" t="n">
        <f aca="false">VLOOKUP(N15,CURVES!$B$13:$C$312,2)</f>
        <v>2.807</v>
      </c>
      <c r="P15" s="18" t="n">
        <f aca="false">PriceMod!O15+VLOOKUP(N15,CURVES!$B$13:$D$312,3)</f>
        <v>2.812</v>
      </c>
      <c r="Q15" s="18" t="n">
        <f aca="false">CURVES!G21</f>
        <v>0.34</v>
      </c>
      <c r="R15" s="18" t="n">
        <f aca="false">CURVES!J21</f>
        <v>0.6</v>
      </c>
      <c r="S15" s="18" t="n">
        <f aca="false">VLOOKUP(MONTH(N15),$Z$38:$AA$49,2)</f>
        <v>0.02</v>
      </c>
      <c r="T15" s="18" t="n">
        <f aca="false">VLOOKUP(MONTH(N15),$Z$38:$AB$49,3)</f>
        <v>0.8</v>
      </c>
      <c r="U15" s="19" t="n">
        <v>0.010773</v>
      </c>
      <c r="V15" s="19" t="n">
        <v>0.004021</v>
      </c>
      <c r="W15" s="19" t="n">
        <v>-0.00022</v>
      </c>
    </row>
    <row r="16" customFormat="false" ht="12.75" hidden="false" customHeight="true" outlineLevel="0" collapsed="false">
      <c r="A16" s="4"/>
      <c r="B16" s="26"/>
      <c r="C16" s="26"/>
      <c r="D16" s="4"/>
      <c r="E16" s="24" t="n">
        <v>1</v>
      </c>
      <c r="F16" s="25" t="n">
        <v>0.2</v>
      </c>
      <c r="G16" s="25" t="n">
        <v>0.4</v>
      </c>
      <c r="H16" s="4"/>
      <c r="I16" s="16" t="s">
        <v>30</v>
      </c>
      <c r="J16" s="18" t="n">
        <v>0.6</v>
      </c>
      <c r="K16" s="4"/>
      <c r="L16" s="4" t="str">
        <f aca="false">IF(M16&lt;=$C$17,"*","")</f>
        <v>*</v>
      </c>
      <c r="M16" s="16" t="n">
        <v>10</v>
      </c>
      <c r="N16" s="17" t="n">
        <f aca="false">DATE(YEAR(N15),MONTH(N15)+1,1)</f>
        <v>36861</v>
      </c>
      <c r="O16" s="18" t="n">
        <f aca="false">VLOOKUP(N16,CURVES!$B$13:$C$312,2)</f>
        <v>2.928</v>
      </c>
      <c r="P16" s="18" t="n">
        <f aca="false">PriceMod!O16+VLOOKUP(N16,CURVES!$B$13:$D$312,3)</f>
        <v>2.933</v>
      </c>
      <c r="Q16" s="18" t="n">
        <f aca="false">CURVES!G22</f>
        <v>0.3425</v>
      </c>
      <c r="R16" s="18" t="n">
        <f aca="false">CURVES!J22</f>
        <v>1.05</v>
      </c>
      <c r="S16" s="18" t="n">
        <f aca="false">VLOOKUP(MONTH(N16),$Z$38:$AA$49,2)</f>
        <v>0.02</v>
      </c>
      <c r="T16" s="18" t="n">
        <f aca="false">VLOOKUP(MONTH(N16),$Z$38:$AB$49,3)</f>
        <v>0.8</v>
      </c>
      <c r="U16" s="19" t="n">
        <v>0.010012</v>
      </c>
      <c r="V16" s="19" t="n">
        <v>0.00422</v>
      </c>
      <c r="W16" s="19" t="n">
        <v>0.000332</v>
      </c>
    </row>
    <row r="17" customFormat="false" ht="12.75" hidden="false" customHeight="true" outlineLevel="0" collapsed="false">
      <c r="A17" s="4"/>
      <c r="B17" s="23" t="s">
        <v>31</v>
      </c>
      <c r="C17" s="24" t="n">
        <v>12</v>
      </c>
      <c r="D17" s="4"/>
      <c r="E17" s="24" t="n">
        <v>2</v>
      </c>
      <c r="F17" s="25" t="n">
        <v>0.2</v>
      </c>
      <c r="G17" s="25" t="n">
        <v>0.4</v>
      </c>
      <c r="H17" s="4"/>
      <c r="I17" s="16" t="s">
        <v>32</v>
      </c>
      <c r="J17" s="24" t="n">
        <v>3</v>
      </c>
      <c r="K17" s="4"/>
      <c r="L17" s="4" t="str">
        <f aca="false">IF(M17&lt;=$C$17,"*","")</f>
        <v>*</v>
      </c>
      <c r="M17" s="16" t="n">
        <v>11</v>
      </c>
      <c r="N17" s="17" t="n">
        <f aca="false">DATE(YEAR(N16),MONTH(N16)+1,1)</f>
        <v>36892</v>
      </c>
      <c r="O17" s="18" t="n">
        <f aca="false">VLOOKUP(N17,CURVES!$B$13:$C$312,2)</f>
        <v>2.953</v>
      </c>
      <c r="P17" s="18" t="n">
        <f aca="false">PriceMod!O17+VLOOKUP(N17,CURVES!$B$13:$D$312,3)</f>
        <v>2.958</v>
      </c>
      <c r="Q17" s="18" t="n">
        <f aca="false">CURVES!G23</f>
        <v>0.345</v>
      </c>
      <c r="R17" s="18" t="n">
        <f aca="false">CURVES!J23</f>
        <v>1.05</v>
      </c>
      <c r="S17" s="18" t="n">
        <f aca="false">VLOOKUP(MONTH(N17),$Z$38:$AA$49,2)</f>
        <v>0.02</v>
      </c>
      <c r="T17" s="18" t="n">
        <f aca="false">VLOOKUP(MONTH(N17),$Z$38:$AB$49,3)</f>
        <v>0.8</v>
      </c>
      <c r="U17" s="19" t="n">
        <v>0.007353</v>
      </c>
      <c r="V17" s="19" t="n">
        <v>0.003395</v>
      </c>
      <c r="W17" s="19" t="n">
        <v>0.000691</v>
      </c>
    </row>
    <row r="18" customFormat="false" ht="12.75" hidden="false" customHeight="true" outlineLevel="0" collapsed="false">
      <c r="A18" s="4"/>
      <c r="B18" s="16" t="s">
        <v>33</v>
      </c>
      <c r="C18" s="18" t="n">
        <v>2.58</v>
      </c>
      <c r="D18" s="4"/>
      <c r="E18" s="24" t="n">
        <v>3</v>
      </c>
      <c r="F18" s="25" t="n">
        <v>0.2</v>
      </c>
      <c r="G18" s="25" t="n">
        <v>0.4</v>
      </c>
      <c r="H18" s="4"/>
      <c r="I18" s="16" t="s">
        <v>34</v>
      </c>
      <c r="J18" s="24" t="n">
        <v>50</v>
      </c>
      <c r="K18" s="4"/>
      <c r="L18" s="4" t="str">
        <f aca="false">IF(M18&lt;=$C$17,"*","")</f>
        <v>*</v>
      </c>
      <c r="M18" s="16" t="n">
        <v>12</v>
      </c>
      <c r="N18" s="17" t="n">
        <f aca="false">DATE(YEAR(N17),MONTH(N17)+1,1)</f>
        <v>36923</v>
      </c>
      <c r="O18" s="18" t="n">
        <f aca="false">VLOOKUP(N18,CURVES!$B$13:$C$312,2)</f>
        <v>2.797</v>
      </c>
      <c r="P18" s="18" t="n">
        <f aca="false">PriceMod!O18+VLOOKUP(N18,CURVES!$B$13:$D$312,3)</f>
        <v>2.802</v>
      </c>
      <c r="Q18" s="18" t="n">
        <f aca="false">CURVES!G24</f>
        <v>0.335</v>
      </c>
      <c r="R18" s="18" t="n">
        <f aca="false">CURVES!J24</f>
        <v>1.05</v>
      </c>
      <c r="S18" s="18" t="n">
        <f aca="false">VLOOKUP(MONTH(N18),$Z$38:$AA$49,2)</f>
        <v>0.02</v>
      </c>
      <c r="T18" s="18" t="n">
        <f aca="false">VLOOKUP(MONTH(N18),$Z$38:$AB$49,3)</f>
        <v>0.8</v>
      </c>
      <c r="U18" s="19" t="n">
        <v>0.00622</v>
      </c>
      <c r="V18" s="19" t="n">
        <v>0.002998</v>
      </c>
      <c r="W18" s="19" t="n">
        <v>0.000963</v>
      </c>
    </row>
    <row r="19" customFormat="false" ht="12" hidden="false" customHeight="true" outlineLevel="0" collapsed="false">
      <c r="A19" s="4"/>
      <c r="B19" s="16" t="s">
        <v>35</v>
      </c>
      <c r="C19" s="27" t="n">
        <v>0.1</v>
      </c>
      <c r="D19" s="4"/>
      <c r="E19" s="24" t="n">
        <v>4</v>
      </c>
      <c r="F19" s="25" t="n">
        <v>0.2</v>
      </c>
      <c r="G19" s="25" t="n">
        <v>0.4</v>
      </c>
      <c r="H19" s="4"/>
      <c r="I19" s="16" t="s">
        <v>36</v>
      </c>
      <c r="J19" s="24" t="n">
        <v>3</v>
      </c>
      <c r="K19" s="4"/>
      <c r="L19" s="4" t="str">
        <f aca="false">IF(M19&lt;=$C$17,"*","")</f>
        <v/>
      </c>
      <c r="M19" s="16" t="n">
        <v>13</v>
      </c>
      <c r="N19" s="17" t="n">
        <f aca="false">DATE(YEAR(N18),MONTH(N18)+1,1)</f>
        <v>36951</v>
      </c>
      <c r="O19" s="18" t="n">
        <f aca="false">VLOOKUP(N19,CURVES!$B$13:$C$312,2)</f>
        <v>2.662</v>
      </c>
      <c r="P19" s="18" t="n">
        <f aca="false">PriceMod!O19+VLOOKUP(N19,CURVES!$B$13:$D$312,3)</f>
        <v>2.667</v>
      </c>
      <c r="Q19" s="18" t="n">
        <f aca="false">CURVES!G25</f>
        <v>0.3</v>
      </c>
      <c r="R19" s="18" t="n">
        <f aca="false">CURVES!J25</f>
        <v>0.55</v>
      </c>
      <c r="S19" s="18" t="n">
        <f aca="false">VLOOKUP(MONTH(N19),$Z$38:$AA$49,2)</f>
        <v>0.02</v>
      </c>
      <c r="T19" s="18" t="n">
        <f aca="false">VLOOKUP(MONTH(N19),$Z$38:$AB$49,3)</f>
        <v>0.8</v>
      </c>
      <c r="U19" s="19" t="n">
        <v>0.007667</v>
      </c>
      <c r="V19" s="19" t="n">
        <v>0.003692</v>
      </c>
      <c r="W19" s="19" t="n">
        <v>0.001289</v>
      </c>
    </row>
    <row r="20" customFormat="false" ht="12.75" hidden="false" customHeight="true" outlineLevel="0" collapsed="false">
      <c r="A20" s="4"/>
      <c r="B20" s="16" t="s">
        <v>37</v>
      </c>
      <c r="C20" s="18" t="n">
        <v>0</v>
      </c>
      <c r="D20" s="4"/>
      <c r="E20" s="24" t="n">
        <v>4</v>
      </c>
      <c r="F20" s="25" t="n">
        <v>0.2</v>
      </c>
      <c r="G20" s="25" t="n">
        <v>0.4</v>
      </c>
      <c r="H20" s="4"/>
      <c r="I20" s="16" t="s">
        <v>38</v>
      </c>
      <c r="J20" s="28" t="s">
        <v>39</v>
      </c>
      <c r="K20" s="4"/>
      <c r="L20" s="4" t="str">
        <f aca="false">IF(M20&lt;=$C$17,"*","")</f>
        <v/>
      </c>
      <c r="M20" s="16" t="n">
        <v>14</v>
      </c>
      <c r="N20" s="17" t="n">
        <f aca="false">DATE(YEAR(N19),MONTH(N19)+1,1)</f>
        <v>36982</v>
      </c>
      <c r="O20" s="18" t="n">
        <f aca="false">VLOOKUP(N20,CURVES!$B$13:$C$312,2)</f>
        <v>2.54</v>
      </c>
      <c r="P20" s="18" t="n">
        <f aca="false">PriceMod!O20+VLOOKUP(N20,CURVES!$B$13:$D$312,3)</f>
        <v>2.545</v>
      </c>
      <c r="Q20" s="18" t="n">
        <f aca="false">CURVES!G26</f>
        <v>0.24</v>
      </c>
      <c r="R20" s="18" t="n">
        <f aca="false">CURVES!J26</f>
        <v>0.4</v>
      </c>
      <c r="S20" s="18" t="n">
        <f aca="false">VLOOKUP(MONTH(N20),$Z$38:$AA$49,2)</f>
        <v>0</v>
      </c>
      <c r="T20" s="18" t="n">
        <f aca="false">VLOOKUP(MONTH(N20),$Z$38:$AB$49,3)</f>
        <v>0.85</v>
      </c>
      <c r="U20" s="19" t="n">
        <v>0.003793</v>
      </c>
      <c r="V20" s="19" t="n">
        <v>0.001835</v>
      </c>
      <c r="W20" s="19" t="n">
        <v>0.000704</v>
      </c>
    </row>
    <row r="21" customFormat="false" ht="12.75" hidden="false" customHeight="true" outlineLevel="0" collapsed="false">
      <c r="A21" s="4"/>
      <c r="B21" s="23" t="s">
        <v>40</v>
      </c>
      <c r="C21" s="18" t="n">
        <v>5</v>
      </c>
      <c r="D21" s="4"/>
      <c r="E21" s="24" t="n">
        <v>4</v>
      </c>
      <c r="F21" s="25" t="n">
        <v>0.2</v>
      </c>
      <c r="G21" s="25" t="n">
        <v>0.4</v>
      </c>
      <c r="H21" s="4"/>
      <c r="I21" s="16" t="s">
        <v>41</v>
      </c>
      <c r="J21" s="24" t="s">
        <v>42</v>
      </c>
      <c r="K21" s="4"/>
      <c r="L21" s="4" t="str">
        <f aca="false">IF(M21&lt;=$C$17,"*","")</f>
        <v/>
      </c>
      <c r="M21" s="16" t="n">
        <v>15</v>
      </c>
      <c r="N21" s="17" t="n">
        <f aca="false">DATE(YEAR(N20),MONTH(N20)+1,1)</f>
        <v>37012</v>
      </c>
      <c r="O21" s="18" t="n">
        <f aca="false">VLOOKUP(N21,CURVES!$B$13:$C$312,2)</f>
        <v>2.498</v>
      </c>
      <c r="P21" s="18" t="n">
        <f aca="false">PriceMod!O21+VLOOKUP(N21,CURVES!$B$13:$D$312,3)</f>
        <v>2.503</v>
      </c>
      <c r="Q21" s="18" t="n">
        <f aca="false">CURVES!G27</f>
        <v>0.215</v>
      </c>
      <c r="R21" s="18" t="n">
        <f aca="false">CURVES!J27</f>
        <v>0.35</v>
      </c>
      <c r="S21" s="18" t="n">
        <f aca="false">VLOOKUP(MONTH(N21),$Z$38:$AA$49,2)</f>
        <v>-0.01</v>
      </c>
      <c r="T21" s="18" t="n">
        <f aca="false">VLOOKUP(MONTH(N21),$Z$38:$AB$49,3)</f>
        <v>0.9</v>
      </c>
      <c r="U21" s="19" t="n">
        <v>0.001707</v>
      </c>
      <c r="V21" s="19" t="n">
        <v>0.000877</v>
      </c>
      <c r="W21" s="19" t="n">
        <v>0.000341</v>
      </c>
    </row>
    <row r="22" customFormat="false" ht="12.75" hidden="false" customHeight="true" outlineLevel="0" collapsed="false">
      <c r="A22" s="4"/>
      <c r="B22" s="16" t="s">
        <v>43</v>
      </c>
      <c r="C22" s="25" t="n">
        <v>0.035</v>
      </c>
      <c r="D22" s="4"/>
      <c r="E22" s="4"/>
      <c r="F22" s="4"/>
      <c r="G22" s="4"/>
      <c r="H22" s="4"/>
      <c r="I22" s="16" t="s">
        <v>44</v>
      </c>
      <c r="J22" s="29" t="s">
        <v>45</v>
      </c>
      <c r="K22" s="4"/>
      <c r="L22" s="4" t="str">
        <f aca="false">IF(M22&lt;=$C$17,"*","")</f>
        <v/>
      </c>
      <c r="M22" s="16" t="n">
        <v>16</v>
      </c>
      <c r="N22" s="17" t="n">
        <f aca="false">DATE(YEAR(N21),MONTH(N21)+1,1)</f>
        <v>37043</v>
      </c>
      <c r="O22" s="18" t="n">
        <f aca="false">VLOOKUP(N22,CURVES!$B$13:$C$312,2)</f>
        <v>2.497</v>
      </c>
      <c r="P22" s="18" t="n">
        <f aca="false">PriceMod!O22+VLOOKUP(N22,CURVES!$B$13:$D$312,3)</f>
        <v>2.502</v>
      </c>
      <c r="Q22" s="18" t="n">
        <f aca="false">CURVES!G28</f>
        <v>0.21</v>
      </c>
      <c r="R22" s="18" t="n">
        <f aca="false">CURVES!J28</f>
        <v>0.4</v>
      </c>
      <c r="S22" s="18" t="n">
        <f aca="false">VLOOKUP(MONTH(N22),$Z$38:$AA$49,2)</f>
        <v>-0.01</v>
      </c>
      <c r="T22" s="18" t="n">
        <f aca="false">VLOOKUP(MONTH(N22),$Z$38:$AB$49,3)</f>
        <v>0.9</v>
      </c>
      <c r="U22" s="19" t="n">
        <v>0.001689</v>
      </c>
      <c r="V22" s="19" t="n">
        <v>0.000885</v>
      </c>
      <c r="W22" s="19" t="n">
        <v>0.000372</v>
      </c>
    </row>
    <row r="23" customFormat="false" ht="12.75" hidden="false" customHeight="true" outlineLevel="0" collapsed="false">
      <c r="A23" s="4"/>
      <c r="B23" s="23" t="s">
        <v>46</v>
      </c>
      <c r="C23" s="25" t="n">
        <v>0.035</v>
      </c>
      <c r="D23" s="4"/>
      <c r="E23" s="4"/>
      <c r="F23" s="4"/>
      <c r="G23" s="4"/>
      <c r="H23" s="4"/>
      <c r="I23" s="16" t="s">
        <v>47</v>
      </c>
      <c r="J23" s="24" t="n">
        <f aca="false">IF($AH$24=TRUE(),1,0)</f>
        <v>1</v>
      </c>
      <c r="K23" s="4"/>
      <c r="L23" s="4" t="str">
        <f aca="false">IF(M23&lt;=$C$17,"*","")</f>
        <v/>
      </c>
      <c r="M23" s="16" t="n">
        <v>17</v>
      </c>
      <c r="N23" s="17" t="n">
        <f aca="false">DATE(YEAR(N22),MONTH(N22)+1,1)</f>
        <v>37073</v>
      </c>
      <c r="O23" s="18" t="n">
        <f aca="false">VLOOKUP(N23,CURVES!$B$13:$C$312,2)</f>
        <v>2.505</v>
      </c>
      <c r="P23" s="18" t="n">
        <f aca="false">PriceMod!O23+VLOOKUP(N23,CURVES!$B$13:$D$312,3)</f>
        <v>2.51</v>
      </c>
      <c r="Q23" s="18" t="n">
        <f aca="false">CURVES!G29</f>
        <v>0.2075</v>
      </c>
      <c r="R23" s="18" t="n">
        <f aca="false">CURVES!J29</f>
        <v>0.4</v>
      </c>
      <c r="S23" s="18" t="n">
        <f aca="false">VLOOKUP(MONTH(N23),$Z$38:$AA$49,2)</f>
        <v>-0.01</v>
      </c>
      <c r="T23" s="18" t="n">
        <f aca="false">VLOOKUP(MONTH(N23),$Z$38:$AB$49,3)</f>
        <v>0.9</v>
      </c>
      <c r="U23" s="19" t="n">
        <v>0.001667</v>
      </c>
      <c r="V23" s="19" t="n">
        <v>0.000888</v>
      </c>
      <c r="W23" s="19" t="n">
        <v>0.000431</v>
      </c>
    </row>
    <row r="24" customFormat="false" ht="12.75" hidden="false" customHeight="true" outlineLevel="0" collapsed="false">
      <c r="A24" s="4"/>
      <c r="B24" s="23" t="s">
        <v>48</v>
      </c>
      <c r="C24" s="30" t="n">
        <v>0.01</v>
      </c>
      <c r="D24" s="4"/>
      <c r="E24" s="4"/>
      <c r="F24" s="4"/>
      <c r="G24" s="4"/>
      <c r="H24" s="4"/>
      <c r="I24" s="16" t="s">
        <v>49</v>
      </c>
      <c r="J24" s="24" t="n">
        <f aca="false">IF($AH$25=TRUE(),1,0)</f>
        <v>1</v>
      </c>
      <c r="K24" s="4"/>
      <c r="L24" s="4" t="str">
        <f aca="false">IF(M24&lt;=$C$17,"*","")</f>
        <v/>
      </c>
      <c r="M24" s="16" t="n">
        <v>18</v>
      </c>
      <c r="N24" s="17" t="n">
        <f aca="false">DATE(YEAR(N23),MONTH(N23)+1,1)</f>
        <v>37104</v>
      </c>
      <c r="O24" s="18" t="n">
        <f aca="false">VLOOKUP(N24,CURVES!$B$13:$C$312,2)</f>
        <v>2.512</v>
      </c>
      <c r="P24" s="18" t="n">
        <f aca="false">PriceMod!O24+VLOOKUP(N24,CURVES!$B$13:$D$312,3)</f>
        <v>2.517</v>
      </c>
      <c r="Q24" s="18" t="n">
        <f aca="false">CURVES!G30</f>
        <v>0.205</v>
      </c>
      <c r="R24" s="18" t="n">
        <f aca="false">CURVES!J30</f>
        <v>0.55</v>
      </c>
      <c r="S24" s="18" t="n">
        <f aca="false">VLOOKUP(MONTH(N24),$Z$38:$AA$49,2)</f>
        <v>-0.01</v>
      </c>
      <c r="T24" s="18" t="n">
        <f aca="false">VLOOKUP(MONTH(N24),$Z$38:$AB$49,3)</f>
        <v>0.9</v>
      </c>
      <c r="U24" s="19" t="n">
        <v>0.003267</v>
      </c>
      <c r="V24" s="19" t="n">
        <v>0.001778</v>
      </c>
      <c r="W24" s="19" t="n">
        <v>0.000874</v>
      </c>
      <c r="AH24" s="31" t="b">
        <f aca="false">TRUE()</f>
        <v>1</v>
      </c>
    </row>
    <row r="25" customFormat="false" ht="12.75" hidden="false" customHeight="true" outlineLevel="0" collapsed="false">
      <c r="A25" s="4"/>
      <c r="B25" s="23" t="s">
        <v>50</v>
      </c>
      <c r="C25" s="30" t="n">
        <v>0.01</v>
      </c>
      <c r="D25" s="4"/>
      <c r="E25" s="4"/>
      <c r="F25" s="4"/>
      <c r="G25" s="4"/>
      <c r="H25" s="4"/>
      <c r="I25" s="4"/>
      <c r="J25" s="4"/>
      <c r="K25" s="4"/>
      <c r="L25" s="4" t="str">
        <f aca="false">IF(M25&lt;=$C$17,"*","")</f>
        <v/>
      </c>
      <c r="M25" s="16" t="n">
        <v>19</v>
      </c>
      <c r="N25" s="17" t="n">
        <f aca="false">DATE(YEAR(N24),MONTH(N24)+1,1)</f>
        <v>37135</v>
      </c>
      <c r="O25" s="18" t="n">
        <f aca="false">VLOOKUP(N25,CURVES!$B$13:$C$312,2)</f>
        <v>2.52</v>
      </c>
      <c r="P25" s="18" t="n">
        <f aca="false">PriceMod!O25+VLOOKUP(N25,CURVES!$B$13:$D$312,3)</f>
        <v>2.525</v>
      </c>
      <c r="Q25" s="18" t="n">
        <f aca="false">CURVES!G31</f>
        <v>0.205</v>
      </c>
      <c r="R25" s="18" t="n">
        <f aca="false">CURVES!J31</f>
        <v>0.6</v>
      </c>
      <c r="S25" s="18" t="n">
        <f aca="false">VLOOKUP(MONTH(N25),$Z$38:$AA$49,2)</f>
        <v>-0.01</v>
      </c>
      <c r="T25" s="18" t="n">
        <f aca="false">VLOOKUP(MONTH(N25),$Z$38:$AB$49,3)</f>
        <v>0.9</v>
      </c>
      <c r="U25" s="19" t="n">
        <v>0.003282</v>
      </c>
      <c r="V25" s="19" t="n">
        <v>0.00177</v>
      </c>
      <c r="W25" s="19" t="n">
        <v>0.000892</v>
      </c>
      <c r="AH25" s="31" t="b">
        <f aca="false">TRUE()</f>
        <v>1</v>
      </c>
    </row>
    <row r="26" customFormat="false" ht="15" hidden="false" customHeight="true" outlineLevel="0" collapsed="false">
      <c r="A26" s="4"/>
      <c r="B26" s="4"/>
      <c r="C26" s="4"/>
      <c r="D26" s="4"/>
      <c r="E26" s="32"/>
      <c r="F26" s="32"/>
      <c r="G26" s="32"/>
      <c r="H26" s="4"/>
      <c r="I26" s="4"/>
      <c r="J26" s="4"/>
      <c r="K26" s="4"/>
      <c r="L26" s="4" t="str">
        <f aca="false">IF(M26&lt;=$C$17,"*","")</f>
        <v/>
      </c>
      <c r="M26" s="16" t="n">
        <v>20</v>
      </c>
      <c r="N26" s="17" t="n">
        <f aca="false">DATE(YEAR(N25),MONTH(N25)+1,1)</f>
        <v>37165</v>
      </c>
      <c r="O26" s="18" t="n">
        <f aca="false">VLOOKUP(N26,CURVES!$B$13:$C$312,2)</f>
        <v>2.549</v>
      </c>
      <c r="P26" s="18" t="n">
        <f aca="false">PriceMod!O26+VLOOKUP(N26,CURVES!$B$13:$D$312,3)</f>
        <v>2.554</v>
      </c>
      <c r="Q26" s="18" t="n">
        <f aca="false">CURVES!G32</f>
        <v>0.2075</v>
      </c>
      <c r="R26" s="18" t="n">
        <f aca="false">CURVES!J32</f>
        <v>0.6</v>
      </c>
      <c r="S26" s="18" t="n">
        <f aca="false">VLOOKUP(MONTH(N26),$Z$38:$AA$49,2)</f>
        <v>0</v>
      </c>
      <c r="T26" s="18" t="n">
        <f aca="false">VLOOKUP(MONTH(N26),$Z$38:$AB$49,3)</f>
        <v>0.85</v>
      </c>
      <c r="U26" s="19" t="n">
        <v>0.003296</v>
      </c>
      <c r="V26" s="19" t="n">
        <v>0.001762</v>
      </c>
      <c r="W26" s="19" t="n">
        <v>0.000911</v>
      </c>
    </row>
    <row r="27" customFormat="false" ht="12.75" hidden="false" customHeight="true" outlineLevel="0" collapsed="false">
      <c r="A27" s="4"/>
      <c r="B27" s="4"/>
      <c r="C27" s="4"/>
      <c r="D27" s="4"/>
      <c r="E27" s="4"/>
      <c r="F27" s="4"/>
      <c r="G27" s="4"/>
      <c r="H27" s="4"/>
      <c r="I27" s="32"/>
      <c r="J27" s="6" t="e">
        <f aca="false">#NAME!()</f>
        <v>#NAME?</v>
      </c>
      <c r="K27" s="33"/>
      <c r="L27" s="4" t="str">
        <f aca="false">IF(M27&lt;=$C$17,"*","")</f>
        <v/>
      </c>
      <c r="M27" s="16" t="n">
        <v>21</v>
      </c>
      <c r="N27" s="17" t="n">
        <f aca="false">DATE(YEAR(N26),MONTH(N26)+1,1)</f>
        <v>37196</v>
      </c>
      <c r="O27" s="18" t="n">
        <f aca="false">VLOOKUP(N27,CURVES!$B$13:$C$312,2)</f>
        <v>2.675</v>
      </c>
      <c r="P27" s="18" t="n">
        <f aca="false">PriceMod!O27+VLOOKUP(N27,CURVES!$B$13:$D$312,3)</f>
        <v>2.68</v>
      </c>
      <c r="Q27" s="18" t="n">
        <f aca="false">CURVES!G33</f>
        <v>0.21</v>
      </c>
      <c r="R27" s="18" t="n">
        <f aca="false">CURVES!J33</f>
        <v>0.6</v>
      </c>
      <c r="S27" s="18" t="n">
        <f aca="false">VLOOKUP(MONTH(N27),$Z$38:$AA$49,2)</f>
        <v>0.02</v>
      </c>
      <c r="T27" s="18" t="n">
        <f aca="false">VLOOKUP(MONTH(N27),$Z$38:$AB$49,3)</f>
        <v>0.8</v>
      </c>
      <c r="U27" s="19" t="n">
        <v>0.003311</v>
      </c>
      <c r="V27" s="19" t="n">
        <v>0.001754</v>
      </c>
      <c r="W27" s="19" t="n">
        <v>0.000929</v>
      </c>
    </row>
    <row r="28" customFormat="false" ht="12.7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32"/>
      <c r="J28" s="4"/>
      <c r="K28" s="4"/>
      <c r="L28" s="4" t="str">
        <f aca="false">IF(M28&lt;=$C$17,"*","")</f>
        <v/>
      </c>
      <c r="M28" s="16" t="n">
        <v>22</v>
      </c>
      <c r="N28" s="17" t="n">
        <f aca="false">DATE(YEAR(N27),MONTH(N27)+1,1)</f>
        <v>37226</v>
      </c>
      <c r="O28" s="18" t="n">
        <f aca="false">VLOOKUP(N28,CURVES!$B$13:$C$312,2)</f>
        <v>2.807</v>
      </c>
      <c r="P28" s="18" t="n">
        <f aca="false">PriceMod!O28+VLOOKUP(N28,CURVES!$B$13:$D$312,3)</f>
        <v>2.812</v>
      </c>
      <c r="Q28" s="18" t="n">
        <f aca="false">CURVES!G34</f>
        <v>0.215</v>
      </c>
      <c r="R28" s="18" t="n">
        <f aca="false">CURVES!J34</f>
        <v>1.05</v>
      </c>
      <c r="S28" s="18" t="n">
        <f aca="false">VLOOKUP(MONTH(N28),$Z$38:$AA$49,2)</f>
        <v>0.02</v>
      </c>
      <c r="T28" s="18" t="n">
        <f aca="false">VLOOKUP(MONTH(N28),$Z$38:$AB$49,3)</f>
        <v>0.8</v>
      </c>
      <c r="U28" s="19" t="n">
        <v>0.003326</v>
      </c>
      <c r="V28" s="19" t="n">
        <v>0.001746</v>
      </c>
      <c r="W28" s="19" t="n">
        <v>0.000948</v>
      </c>
    </row>
    <row r="29" customFormat="false" ht="12.75" hidden="false" customHeight="false" outlineLevel="0" collapsed="false">
      <c r="A29" s="4"/>
      <c r="B29" s="23" t="s">
        <v>51</v>
      </c>
      <c r="C29" s="25" t="n">
        <v>1.06688125552012</v>
      </c>
      <c r="D29" s="4"/>
      <c r="E29" s="4"/>
      <c r="F29" s="4"/>
      <c r="G29" s="4"/>
      <c r="H29" s="4"/>
      <c r="I29" s="4"/>
      <c r="J29" s="4"/>
      <c r="K29" s="4"/>
      <c r="L29" s="4" t="str">
        <f aca="false">IF(M29&lt;=$C$17,"*","")</f>
        <v/>
      </c>
      <c r="M29" s="16" t="n">
        <v>23</v>
      </c>
      <c r="N29" s="17" t="n">
        <f aca="false">DATE(YEAR(N28),MONTH(N28)+1,1)</f>
        <v>37257</v>
      </c>
      <c r="O29" s="18" t="n">
        <f aca="false">VLOOKUP(N29,CURVES!$B$13:$C$312,2)</f>
        <v>2.84</v>
      </c>
      <c r="P29" s="18" t="n">
        <f aca="false">PriceMod!O29+VLOOKUP(N29,CURVES!$B$13:$D$312,3)</f>
        <v>2.845</v>
      </c>
      <c r="Q29" s="18" t="n">
        <f aca="false">CURVES!G35</f>
        <v>0.22</v>
      </c>
      <c r="R29" s="18" t="n">
        <f aca="false">CURVES!J35</f>
        <v>1.05</v>
      </c>
      <c r="S29" s="18" t="n">
        <f aca="false">VLOOKUP(MONTH(N29),$Z$38:$AA$49,2)</f>
        <v>0.02</v>
      </c>
      <c r="T29" s="18" t="n">
        <f aca="false">VLOOKUP(MONTH(N29),$Z$38:$AB$49,3)</f>
        <v>0.8</v>
      </c>
      <c r="U29" s="19" t="n">
        <v>0.003341</v>
      </c>
      <c r="V29" s="19" t="n">
        <v>0.001739</v>
      </c>
      <c r="W29" s="19" t="n">
        <v>0.000966</v>
      </c>
    </row>
    <row r="30" customFormat="false" ht="15" hidden="false" customHeight="tru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 t="str">
        <f aca="false">IF(M30&lt;=$C$17,"*","")</f>
        <v/>
      </c>
      <c r="M30" s="16" t="n">
        <v>24</v>
      </c>
      <c r="N30" s="17" t="n">
        <f aca="false">DATE(YEAR(N29),MONTH(N29)+1,1)</f>
        <v>37288</v>
      </c>
      <c r="O30" s="18" t="n">
        <f aca="false">VLOOKUP(N30,CURVES!$B$13:$C$312,2)</f>
        <v>2.717</v>
      </c>
      <c r="P30" s="18" t="n">
        <f aca="false">PriceMod!O30+VLOOKUP(N30,CURVES!$B$13:$D$312,3)</f>
        <v>2.722</v>
      </c>
      <c r="Q30" s="18" t="n">
        <f aca="false">CURVES!G36</f>
        <v>0.2175</v>
      </c>
      <c r="R30" s="18" t="n">
        <f aca="false">CURVES!J36</f>
        <v>1.05</v>
      </c>
      <c r="S30" s="18" t="n">
        <f aca="false">VLOOKUP(MONTH(N30),$Z$38:$AA$49,2)</f>
        <v>0.02</v>
      </c>
      <c r="T30" s="18" t="n">
        <f aca="false">VLOOKUP(MONTH(N30),$Z$38:$AB$49,3)</f>
        <v>0.8</v>
      </c>
      <c r="U30" s="19" t="n">
        <v>0.003356</v>
      </c>
      <c r="V30" s="19" t="n">
        <v>0.001731</v>
      </c>
      <c r="W30" s="19" t="n">
        <v>0.000984</v>
      </c>
    </row>
    <row r="31" customFormat="false" ht="12.75" hidden="false" customHeight="false" outlineLevel="0" collapsed="false">
      <c r="A31" s="4"/>
      <c r="B31" s="23" t="s">
        <v>52</v>
      </c>
      <c r="C31" s="25" t="n">
        <f aca="false">C29/12</f>
        <v>0.0889067712933436</v>
      </c>
      <c r="D31" s="4"/>
      <c r="E31" s="4"/>
      <c r="F31" s="4"/>
      <c r="G31" s="4"/>
      <c r="H31" s="4"/>
      <c r="I31" s="4"/>
      <c r="J31" s="4"/>
      <c r="K31" s="4"/>
      <c r="L31" s="4" t="str">
        <f aca="false">IF(M31&lt;=$C$17,"*","")</f>
        <v/>
      </c>
      <c r="M31" s="16" t="n">
        <v>25</v>
      </c>
      <c r="N31" s="17" t="n">
        <f aca="false">DATE(YEAR(N30),MONTH(N30)+1,1)</f>
        <v>37316</v>
      </c>
      <c r="O31" s="18" t="n">
        <f aca="false">VLOOKUP(N31,CURVES!$B$13:$C$312,2)</f>
        <v>2.605</v>
      </c>
      <c r="P31" s="18" t="n">
        <f aca="false">PriceMod!O31+VLOOKUP(N31,CURVES!$B$13:$D$312,3)</f>
        <v>2.61</v>
      </c>
      <c r="Q31" s="18" t="n">
        <f aca="false">CURVES!G37</f>
        <v>0.2075</v>
      </c>
      <c r="R31" s="18" t="n">
        <f aca="false">CURVES!J37</f>
        <v>0.55</v>
      </c>
      <c r="S31" s="18" t="n">
        <f aca="false">VLOOKUP(MONTH(N31),$Z$38:$AA$49,2)</f>
        <v>0.02</v>
      </c>
      <c r="T31" s="18" t="n">
        <f aca="false">VLOOKUP(MONTH(N31),$Z$38:$AB$49,3)</f>
        <v>0.8</v>
      </c>
      <c r="U31" s="19" t="n">
        <v>0.003318</v>
      </c>
      <c r="V31" s="19" t="n">
        <v>0.001759</v>
      </c>
      <c r="W31" s="19" t="n">
        <v>0.001015</v>
      </c>
    </row>
    <row r="32" customFormat="false" ht="12.75" hidden="false" customHeight="fals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 t="str">
        <f aca="false">IF(M32&lt;=$C$17,"*","")</f>
        <v/>
      </c>
      <c r="M32" s="16" t="n">
        <v>26</v>
      </c>
      <c r="N32" s="17" t="n">
        <f aca="false">DATE(YEAR(N31),MONTH(N31)+1,1)</f>
        <v>37347</v>
      </c>
      <c r="O32" s="18" t="n">
        <f aca="false">VLOOKUP(N32,CURVES!$B$13:$C$312,2)</f>
        <v>2.509</v>
      </c>
      <c r="P32" s="18" t="n">
        <f aca="false">PriceMod!O32+VLOOKUP(N32,CURVES!$B$13:$D$312,3)</f>
        <v>2.515</v>
      </c>
      <c r="Q32" s="18" t="n">
        <f aca="false">CURVES!G38</f>
        <v>0.1875</v>
      </c>
      <c r="R32" s="18" t="n">
        <f aca="false">CURVES!J38</f>
        <v>0.4</v>
      </c>
      <c r="S32" s="18" t="n">
        <f aca="false">VLOOKUP(MONTH(N32),$Z$38:$AA$49,2)</f>
        <v>0</v>
      </c>
      <c r="T32" s="18" t="n">
        <f aca="false">VLOOKUP(MONTH(N32),$Z$38:$AB$49,3)</f>
        <v>0.85</v>
      </c>
      <c r="U32" s="19" t="n">
        <v>0.00328</v>
      </c>
      <c r="V32" s="19" t="n">
        <v>0.001788</v>
      </c>
      <c r="W32" s="19" t="n">
        <v>0.001045</v>
      </c>
    </row>
    <row r="33" customFormat="false" ht="12.75" hidden="false" customHeight="fals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 t="str">
        <f aca="false">IF(M33&lt;=$C$17,"*","")</f>
        <v/>
      </c>
      <c r="M33" s="16" t="n">
        <v>27</v>
      </c>
      <c r="N33" s="17" t="n">
        <f aca="false">DATE(YEAR(N32),MONTH(N32)+1,1)</f>
        <v>37377</v>
      </c>
      <c r="O33" s="18" t="n">
        <f aca="false">VLOOKUP(N33,CURVES!$B$13:$C$312,2)</f>
        <v>2.49</v>
      </c>
      <c r="P33" s="18" t="n">
        <f aca="false">PriceMod!O33+VLOOKUP(N33,CURVES!$B$13:$D$312,3)</f>
        <v>2.496</v>
      </c>
      <c r="Q33" s="34" t="n">
        <f aca="false">CURVES!G39</f>
        <v>0.185</v>
      </c>
      <c r="R33" s="18" t="n">
        <f aca="false">CURVES!J39</f>
        <v>0.35</v>
      </c>
      <c r="S33" s="18" t="n">
        <f aca="false">VLOOKUP(MONTH(N33),$Z$38:$AA$49,2)</f>
        <v>-0.01</v>
      </c>
      <c r="T33" s="18" t="n">
        <f aca="false">VLOOKUP(MONTH(N33),$Z$38:$AB$49,3)</f>
        <v>0.9</v>
      </c>
      <c r="U33" s="19" t="n">
        <v>0.003243</v>
      </c>
      <c r="V33" s="19" t="n">
        <v>0.001817</v>
      </c>
      <c r="W33" s="19" t="n">
        <v>0.001075</v>
      </c>
    </row>
    <row r="34" customFormat="false" ht="13.5" hidden="false" customHeight="tru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 t="str">
        <f aca="false">IF(M34&lt;=$C$17,"*","")</f>
        <v/>
      </c>
      <c r="M34" s="16" t="n">
        <v>28</v>
      </c>
      <c r="N34" s="17" t="n">
        <f aca="false">DATE(YEAR(N33),MONTH(N33)+1,1)</f>
        <v>37408</v>
      </c>
      <c r="O34" s="18" t="n">
        <f aca="false">VLOOKUP(N34,CURVES!$B$13:$C$312,2)</f>
        <v>2.501</v>
      </c>
      <c r="P34" s="18" t="n">
        <f aca="false">PriceMod!O34+VLOOKUP(N34,CURVES!$B$13:$D$312,3)</f>
        <v>2.507</v>
      </c>
      <c r="Q34" s="34" t="n">
        <f aca="false">CURVES!G40</f>
        <v>0.184</v>
      </c>
      <c r="R34" s="18" t="n">
        <f aca="false">CURVES!J40</f>
        <v>0.4</v>
      </c>
      <c r="S34" s="18" t="n">
        <f aca="false">VLOOKUP(MONTH(N34),$Z$38:$AA$49,2)</f>
        <v>-0.01</v>
      </c>
      <c r="T34" s="18" t="n">
        <f aca="false">VLOOKUP(MONTH(N34),$Z$38:$AB$49,3)</f>
        <v>0.9</v>
      </c>
      <c r="U34" s="19" t="n">
        <v>0.003205</v>
      </c>
      <c r="V34" s="19" t="n">
        <v>0.001845</v>
      </c>
      <c r="W34" s="19" t="n">
        <v>0.001105</v>
      </c>
    </row>
    <row r="35" customFormat="false" ht="13.5" hidden="false" customHeight="tru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 t="str">
        <f aca="false">IF(M35&lt;=$C$17,"*","")</f>
        <v/>
      </c>
      <c r="M35" s="16" t="n">
        <v>29</v>
      </c>
      <c r="N35" s="17" t="n">
        <f aca="false">DATE(YEAR(N34),MONTH(N34)+1,1)</f>
        <v>37438</v>
      </c>
      <c r="O35" s="18" t="n">
        <f aca="false">VLOOKUP(N35,CURVES!$B$13:$C$312,2)</f>
        <v>2.507</v>
      </c>
      <c r="P35" s="18" t="n">
        <f aca="false">PriceMod!O35+VLOOKUP(N35,CURVES!$B$13:$D$312,3)</f>
        <v>2.513</v>
      </c>
      <c r="Q35" s="18" t="n">
        <f aca="false">CURVES!G41</f>
        <v>0.183</v>
      </c>
      <c r="R35" s="18" t="n">
        <f aca="false">CURVES!J41</f>
        <v>0.4</v>
      </c>
      <c r="S35" s="18" t="n">
        <f aca="false">VLOOKUP(MONTH(N35),$Z$38:$AA$49,2)</f>
        <v>-0.01</v>
      </c>
      <c r="T35" s="18" t="n">
        <f aca="false">VLOOKUP(MONTH(N35),$Z$38:$AB$49,3)</f>
        <v>0.9</v>
      </c>
      <c r="U35" s="19" t="n">
        <v>0.003167</v>
      </c>
      <c r="V35" s="19" t="n">
        <v>0.001874</v>
      </c>
      <c r="W35" s="19" t="n">
        <v>0.001135</v>
      </c>
    </row>
    <row r="36" customFormat="false" ht="12.7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 t="str">
        <f aca="false">IF(M36&lt;=$C$17,"*","")</f>
        <v/>
      </c>
      <c r="M36" s="16" t="n">
        <v>30</v>
      </c>
      <c r="N36" s="17" t="n">
        <f aca="false">DATE(YEAR(N35),MONTH(N35)+1,1)</f>
        <v>37469</v>
      </c>
      <c r="O36" s="18" t="n">
        <f aca="false">VLOOKUP(N36,CURVES!$B$13:$C$312,2)</f>
        <v>2.515</v>
      </c>
      <c r="P36" s="18" t="n">
        <f aca="false">PriceMod!O36+VLOOKUP(N36,CURVES!$B$13:$D$312,3)</f>
        <v>2.521</v>
      </c>
      <c r="Q36" s="18" t="n">
        <f aca="false">CURVES!G42</f>
        <v>0.182</v>
      </c>
      <c r="R36" s="18" t="n">
        <f aca="false">CURVES!J42</f>
        <v>0.55</v>
      </c>
      <c r="S36" s="18" t="n">
        <f aca="false">VLOOKUP(MONTH(N36),$Z$38:$AA$49,2)</f>
        <v>-0.01</v>
      </c>
      <c r="T36" s="18" t="n">
        <f aca="false">VLOOKUP(MONTH(N36),$Z$38:$AB$49,3)</f>
        <v>0.9</v>
      </c>
      <c r="U36" s="19" t="n">
        <v>0.003129</v>
      </c>
      <c r="V36" s="19" t="n">
        <v>0.001902</v>
      </c>
      <c r="W36" s="19" t="n">
        <v>0.001166</v>
      </c>
      <c r="Z36" s="35" t="s">
        <v>53</v>
      </c>
    </row>
    <row r="37" customFormat="false" ht="12.7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 t="str">
        <f aca="false">IF(M37&lt;=$C$17,"*","")</f>
        <v/>
      </c>
      <c r="M37" s="16" t="n">
        <v>31</v>
      </c>
      <c r="N37" s="17" t="n">
        <f aca="false">DATE(YEAR(N36),MONTH(N36)+1,1)</f>
        <v>37500</v>
      </c>
      <c r="O37" s="18" t="n">
        <f aca="false">VLOOKUP(N37,CURVES!$B$13:$C$312,2)</f>
        <v>2.515</v>
      </c>
      <c r="P37" s="18" t="n">
        <f aca="false">PriceMod!O37+VLOOKUP(N37,CURVES!$B$13:$D$312,3)</f>
        <v>2.521</v>
      </c>
      <c r="Q37" s="18" t="n">
        <f aca="false">CURVES!G43</f>
        <v>0.181</v>
      </c>
      <c r="R37" s="18" t="n">
        <f aca="false">CURVES!J43</f>
        <v>0.6</v>
      </c>
      <c r="S37" s="18" t="n">
        <f aca="false">VLOOKUP(MONTH(N37),$Z$38:$AA$49,2)</f>
        <v>-0.01</v>
      </c>
      <c r="T37" s="18" t="n">
        <f aca="false">VLOOKUP(MONTH(N37),$Z$38:$AB$49,3)</f>
        <v>0.9</v>
      </c>
      <c r="U37" s="19" t="n">
        <v>0.003114</v>
      </c>
      <c r="V37" s="19" t="n">
        <v>0.001873</v>
      </c>
      <c r="W37" s="19" t="n">
        <v>0.001163</v>
      </c>
      <c r="Z37" s="0" t="s">
        <v>54</v>
      </c>
      <c r="AA37" s="0" t="s">
        <v>55</v>
      </c>
      <c r="AB37" s="0" t="s">
        <v>56</v>
      </c>
    </row>
    <row r="38" customFormat="false" ht="12.7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 t="str">
        <f aca="false">IF(M38&lt;=$C$17,"*","")</f>
        <v/>
      </c>
      <c r="M38" s="16" t="n">
        <v>32</v>
      </c>
      <c r="N38" s="17" t="n">
        <f aca="false">DATE(YEAR(N37),MONTH(N37)+1,1)</f>
        <v>37530</v>
      </c>
      <c r="O38" s="18" t="n">
        <f aca="false">VLOOKUP(N38,CURVES!$B$13:$C$312,2)</f>
        <v>2.546</v>
      </c>
      <c r="P38" s="18" t="n">
        <f aca="false">PriceMod!O38+VLOOKUP(N38,CURVES!$B$13:$D$312,3)</f>
        <v>2.552</v>
      </c>
      <c r="Q38" s="18" t="n">
        <f aca="false">CURVES!G44</f>
        <v>0.181</v>
      </c>
      <c r="R38" s="18" t="n">
        <f aca="false">CURVES!J44</f>
        <v>0.6</v>
      </c>
      <c r="S38" s="18" t="n">
        <f aca="false">VLOOKUP(MONTH(N38),$Z$38:$AA$49,2)</f>
        <v>0</v>
      </c>
      <c r="T38" s="18" t="n">
        <f aca="false">VLOOKUP(MONTH(N38),$Z$38:$AB$49,3)</f>
        <v>0.85</v>
      </c>
      <c r="U38" s="19" t="n">
        <v>0.003098</v>
      </c>
      <c r="V38" s="19" t="n">
        <v>0.001844</v>
      </c>
      <c r="W38" s="19" t="n">
        <v>0.001161</v>
      </c>
      <c r="Z38" s="36" t="n">
        <v>1</v>
      </c>
      <c r="AA38" s="36" t="n">
        <v>0.02</v>
      </c>
      <c r="AB38" s="36" t="n">
        <v>0.8</v>
      </c>
    </row>
    <row r="39" customFormat="false" ht="12.7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 t="str">
        <f aca="false">IF(M39&lt;=$C$17,"*","")</f>
        <v/>
      </c>
      <c r="M39" s="16" t="n">
        <v>33</v>
      </c>
      <c r="N39" s="17" t="n">
        <f aca="false">DATE(YEAR(N38),MONTH(N38)+1,1)</f>
        <v>37561</v>
      </c>
      <c r="O39" s="18" t="n">
        <f aca="false">VLOOKUP(N39,CURVES!$B$13:$C$312,2)</f>
        <v>2.682</v>
      </c>
      <c r="P39" s="18" t="n">
        <f aca="false">PriceMod!O39+VLOOKUP(N39,CURVES!$B$13:$D$312,3)</f>
        <v>2.688</v>
      </c>
      <c r="Q39" s="18" t="n">
        <f aca="false">CURVES!G45</f>
        <v>0.182</v>
      </c>
      <c r="R39" s="18" t="n">
        <f aca="false">CURVES!J45</f>
        <v>0.6</v>
      </c>
      <c r="S39" s="18" t="n">
        <f aca="false">VLOOKUP(MONTH(N39),$Z$38:$AA$49,2)</f>
        <v>0.02</v>
      </c>
      <c r="T39" s="18" t="n">
        <f aca="false">VLOOKUP(MONTH(N39),$Z$38:$AB$49,3)</f>
        <v>0.8</v>
      </c>
      <c r="U39" s="19" t="n">
        <v>0.003082</v>
      </c>
      <c r="V39" s="19" t="n">
        <v>0.001815</v>
      </c>
      <c r="W39" s="19" t="n">
        <v>0.001159</v>
      </c>
      <c r="Z39" s="36" t="n">
        <v>2</v>
      </c>
      <c r="AA39" s="36" t="n">
        <v>0.02</v>
      </c>
      <c r="AB39" s="36" t="n">
        <v>0.8</v>
      </c>
    </row>
    <row r="40" customFormat="false" ht="12.7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 t="str">
        <f aca="false">IF(M40&lt;=$C$17,"*","")</f>
        <v/>
      </c>
      <c r="M40" s="16" t="n">
        <v>34</v>
      </c>
      <c r="N40" s="17" t="n">
        <f aca="false">DATE(YEAR(N39),MONTH(N39)+1,1)</f>
        <v>37591</v>
      </c>
      <c r="O40" s="18" t="n">
        <f aca="false">VLOOKUP(N40,CURVES!$B$13:$C$312,2)</f>
        <v>2.807</v>
      </c>
      <c r="P40" s="18" t="n">
        <f aca="false">PriceMod!O40+VLOOKUP(N40,CURVES!$B$13:$D$312,3)</f>
        <v>2.813</v>
      </c>
      <c r="Q40" s="18" t="n">
        <f aca="false">CURVES!G46</f>
        <v>0.183</v>
      </c>
      <c r="R40" s="18" t="n">
        <f aca="false">CURVES!J46</f>
        <v>1.05</v>
      </c>
      <c r="S40" s="18" t="n">
        <f aca="false">VLOOKUP(MONTH(N40),$Z$38:$AA$49,2)</f>
        <v>0.02</v>
      </c>
      <c r="T40" s="18" t="n">
        <f aca="false">VLOOKUP(MONTH(N40),$Z$38:$AB$49,3)</f>
        <v>0.8</v>
      </c>
      <c r="U40" s="19" t="n">
        <v>0.003066</v>
      </c>
      <c r="V40" s="19" t="n">
        <v>0.001785</v>
      </c>
      <c r="W40" s="19" t="n">
        <v>0.001157</v>
      </c>
      <c r="Z40" s="36" t="n">
        <v>3</v>
      </c>
      <c r="AA40" s="36" t="n">
        <v>0.02</v>
      </c>
      <c r="AB40" s="36" t="n">
        <v>0.8</v>
      </c>
    </row>
    <row r="41" customFormat="false" ht="12.7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 t="str">
        <f aca="false">IF(M41&lt;=$C$17,"*","")</f>
        <v/>
      </c>
      <c r="M41" s="16" t="n">
        <v>35</v>
      </c>
      <c r="N41" s="17" t="n">
        <f aca="false">DATE(YEAR(N40),MONTH(N40)+1,1)</f>
        <v>37622</v>
      </c>
      <c r="O41" s="18" t="n">
        <f aca="false">VLOOKUP(N41,CURVES!$B$13:$C$312,2)</f>
        <v>2.838</v>
      </c>
      <c r="P41" s="18" t="n">
        <f aca="false">PriceMod!O41+VLOOKUP(N41,CURVES!$B$13:$D$312,3)</f>
        <v>2.843</v>
      </c>
      <c r="Q41" s="18" t="n">
        <f aca="false">CURVES!G47</f>
        <v>0.188</v>
      </c>
      <c r="R41" s="18" t="n">
        <f aca="false">CURVES!J47</f>
        <v>1.05</v>
      </c>
      <c r="S41" s="18" t="n">
        <f aca="false">VLOOKUP(MONTH(N41),$Z$38:$AA$49,2)</f>
        <v>0.02</v>
      </c>
      <c r="T41" s="18" t="n">
        <f aca="false">VLOOKUP(MONTH(N41),$Z$38:$AB$49,3)</f>
        <v>0.8</v>
      </c>
      <c r="U41" s="19" t="n">
        <v>0.003051</v>
      </c>
      <c r="V41" s="19" t="n">
        <v>0.001756</v>
      </c>
      <c r="W41" s="19" t="n">
        <v>0.001155</v>
      </c>
      <c r="Z41" s="36" t="n">
        <v>4</v>
      </c>
      <c r="AA41" s="36" t="n">
        <v>0</v>
      </c>
      <c r="AB41" s="36" t="n">
        <v>0.85</v>
      </c>
    </row>
    <row r="42" customFormat="false" ht="12.75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 t="str">
        <f aca="false">IF(M42&lt;=$C$17,"*","")</f>
        <v/>
      </c>
      <c r="M42" s="16" t="n">
        <v>36</v>
      </c>
      <c r="N42" s="17" t="n">
        <f aca="false">DATE(YEAR(N41),MONTH(N41)+1,1)</f>
        <v>37653</v>
      </c>
      <c r="O42" s="18" t="n">
        <f aca="false">VLOOKUP(N42,CURVES!$B$13:$C$312,2)</f>
        <v>2.72</v>
      </c>
      <c r="P42" s="18" t="n">
        <f aca="false">PriceMod!O42+VLOOKUP(N42,CURVES!$B$13:$D$312,3)</f>
        <v>2.725</v>
      </c>
      <c r="Q42" s="18" t="n">
        <f aca="false">CURVES!G48</f>
        <v>0.1865</v>
      </c>
      <c r="R42" s="18" t="n">
        <f aca="false">CURVES!J48</f>
        <v>1.05</v>
      </c>
      <c r="S42" s="18" t="n">
        <f aca="false">VLOOKUP(MONTH(N42),$Z$38:$AA$49,2)</f>
        <v>0.02</v>
      </c>
      <c r="T42" s="18" t="n">
        <f aca="false">VLOOKUP(MONTH(N42),$Z$38:$AB$49,3)</f>
        <v>0.8</v>
      </c>
      <c r="U42" s="19" t="n">
        <v>0.003035</v>
      </c>
      <c r="V42" s="19" t="n">
        <v>0.001727</v>
      </c>
      <c r="W42" s="19" t="n">
        <v>0.001153</v>
      </c>
      <c r="Z42" s="36" t="n">
        <v>5</v>
      </c>
      <c r="AA42" s="36" t="n">
        <v>-0.01</v>
      </c>
      <c r="AB42" s="36" t="n">
        <v>0.9</v>
      </c>
    </row>
    <row r="43" customFormat="false" ht="12.75" hidden="false" customHeight="fals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 t="str">
        <f aca="false">IF(M43&lt;=$C$17,"*","")</f>
        <v/>
      </c>
      <c r="M43" s="16" t="n">
        <v>37</v>
      </c>
      <c r="N43" s="17" t="n">
        <f aca="false">DATE(YEAR(N42),MONTH(N42)+1,1)</f>
        <v>37681</v>
      </c>
      <c r="O43" s="18" t="n">
        <f aca="false">VLOOKUP(N43,CURVES!$B$13:$C$312,2)</f>
        <v>2.6425</v>
      </c>
      <c r="P43" s="18" t="n">
        <f aca="false">PriceMod!O43+VLOOKUP(N43,CURVES!$B$13:$D$312,3)</f>
        <v>2.6475</v>
      </c>
      <c r="Q43" s="18" t="n">
        <f aca="false">CURVES!G49</f>
        <v>0.1765</v>
      </c>
      <c r="R43" s="18" t="n">
        <f aca="false">CURVES!J49</f>
        <v>0.55</v>
      </c>
      <c r="S43" s="18" t="n">
        <f aca="false">VLOOKUP(MONTH(N43),$Z$38:$AA$49,2)</f>
        <v>0.02</v>
      </c>
      <c r="T43" s="18" t="n">
        <f aca="false">VLOOKUP(MONTH(N43),$Z$38:$AB$49,3)</f>
        <v>0.8</v>
      </c>
      <c r="U43" s="19" t="n">
        <v>0.002943</v>
      </c>
      <c r="V43" s="19" t="n">
        <v>0.001712</v>
      </c>
      <c r="W43" s="19" t="n">
        <v>0.001161</v>
      </c>
      <c r="Z43" s="36" t="n">
        <v>6</v>
      </c>
      <c r="AA43" s="36" t="n">
        <v>-0.01</v>
      </c>
      <c r="AB43" s="36" t="n">
        <v>0.9</v>
      </c>
    </row>
    <row r="44" customFormat="false" ht="12.75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 t="str">
        <f aca="false">IF(M44&lt;=$C$17,"*","")</f>
        <v/>
      </c>
      <c r="M44" s="16" t="n">
        <v>38</v>
      </c>
      <c r="N44" s="17" t="n">
        <f aca="false">DATE(YEAR(N43),MONTH(N43)+1,1)</f>
        <v>37712</v>
      </c>
      <c r="O44" s="18" t="n">
        <f aca="false">VLOOKUP(N44,CURVES!$B$13:$C$312,2)</f>
        <v>2.5465</v>
      </c>
      <c r="P44" s="18" t="n">
        <f aca="false">PriceMod!O44+VLOOKUP(N44,CURVES!$B$13:$D$312,3)</f>
        <v>2.5515</v>
      </c>
      <c r="Q44" s="18" t="n">
        <f aca="false">CURVES!G50</f>
        <v>0.174</v>
      </c>
      <c r="R44" s="18" t="n">
        <f aca="false">CURVES!J50</f>
        <v>0.4</v>
      </c>
      <c r="S44" s="18" t="n">
        <f aca="false">VLOOKUP(MONTH(N44),$Z$38:$AA$49,2)</f>
        <v>0</v>
      </c>
      <c r="T44" s="18" t="n">
        <f aca="false">VLOOKUP(MONTH(N44),$Z$38:$AB$49,3)</f>
        <v>0.85</v>
      </c>
      <c r="U44" s="19" t="n">
        <v>0.00285</v>
      </c>
      <c r="V44" s="19" t="n">
        <v>0.001697</v>
      </c>
      <c r="W44" s="19" t="n">
        <v>0.00117</v>
      </c>
      <c r="Z44" s="36" t="n">
        <v>7</v>
      </c>
      <c r="AA44" s="36" t="n">
        <v>-0.01</v>
      </c>
      <c r="AB44" s="36" t="n">
        <v>0.9</v>
      </c>
    </row>
    <row r="45" customFormat="false" ht="12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 t="str">
        <f aca="false">IF(M45&lt;=$C$17,"*","")</f>
        <v/>
      </c>
      <c r="M45" s="16" t="n">
        <v>39</v>
      </c>
      <c r="N45" s="17" t="n">
        <f aca="false">DATE(YEAR(N44),MONTH(N44)+1,1)</f>
        <v>37742</v>
      </c>
      <c r="O45" s="18" t="n">
        <f aca="false">VLOOKUP(N45,CURVES!$B$13:$C$312,2)</f>
        <v>2.5275</v>
      </c>
      <c r="P45" s="18" t="n">
        <f aca="false">PriceMod!O45+VLOOKUP(N45,CURVES!$B$13:$D$312,3)</f>
        <v>2.5325</v>
      </c>
      <c r="Q45" s="18" t="n">
        <f aca="false">CURVES!G51</f>
        <v>0.1715</v>
      </c>
      <c r="R45" s="18" t="n">
        <f aca="false">CURVES!J51</f>
        <v>0.35</v>
      </c>
      <c r="S45" s="18" t="n">
        <f aca="false">VLOOKUP(MONTH(N45),$Z$38:$AA$49,2)</f>
        <v>-0.01</v>
      </c>
      <c r="T45" s="18" t="n">
        <f aca="false">VLOOKUP(MONTH(N45),$Z$38:$AB$49,3)</f>
        <v>0.9</v>
      </c>
      <c r="U45" s="19" t="n">
        <v>0.002758</v>
      </c>
      <c r="V45" s="19" t="n">
        <v>0.001682</v>
      </c>
      <c r="W45" s="19" t="n">
        <v>0.001178</v>
      </c>
      <c r="Z45" s="36" t="n">
        <v>8</v>
      </c>
      <c r="AA45" s="36" t="n">
        <v>-0.01</v>
      </c>
      <c r="AB45" s="36" t="n">
        <v>0.9</v>
      </c>
    </row>
    <row r="46" customFormat="false" ht="12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 t="str">
        <f aca="false">IF(M46&lt;=$C$17,"*","")</f>
        <v/>
      </c>
      <c r="M46" s="16" t="n">
        <v>40</v>
      </c>
      <c r="N46" s="17" t="n">
        <f aca="false">DATE(YEAR(N45),MONTH(N45)+1,1)</f>
        <v>37773</v>
      </c>
      <c r="O46" s="18" t="n">
        <f aca="false">VLOOKUP(N46,CURVES!$B$13:$C$312,2)</f>
        <v>2.5385</v>
      </c>
      <c r="P46" s="18" t="n">
        <f aca="false">PriceMod!O46+VLOOKUP(N46,CURVES!$B$13:$D$312,3)</f>
        <v>2.5435</v>
      </c>
      <c r="Q46" s="18" t="n">
        <f aca="false">CURVES!G52</f>
        <v>0.1715</v>
      </c>
      <c r="R46" s="18" t="n">
        <f aca="false">CURVES!J52</f>
        <v>0.4</v>
      </c>
      <c r="S46" s="18" t="n">
        <f aca="false">VLOOKUP(MONTH(N46),$Z$38:$AA$49,2)</f>
        <v>-0.01</v>
      </c>
      <c r="T46" s="18" t="n">
        <f aca="false">VLOOKUP(MONTH(N46),$Z$38:$AB$49,3)</f>
        <v>0.9</v>
      </c>
      <c r="U46" s="19" t="n">
        <v>0.002666</v>
      </c>
      <c r="V46" s="19" t="n">
        <v>0.001667</v>
      </c>
      <c r="W46" s="19" t="n">
        <v>0.001186</v>
      </c>
      <c r="Z46" s="36" t="n">
        <v>9</v>
      </c>
      <c r="AA46" s="36" t="n">
        <v>-0.01</v>
      </c>
      <c r="AB46" s="36" t="n">
        <v>0.9</v>
      </c>
    </row>
    <row r="47" customFormat="false" ht="12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 t="str">
        <f aca="false">IF(M47&lt;=$C$17,"*","")</f>
        <v/>
      </c>
      <c r="M47" s="16" t="n">
        <v>41</v>
      </c>
      <c r="N47" s="17" t="n">
        <f aca="false">DATE(YEAR(N46),MONTH(N46)+1,1)</f>
        <v>37803</v>
      </c>
      <c r="O47" s="18" t="n">
        <f aca="false">VLOOKUP(N47,CURVES!$B$13:$C$312,2)</f>
        <v>2.5445</v>
      </c>
      <c r="P47" s="18" t="n">
        <f aca="false">PriceMod!O47+VLOOKUP(N47,CURVES!$B$13:$D$312,3)</f>
        <v>2.5495</v>
      </c>
      <c r="Q47" s="18" t="n">
        <f aca="false">CURVES!G53</f>
        <v>0.1715</v>
      </c>
      <c r="R47" s="18" t="n">
        <f aca="false">CURVES!J53</f>
        <v>0.4</v>
      </c>
      <c r="S47" s="18" t="n">
        <f aca="false">VLOOKUP(MONTH(N47),$Z$38:$AA$49,2)</f>
        <v>-0.01</v>
      </c>
      <c r="T47" s="18" t="n">
        <f aca="false">VLOOKUP(MONTH(N47),$Z$38:$AB$49,3)</f>
        <v>0.9</v>
      </c>
      <c r="U47" s="19" t="n">
        <v>0.002574</v>
      </c>
      <c r="V47" s="19" t="n">
        <v>0.001652</v>
      </c>
      <c r="W47" s="19" t="n">
        <v>0.001194</v>
      </c>
      <c r="Z47" s="36" t="n">
        <v>10</v>
      </c>
      <c r="AA47" s="36" t="n">
        <v>0</v>
      </c>
      <c r="AB47" s="36" t="n">
        <v>0.85</v>
      </c>
    </row>
    <row r="48" customFormat="false" ht="15" hidden="false" customHeight="tru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 t="str">
        <f aca="false">IF(M48&lt;=$C$17,"*","")</f>
        <v/>
      </c>
      <c r="M48" s="16" t="n">
        <v>42</v>
      </c>
      <c r="N48" s="17" t="n">
        <f aca="false">DATE(YEAR(N47),MONTH(N47)+1,1)</f>
        <v>37834</v>
      </c>
      <c r="O48" s="18" t="n">
        <f aca="false">VLOOKUP(N48,CURVES!$B$13:$C$312,2)</f>
        <v>2.5525</v>
      </c>
      <c r="P48" s="18" t="n">
        <f aca="false">PriceMod!O48+VLOOKUP(N48,CURVES!$B$13:$D$312,3)</f>
        <v>2.5575</v>
      </c>
      <c r="Q48" s="18" t="n">
        <f aca="false">CURVES!G54</f>
        <v>0.1715</v>
      </c>
      <c r="R48" s="18" t="n">
        <f aca="false">CURVES!J54</f>
        <v>0.55</v>
      </c>
      <c r="S48" s="18" t="n">
        <f aca="false">VLOOKUP(MONTH(N48),$Z$38:$AA$49,2)</f>
        <v>-0.01</v>
      </c>
      <c r="T48" s="18" t="n">
        <f aca="false">VLOOKUP(MONTH(N48),$Z$38:$AB$49,3)</f>
        <v>0.9</v>
      </c>
      <c r="U48" s="19" t="n">
        <v>0.002482</v>
      </c>
      <c r="V48" s="19" t="n">
        <v>0.001637</v>
      </c>
      <c r="W48" s="19" t="n">
        <v>0.001202</v>
      </c>
      <c r="Z48" s="36" t="n">
        <v>11</v>
      </c>
      <c r="AA48" s="36" t="n">
        <v>0.02</v>
      </c>
      <c r="AB48" s="36" t="n">
        <v>0.8</v>
      </c>
    </row>
    <row r="49" customFormat="false" ht="12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 t="str">
        <f aca="false">IF(M49&lt;=$C$17,"*","")</f>
        <v/>
      </c>
      <c r="M49" s="16" t="n">
        <v>43</v>
      </c>
      <c r="N49" s="17" t="n">
        <f aca="false">DATE(YEAR(N48),MONTH(N48)+1,1)</f>
        <v>37865</v>
      </c>
      <c r="O49" s="18" t="n">
        <f aca="false">VLOOKUP(N49,CURVES!$B$13:$C$312,2)</f>
        <v>2.5525</v>
      </c>
      <c r="P49" s="18" t="n">
        <f aca="false">PriceMod!O49+VLOOKUP(N49,CURVES!$B$13:$D$312,3)</f>
        <v>2.5575</v>
      </c>
      <c r="Q49" s="18" t="n">
        <f aca="false">CURVES!G55</f>
        <v>0.171</v>
      </c>
      <c r="R49" s="18" t="n">
        <f aca="false">CURVES!J55</f>
        <v>0.6</v>
      </c>
      <c r="S49" s="18" t="n">
        <f aca="false">VLOOKUP(MONTH(N49),$Z$38:$AA$49,2)</f>
        <v>-0.01</v>
      </c>
      <c r="T49" s="18" t="n">
        <f aca="false">VLOOKUP(MONTH(N49),$Z$38:$AB$49,3)</f>
        <v>0.9</v>
      </c>
      <c r="U49" s="19" t="n">
        <v>0.00243</v>
      </c>
      <c r="V49" s="19" t="n">
        <v>0.001582</v>
      </c>
      <c r="W49" s="19" t="n">
        <v>0.001165</v>
      </c>
      <c r="Z49" s="36" t="n">
        <v>12</v>
      </c>
      <c r="AA49" s="36" t="n">
        <v>0.02</v>
      </c>
      <c r="AB49" s="36" t="n">
        <v>0.8</v>
      </c>
    </row>
    <row r="50" customFormat="false" ht="12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 t="str">
        <f aca="false">IF(M50&lt;=$C$17,"*","")</f>
        <v/>
      </c>
      <c r="M50" s="16" t="n">
        <v>44</v>
      </c>
      <c r="N50" s="17" t="n">
        <f aca="false">DATE(YEAR(N49),MONTH(N49)+1,1)</f>
        <v>37895</v>
      </c>
      <c r="O50" s="18" t="n">
        <f aca="false">VLOOKUP(N50,CURVES!$B$13:$C$312,2)</f>
        <v>2.5835</v>
      </c>
      <c r="P50" s="18" t="n">
        <f aca="false">PriceMod!O50+VLOOKUP(N50,CURVES!$B$13:$D$312,3)</f>
        <v>2.5885</v>
      </c>
      <c r="Q50" s="18" t="n">
        <f aca="false">CURVES!G56</f>
        <v>0.171</v>
      </c>
      <c r="R50" s="18" t="n">
        <f aca="false">CURVES!J56</f>
        <v>0.6</v>
      </c>
      <c r="S50" s="18" t="n">
        <f aca="false">VLOOKUP(MONTH(N50),$Z$38:$AA$49,2)</f>
        <v>0</v>
      </c>
      <c r="T50" s="18" t="n">
        <f aca="false">VLOOKUP(MONTH(N50),$Z$38:$AB$49,3)</f>
        <v>0.85</v>
      </c>
      <c r="U50" s="19" t="n">
        <v>0.002378</v>
      </c>
      <c r="V50" s="19" t="n">
        <v>0.001528</v>
      </c>
      <c r="W50" s="19" t="n">
        <v>0.001129</v>
      </c>
    </row>
    <row r="51" customFormat="false" ht="12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 t="str">
        <f aca="false">IF(M51&lt;=$C$17,"*","")</f>
        <v/>
      </c>
      <c r="M51" s="16" t="n">
        <v>45</v>
      </c>
      <c r="N51" s="17" t="n">
        <f aca="false">DATE(YEAR(N50),MONTH(N50)+1,1)</f>
        <v>37926</v>
      </c>
      <c r="O51" s="18" t="n">
        <f aca="false">VLOOKUP(N51,CURVES!$B$13:$C$312,2)</f>
        <v>2.7195</v>
      </c>
      <c r="P51" s="18" t="n">
        <f aca="false">PriceMod!O51+VLOOKUP(N51,CURVES!$B$13:$D$312,3)</f>
        <v>2.7245</v>
      </c>
      <c r="Q51" s="18" t="n">
        <f aca="false">CURVES!G57</f>
        <v>0.171</v>
      </c>
      <c r="R51" s="18" t="n">
        <f aca="false">CURVES!J57</f>
        <v>0.6</v>
      </c>
      <c r="S51" s="18" t="n">
        <f aca="false">VLOOKUP(MONTH(N51),$Z$38:$AA$49,2)</f>
        <v>0.02</v>
      </c>
      <c r="T51" s="18" t="n">
        <f aca="false">VLOOKUP(MONTH(N51),$Z$38:$AB$49,3)</f>
        <v>0.8</v>
      </c>
      <c r="U51" s="19" t="n">
        <v>0.002326</v>
      </c>
      <c r="V51" s="19" t="n">
        <v>0.001473</v>
      </c>
      <c r="W51" s="19" t="n">
        <v>0.001093</v>
      </c>
    </row>
    <row r="52" customFormat="false" ht="12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 t="str">
        <f aca="false">IF(M52&lt;=$C$17,"*","")</f>
        <v/>
      </c>
      <c r="M52" s="16" t="n">
        <v>46</v>
      </c>
      <c r="N52" s="17" t="n">
        <f aca="false">DATE(YEAR(N51),MONTH(N51)+1,1)</f>
        <v>37956</v>
      </c>
      <c r="O52" s="18" t="n">
        <f aca="false">VLOOKUP(N52,CURVES!$B$13:$C$312,2)</f>
        <v>2.8445</v>
      </c>
      <c r="P52" s="18" t="n">
        <f aca="false">PriceMod!O52+VLOOKUP(N52,CURVES!$B$13:$D$312,3)</f>
        <v>2.8495</v>
      </c>
      <c r="Q52" s="18" t="n">
        <f aca="false">CURVES!G58</f>
        <v>0.1715</v>
      </c>
      <c r="R52" s="18" t="n">
        <f aca="false">CURVES!J58</f>
        <v>1.05</v>
      </c>
      <c r="S52" s="18" t="n">
        <f aca="false">VLOOKUP(MONTH(N52),$Z$38:$AA$49,2)</f>
        <v>0.02</v>
      </c>
      <c r="T52" s="18" t="n">
        <f aca="false">VLOOKUP(MONTH(N52),$Z$38:$AB$49,3)</f>
        <v>0.8</v>
      </c>
      <c r="U52" s="19" t="n">
        <v>0.002274</v>
      </c>
      <c r="V52" s="19" t="n">
        <v>0.001419</v>
      </c>
      <c r="W52" s="19" t="n">
        <v>0.001056</v>
      </c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 t="str">
        <f aca="false">IF(M53&lt;=$C$17,"*","")</f>
        <v/>
      </c>
      <c r="M53" s="16" t="n">
        <v>47</v>
      </c>
      <c r="N53" s="17" t="n">
        <f aca="false">DATE(YEAR(N52),MONTH(N52)+1,1)</f>
        <v>37987</v>
      </c>
      <c r="O53" s="18" t="n">
        <f aca="false">VLOOKUP(N53,CURVES!$B$13:$C$312,2)</f>
        <v>2.8855</v>
      </c>
      <c r="P53" s="18" t="n">
        <f aca="false">PriceMod!O53+VLOOKUP(N53,CURVES!$B$13:$D$312,3)</f>
        <v>2.8905</v>
      </c>
      <c r="Q53" s="18" t="n">
        <f aca="false">CURVES!G59</f>
        <v>0.174</v>
      </c>
      <c r="R53" s="18" t="n">
        <f aca="false">CURVES!J59</f>
        <v>1.05</v>
      </c>
      <c r="S53" s="18" t="n">
        <f aca="false">VLOOKUP(MONTH(N53),$Z$38:$AA$49,2)</f>
        <v>0.02</v>
      </c>
      <c r="T53" s="18" t="n">
        <f aca="false">VLOOKUP(MONTH(N53),$Z$38:$AB$49,3)</f>
        <v>0.8</v>
      </c>
      <c r="U53" s="19" t="n">
        <v>0.002222</v>
      </c>
      <c r="V53" s="19" t="n">
        <v>0.001364</v>
      </c>
      <c r="W53" s="19" t="n">
        <v>0.00102</v>
      </c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 t="str">
        <f aca="false">IF(M54&lt;=$C$17,"*","")</f>
        <v/>
      </c>
      <c r="M54" s="16" t="n">
        <v>48</v>
      </c>
      <c r="N54" s="17" t="n">
        <f aca="false">DATE(YEAR(N53),MONTH(N53)+1,1)</f>
        <v>38018</v>
      </c>
      <c r="O54" s="18" t="n">
        <f aca="false">VLOOKUP(N54,CURVES!$B$13:$C$312,2)</f>
        <v>2.7675</v>
      </c>
      <c r="P54" s="18" t="n">
        <f aca="false">PriceMod!O54+VLOOKUP(N54,CURVES!$B$13:$D$312,3)</f>
        <v>2.7725</v>
      </c>
      <c r="Q54" s="18" t="n">
        <f aca="false">CURVES!G60</f>
        <v>0.1725</v>
      </c>
      <c r="R54" s="18" t="n">
        <f aca="false">CURVES!J60</f>
        <v>1.05</v>
      </c>
      <c r="S54" s="18" t="n">
        <f aca="false">VLOOKUP(MONTH(N54),$Z$38:$AA$49,2)</f>
        <v>0.02</v>
      </c>
      <c r="T54" s="18" t="n">
        <f aca="false">VLOOKUP(MONTH(N54),$Z$38:$AB$49,3)</f>
        <v>0.8</v>
      </c>
      <c r="U54" s="19" t="n">
        <v>0.00217</v>
      </c>
      <c r="V54" s="19" t="n">
        <v>0.00131</v>
      </c>
      <c r="W54" s="19" t="n">
        <v>0.000983</v>
      </c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 t="str">
        <f aca="false">IF(M55&lt;=$C$17,"*","")</f>
        <v/>
      </c>
      <c r="M55" s="16" t="n">
        <v>49</v>
      </c>
      <c r="N55" s="17" t="n">
        <f aca="false">DATE(YEAR(N54),MONTH(N54)+1,1)</f>
        <v>38047</v>
      </c>
      <c r="O55" s="18" t="n">
        <f aca="false">VLOOKUP(N55,CURVES!$B$13:$C$312,2)</f>
        <v>2.69</v>
      </c>
      <c r="P55" s="18" t="n">
        <f aca="false">PriceMod!O55+VLOOKUP(N55,CURVES!$B$13:$D$312,3)</f>
        <v>2.695</v>
      </c>
      <c r="Q55" s="18" t="n">
        <f aca="false">CURVES!G61</f>
        <v>0.17</v>
      </c>
      <c r="R55" s="18" t="n">
        <f aca="false">CURVES!J61</f>
        <v>0.55</v>
      </c>
      <c r="S55" s="18" t="n">
        <f aca="false">VLOOKUP(MONTH(N55),$Z$38:$AA$49,2)</f>
        <v>0.02</v>
      </c>
      <c r="T55" s="18" t="n">
        <f aca="false">VLOOKUP(MONTH(N55),$Z$38:$AB$49,3)</f>
        <v>0.8</v>
      </c>
      <c r="U55" s="19" t="n">
        <v>0.002636</v>
      </c>
      <c r="V55" s="19" t="n">
        <v>0.001669</v>
      </c>
      <c r="W55" s="19" t="n">
        <v>0.001291</v>
      </c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 t="str">
        <f aca="false">IF(M56&lt;=$C$17,"*","")</f>
        <v/>
      </c>
      <c r="M56" s="16" t="n">
        <v>50</v>
      </c>
      <c r="N56" s="17" t="n">
        <f aca="false">DATE(YEAR(N55),MONTH(N55)+1,1)</f>
        <v>38078</v>
      </c>
      <c r="O56" s="18" t="n">
        <f aca="false">VLOOKUP(N56,CURVES!$B$13:$C$312,2)</f>
        <v>2.594</v>
      </c>
      <c r="P56" s="18" t="n">
        <f aca="false">PriceMod!O56+VLOOKUP(N56,CURVES!$B$13:$D$312,3)</f>
        <v>2.599</v>
      </c>
      <c r="Q56" s="18" t="n">
        <f aca="false">CURVES!G62</f>
        <v>0.1675</v>
      </c>
      <c r="R56" s="18" t="n">
        <f aca="false">CURVES!J62</f>
        <v>0.4</v>
      </c>
      <c r="S56" s="18" t="n">
        <f aca="false">VLOOKUP(MONTH(N56),$Z$38:$AA$49,2)</f>
        <v>0</v>
      </c>
      <c r="T56" s="18" t="n">
        <f aca="false">VLOOKUP(MONTH(N56),$Z$38:$AB$49,3)</f>
        <v>0.85</v>
      </c>
      <c r="U56" s="19" t="n">
        <v>0.003102</v>
      </c>
      <c r="V56" s="19" t="n">
        <v>0.002028</v>
      </c>
      <c r="W56" s="19" t="n">
        <v>0.001598</v>
      </c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 t="str">
        <f aca="false">IF(M57&lt;=$C$17,"*","")</f>
        <v/>
      </c>
      <c r="M57" s="16" t="n">
        <v>51</v>
      </c>
      <c r="N57" s="17" t="n">
        <f aca="false">DATE(YEAR(N56),MONTH(N56)+1,1)</f>
        <v>38108</v>
      </c>
      <c r="O57" s="18" t="n">
        <f aca="false">VLOOKUP(N57,CURVES!$B$13:$C$312,2)</f>
        <v>2.575</v>
      </c>
      <c r="P57" s="18" t="n">
        <f aca="false">PriceMod!O57+VLOOKUP(N57,CURVES!$B$13:$D$312,3)</f>
        <v>2.58</v>
      </c>
      <c r="Q57" s="18" t="n">
        <f aca="false">CURVES!G63</f>
        <v>0.1655</v>
      </c>
      <c r="R57" s="18" t="n">
        <f aca="false">CURVES!J63</f>
        <v>0.35</v>
      </c>
      <c r="S57" s="18" t="n">
        <f aca="false">VLOOKUP(MONTH(N57),$Z$38:$AA$49,2)</f>
        <v>-0.01</v>
      </c>
      <c r="T57" s="18" t="n">
        <f aca="false">VLOOKUP(MONTH(N57),$Z$38:$AB$49,3)</f>
        <v>0.9</v>
      </c>
      <c r="U57" s="19" t="n">
        <v>0.003568</v>
      </c>
      <c r="V57" s="19" t="n">
        <v>0.002388</v>
      </c>
      <c r="W57" s="19" t="n">
        <v>0.001905</v>
      </c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 t="str">
        <f aca="false">IF(M58&lt;=$C$17,"*","")</f>
        <v/>
      </c>
      <c r="M58" s="16" t="n">
        <v>52</v>
      </c>
      <c r="N58" s="17" t="n">
        <f aca="false">DATE(YEAR(N57),MONTH(N57)+1,1)</f>
        <v>38139</v>
      </c>
      <c r="O58" s="18" t="n">
        <f aca="false">VLOOKUP(N58,CURVES!$B$13:$C$312,2)</f>
        <v>2.586</v>
      </c>
      <c r="P58" s="18" t="n">
        <f aca="false">PriceMod!O58+VLOOKUP(N58,CURVES!$B$13:$D$312,3)</f>
        <v>2.591</v>
      </c>
      <c r="Q58" s="18" t="n">
        <f aca="false">CURVES!G64</f>
        <v>0.1652</v>
      </c>
      <c r="R58" s="18" t="n">
        <f aca="false">CURVES!J64</f>
        <v>0.4</v>
      </c>
      <c r="S58" s="18" t="n">
        <f aca="false">VLOOKUP(MONTH(N58),$Z$38:$AA$49,2)</f>
        <v>-0.01</v>
      </c>
      <c r="T58" s="18" t="n">
        <f aca="false">VLOOKUP(MONTH(N58),$Z$38:$AB$49,3)</f>
        <v>0.9</v>
      </c>
      <c r="U58" s="19" t="n">
        <v>0.004034</v>
      </c>
      <c r="V58" s="19" t="n">
        <v>0.002747</v>
      </c>
      <c r="W58" s="19" t="n">
        <v>0.002213</v>
      </c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 t="str">
        <f aca="false">IF(M59&lt;=$C$17,"*","")</f>
        <v/>
      </c>
      <c r="M59" s="16" t="n">
        <v>53</v>
      </c>
      <c r="N59" s="17" t="n">
        <f aca="false">DATE(YEAR(N58),MONTH(N58)+1,1)</f>
        <v>38169</v>
      </c>
      <c r="O59" s="18" t="n">
        <f aca="false">VLOOKUP(N59,CURVES!$B$13:$C$312,2)</f>
        <v>2.592</v>
      </c>
      <c r="P59" s="18" t="n">
        <f aca="false">PriceMod!O59+VLOOKUP(N59,CURVES!$B$13:$D$312,3)</f>
        <v>2.597</v>
      </c>
      <c r="Q59" s="18" t="n">
        <f aca="false">CURVES!G65</f>
        <v>0.1649</v>
      </c>
      <c r="R59" s="18" t="n">
        <f aca="false">CURVES!J65</f>
        <v>0.4</v>
      </c>
      <c r="S59" s="18" t="n">
        <f aca="false">VLOOKUP(MONTH(N59),$Z$38:$AA$49,2)</f>
        <v>-0.01</v>
      </c>
      <c r="T59" s="18" t="n">
        <f aca="false">VLOOKUP(MONTH(N59),$Z$38:$AB$49,3)</f>
        <v>0.9</v>
      </c>
      <c r="U59" s="19" t="n">
        <v>0.0045</v>
      </c>
      <c r="V59" s="19" t="n">
        <v>0.003106</v>
      </c>
      <c r="W59" s="19" t="n">
        <v>0.00252</v>
      </c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 t="str">
        <f aca="false">IF(M60&lt;=$C$17,"*","")</f>
        <v/>
      </c>
      <c r="M60" s="16" t="n">
        <v>54</v>
      </c>
      <c r="N60" s="17" t="n">
        <f aca="false">DATE(YEAR(N59),MONTH(N59)+1,1)</f>
        <v>38200</v>
      </c>
      <c r="O60" s="18" t="n">
        <f aca="false">VLOOKUP(N60,CURVES!$B$13:$C$312,2)</f>
        <v>2.6</v>
      </c>
      <c r="P60" s="18" t="n">
        <f aca="false">PriceMod!O60+VLOOKUP(N60,CURVES!$B$13:$D$312,3)</f>
        <v>2.605</v>
      </c>
      <c r="Q60" s="18" t="n">
        <f aca="false">CURVES!G66</f>
        <v>0.1646</v>
      </c>
      <c r="R60" s="18" t="n">
        <f aca="false">CURVES!J66</f>
        <v>0.55</v>
      </c>
      <c r="S60" s="18" t="n">
        <f aca="false">VLOOKUP(MONTH(N60),$Z$38:$AA$49,2)</f>
        <v>-0.01</v>
      </c>
      <c r="T60" s="18" t="n">
        <f aca="false">VLOOKUP(MONTH(N60),$Z$38:$AB$49,3)</f>
        <v>0.9</v>
      </c>
      <c r="U60" s="19" t="n">
        <v>0.004966</v>
      </c>
      <c r="V60" s="19" t="n">
        <v>0.003466</v>
      </c>
      <c r="W60" s="19" t="n">
        <v>0.002827</v>
      </c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 t="str">
        <f aca="false">IF(M61&lt;=$C$17,"*","")</f>
        <v/>
      </c>
      <c r="M61" s="16" t="n">
        <v>55</v>
      </c>
      <c r="N61" s="17" t="n">
        <f aca="false">DATE(YEAR(N60),MONTH(N60)+1,1)</f>
        <v>38231</v>
      </c>
      <c r="O61" s="18" t="n">
        <f aca="false">VLOOKUP(N61,CURVES!$B$13:$C$312,2)</f>
        <v>2.6</v>
      </c>
      <c r="P61" s="18" t="n">
        <f aca="false">PriceMod!O61+VLOOKUP(N61,CURVES!$B$13:$D$312,3)</f>
        <v>2.605</v>
      </c>
      <c r="Q61" s="18" t="n">
        <f aca="false">CURVES!G67</f>
        <v>0.1643</v>
      </c>
      <c r="R61" s="18" t="n">
        <f aca="false">CURVES!J67</f>
        <v>0.6</v>
      </c>
      <c r="S61" s="18" t="n">
        <f aca="false">VLOOKUP(MONTH(N61),$Z$38:$AA$49,2)</f>
        <v>-0.01</v>
      </c>
      <c r="T61" s="18" t="n">
        <f aca="false">VLOOKUP(MONTH(N61),$Z$38:$AB$49,3)</f>
        <v>0.9</v>
      </c>
      <c r="U61" s="19" t="n">
        <v>0.004998</v>
      </c>
      <c r="V61" s="19" t="n">
        <v>0.00343</v>
      </c>
      <c r="W61" s="19" t="n">
        <v>0.002796</v>
      </c>
    </row>
    <row r="62" customFormat="false" ht="15" hidden="false" customHeight="tru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 t="str">
        <f aca="false">IF(M62&lt;=$C$17,"*","")</f>
        <v/>
      </c>
      <c r="M62" s="16" t="n">
        <v>56</v>
      </c>
      <c r="N62" s="17" t="n">
        <f aca="false">DATE(YEAR(N61),MONTH(N61)+1,1)</f>
        <v>38261</v>
      </c>
      <c r="O62" s="18" t="n">
        <f aca="false">VLOOKUP(N62,CURVES!$B$13:$C$312,2)</f>
        <v>2.631</v>
      </c>
      <c r="P62" s="18" t="n">
        <f aca="false">PriceMod!O62+VLOOKUP(N62,CURVES!$B$13:$D$312,3)</f>
        <v>2.636</v>
      </c>
      <c r="Q62" s="18" t="n">
        <f aca="false">CURVES!G68</f>
        <v>0.164</v>
      </c>
      <c r="R62" s="18" t="n">
        <f aca="false">CURVES!J68</f>
        <v>0.6</v>
      </c>
      <c r="S62" s="18" t="n">
        <f aca="false">VLOOKUP(MONTH(N62),$Z$38:$AA$49,2)</f>
        <v>0</v>
      </c>
      <c r="T62" s="18" t="n">
        <f aca="false">VLOOKUP(MONTH(N62),$Z$38:$AB$49,3)</f>
        <v>0.85</v>
      </c>
      <c r="U62" s="19" t="n">
        <v>0.00503</v>
      </c>
      <c r="V62" s="19" t="n">
        <v>0.003395</v>
      </c>
      <c r="W62" s="19" t="n">
        <v>0.002765</v>
      </c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 t="str">
        <f aca="false">IF(M63&lt;=$C$17,"*","")</f>
        <v/>
      </c>
      <c r="M63" s="16" t="n">
        <v>57</v>
      </c>
      <c r="N63" s="17" t="n">
        <f aca="false">DATE(YEAR(N62),MONTH(N62)+1,1)</f>
        <v>38292</v>
      </c>
      <c r="O63" s="18" t="n">
        <f aca="false">VLOOKUP(N63,CURVES!$B$13:$C$312,2)</f>
        <v>2.767</v>
      </c>
      <c r="P63" s="18" t="n">
        <f aca="false">PriceMod!O63+VLOOKUP(N63,CURVES!$B$13:$D$312,3)</f>
        <v>2.772</v>
      </c>
      <c r="Q63" s="18" t="n">
        <f aca="false">CURVES!G69</f>
        <v>0.164</v>
      </c>
      <c r="R63" s="18" t="n">
        <f aca="false">CURVES!J69</f>
        <v>0.6</v>
      </c>
      <c r="S63" s="18" t="n">
        <f aca="false">VLOOKUP(MONTH(N63),$Z$38:$AA$49,2)</f>
        <v>0.02</v>
      </c>
      <c r="T63" s="18" t="n">
        <f aca="false">VLOOKUP(MONTH(N63),$Z$38:$AB$49,3)</f>
        <v>0.8</v>
      </c>
      <c r="U63" s="19" t="n">
        <v>0.005062</v>
      </c>
      <c r="V63" s="19" t="n">
        <v>0.00336</v>
      </c>
      <c r="W63" s="19" t="n">
        <v>0.002734</v>
      </c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 t="str">
        <f aca="false">IF(M64&lt;=$C$17,"*","")</f>
        <v/>
      </c>
      <c r="M64" s="16" t="n">
        <v>58</v>
      </c>
      <c r="N64" s="17" t="n">
        <f aca="false">DATE(YEAR(N63),MONTH(N63)+1,1)</f>
        <v>38322</v>
      </c>
      <c r="O64" s="18" t="n">
        <f aca="false">VLOOKUP(N64,CURVES!$B$13:$C$312,2)</f>
        <v>2.892</v>
      </c>
      <c r="P64" s="18" t="n">
        <f aca="false">PriceMod!O64+VLOOKUP(N64,CURVES!$B$13:$D$312,3)</f>
        <v>2.897</v>
      </c>
      <c r="Q64" s="18" t="n">
        <f aca="false">CURVES!G70</f>
        <v>0.1645</v>
      </c>
      <c r="R64" s="18" t="n">
        <f aca="false">CURVES!J70</f>
        <v>1.05</v>
      </c>
      <c r="S64" s="18" t="n">
        <f aca="false">VLOOKUP(MONTH(N64),$Z$38:$AA$49,2)</f>
        <v>0.02</v>
      </c>
      <c r="T64" s="18" t="n">
        <f aca="false">VLOOKUP(MONTH(N64),$Z$38:$AB$49,3)</f>
        <v>0.8</v>
      </c>
      <c r="U64" s="19" t="n">
        <v>0.005094</v>
      </c>
      <c r="V64" s="19" t="n">
        <v>0.003325</v>
      </c>
      <c r="W64" s="19" t="n">
        <v>0.002703</v>
      </c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 t="str">
        <f aca="false">IF(M65&lt;=$C$17,"*","")</f>
        <v/>
      </c>
      <c r="M65" s="16" t="n">
        <v>59</v>
      </c>
      <c r="N65" s="17" t="n">
        <f aca="false">DATE(YEAR(N64),MONTH(N64)+1,1)</f>
        <v>38353</v>
      </c>
      <c r="O65" s="18" t="n">
        <f aca="false">VLOOKUP(N65,CURVES!$B$13:$C$312,2)</f>
        <v>2.943</v>
      </c>
      <c r="P65" s="18" t="n">
        <f aca="false">PriceMod!O65+VLOOKUP(N65,CURVES!$B$13:$D$312,3)</f>
        <v>2.948</v>
      </c>
      <c r="Q65" s="18" t="n">
        <f aca="false">CURVES!G71</f>
        <v>0.166</v>
      </c>
      <c r="R65" s="18" t="n">
        <f aca="false">CURVES!J71</f>
        <v>1.05</v>
      </c>
      <c r="S65" s="18" t="n">
        <f aca="false">VLOOKUP(MONTH(N65),$Z$38:$AA$49,2)</f>
        <v>0.02</v>
      </c>
      <c r="T65" s="18" t="n">
        <f aca="false">VLOOKUP(MONTH(N65),$Z$38:$AB$49,3)</f>
        <v>0.8</v>
      </c>
      <c r="U65" s="19" t="n">
        <v>0.005126</v>
      </c>
      <c r="V65" s="19" t="n">
        <v>0.003289</v>
      </c>
      <c r="W65" s="19" t="n">
        <v>0.002672</v>
      </c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 t="str">
        <f aca="false">IF(M66&lt;=$C$17,"*","")</f>
        <v/>
      </c>
      <c r="M66" s="16" t="n">
        <v>60</v>
      </c>
      <c r="N66" s="17" t="n">
        <f aca="false">DATE(YEAR(N65),MONTH(N65)+1,1)</f>
        <v>38384</v>
      </c>
      <c r="O66" s="18" t="n">
        <f aca="false">VLOOKUP(N66,CURVES!$B$13:$C$312,2)</f>
        <v>2.825</v>
      </c>
      <c r="P66" s="18" t="n">
        <f aca="false">PriceMod!O66+VLOOKUP(N66,CURVES!$B$13:$D$312,3)</f>
        <v>2.83</v>
      </c>
      <c r="Q66" s="18" t="n">
        <f aca="false">CURVES!G72</f>
        <v>0.166</v>
      </c>
      <c r="R66" s="18" t="n">
        <f aca="false">CURVES!J72</f>
        <v>1.05</v>
      </c>
      <c r="S66" s="18" t="n">
        <f aca="false">VLOOKUP(MONTH(N66),$Z$38:$AA$49,2)</f>
        <v>0.02</v>
      </c>
      <c r="T66" s="18" t="n">
        <f aca="false">VLOOKUP(MONTH(N66),$Z$38:$AB$49,3)</f>
        <v>0.8</v>
      </c>
      <c r="U66" s="19" t="n">
        <v>0.005159</v>
      </c>
      <c r="V66" s="19" t="n">
        <v>0.003254</v>
      </c>
      <c r="W66" s="19" t="n">
        <v>0.002641</v>
      </c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 t="str">
        <f aca="false">IF(M67&lt;=$C$17,"*","")</f>
        <v/>
      </c>
      <c r="M67" s="16" t="n">
        <v>61</v>
      </c>
      <c r="N67" s="17" t="n">
        <f aca="false">DATE(YEAR(N66),MONTH(N66)+1,1)</f>
        <v>38412</v>
      </c>
      <c r="O67" s="18" t="n">
        <f aca="false">VLOOKUP(N67,CURVES!$B$13:$C$312,2)</f>
        <v>2.7475</v>
      </c>
      <c r="P67" s="18" t="n">
        <f aca="false">PriceMod!O67+VLOOKUP(N67,CURVES!$B$13:$D$312,3)</f>
        <v>2.7525</v>
      </c>
      <c r="Q67" s="18" t="n">
        <f aca="false">CURVES!G73</f>
        <v>0.164</v>
      </c>
      <c r="R67" s="18" t="n">
        <f aca="false">CURVES!J73</f>
        <v>0.55</v>
      </c>
      <c r="S67" s="18" t="n">
        <f aca="false">VLOOKUP(MONTH(N67),$Z$38:$AA$49,2)</f>
        <v>0.02</v>
      </c>
      <c r="T67" s="18" t="n">
        <f aca="false">VLOOKUP(MONTH(N67),$Z$38:$AB$49,3)</f>
        <v>0.8</v>
      </c>
      <c r="U67" s="19" t="n">
        <v>0.005159</v>
      </c>
      <c r="V67" s="19" t="n">
        <v>0.003254</v>
      </c>
      <c r="W67" s="19" t="n">
        <v>0.002641</v>
      </c>
    </row>
    <row r="68" customFormat="false" ht="12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 t="str">
        <f aca="false">IF(M68&lt;=$C$17,"*","")</f>
        <v/>
      </c>
      <c r="M68" s="16" t="n">
        <v>62</v>
      </c>
      <c r="N68" s="17" t="n">
        <f aca="false">DATE(YEAR(N67),MONTH(N67)+1,1)</f>
        <v>38443</v>
      </c>
      <c r="O68" s="18" t="n">
        <f aca="false">VLOOKUP(N68,CURVES!$B$13:$C$312,2)</f>
        <v>2.6515</v>
      </c>
      <c r="P68" s="18" t="n">
        <f aca="false">PriceMod!O68+VLOOKUP(N68,CURVES!$B$13:$D$312,3)</f>
        <v>2.6565</v>
      </c>
      <c r="Q68" s="18" t="n">
        <f aca="false">CURVES!G74</f>
        <v>0.162</v>
      </c>
      <c r="R68" s="18" t="n">
        <f aca="false">CURVES!J74</f>
        <v>0.4</v>
      </c>
      <c r="S68" s="18" t="n">
        <f aca="false">VLOOKUP(MONTH(N68),$Z$38:$AA$49,2)</f>
        <v>0</v>
      </c>
      <c r="T68" s="18" t="n">
        <f aca="false">VLOOKUP(MONTH(N68),$Z$38:$AB$49,3)</f>
        <v>0.85</v>
      </c>
      <c r="U68" s="19" t="n">
        <v>0.005159</v>
      </c>
      <c r="V68" s="19" t="n">
        <v>0.003254</v>
      </c>
      <c r="W68" s="19" t="n">
        <v>0.002641</v>
      </c>
    </row>
    <row r="69" customFormat="false" ht="12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 t="str">
        <f aca="false">IF(M69&lt;=$C$17,"*","")</f>
        <v/>
      </c>
      <c r="M69" s="16" t="n">
        <v>63</v>
      </c>
      <c r="N69" s="17" t="n">
        <f aca="false">DATE(YEAR(N68),MONTH(N68)+1,1)</f>
        <v>38473</v>
      </c>
      <c r="O69" s="18" t="n">
        <f aca="false">VLOOKUP(N69,CURVES!$B$13:$C$312,2)</f>
        <v>2.6325</v>
      </c>
      <c r="P69" s="18" t="n">
        <f aca="false">PriceMod!O69+VLOOKUP(N69,CURVES!$B$13:$D$312,3)</f>
        <v>2.6375</v>
      </c>
      <c r="Q69" s="18" t="n">
        <f aca="false">CURVES!G75</f>
        <v>0.161</v>
      </c>
      <c r="R69" s="18" t="n">
        <f aca="false">CURVES!J75</f>
        <v>0.35</v>
      </c>
      <c r="S69" s="18" t="n">
        <f aca="false">VLOOKUP(MONTH(N69),$Z$38:$AA$49,2)</f>
        <v>-0.01</v>
      </c>
      <c r="T69" s="18" t="n">
        <f aca="false">VLOOKUP(MONTH(N69),$Z$38:$AB$49,3)</f>
        <v>0.9</v>
      </c>
      <c r="U69" s="19" t="n">
        <v>0.005159</v>
      </c>
      <c r="V69" s="19" t="n">
        <v>0.003254</v>
      </c>
      <c r="W69" s="19" t="n">
        <v>0.002641</v>
      </c>
    </row>
    <row r="70" customFormat="false" ht="12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 t="str">
        <f aca="false">IF(M70&lt;=$C$17,"*","")</f>
        <v/>
      </c>
      <c r="M70" s="16" t="n">
        <v>64</v>
      </c>
      <c r="N70" s="17" t="n">
        <f aca="false">DATE(YEAR(N69),MONTH(N69)+1,1)</f>
        <v>38504</v>
      </c>
      <c r="O70" s="18" t="n">
        <f aca="false">VLOOKUP(N70,CURVES!$B$13:$C$312,2)</f>
        <v>2.6435</v>
      </c>
      <c r="P70" s="18" t="n">
        <f aca="false">PriceMod!O70+VLOOKUP(N70,CURVES!$B$13:$D$312,3)</f>
        <v>2.6485</v>
      </c>
      <c r="Q70" s="18" t="n">
        <f aca="false">CURVES!G76</f>
        <v>0.1607</v>
      </c>
      <c r="R70" s="18" t="n">
        <f aca="false">CURVES!J76</f>
        <v>0.4</v>
      </c>
      <c r="S70" s="18" t="n">
        <f aca="false">VLOOKUP(MONTH(N70),$Z$38:$AA$49,2)</f>
        <v>-0.01</v>
      </c>
      <c r="T70" s="18" t="n">
        <f aca="false">VLOOKUP(MONTH(N70),$Z$38:$AB$49,3)</f>
        <v>0.9</v>
      </c>
      <c r="U70" s="19" t="n">
        <v>0.005159</v>
      </c>
      <c r="V70" s="19" t="n">
        <v>0.003254</v>
      </c>
      <c r="W70" s="19" t="n">
        <v>0.002641</v>
      </c>
    </row>
    <row r="71" customFormat="false" ht="12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 t="str">
        <f aca="false">IF(M71&lt;=$C$17,"*","")</f>
        <v/>
      </c>
      <c r="M71" s="16" t="n">
        <v>65</v>
      </c>
      <c r="N71" s="17" t="n">
        <f aca="false">DATE(YEAR(N70),MONTH(N70)+1,1)</f>
        <v>38534</v>
      </c>
      <c r="O71" s="18" t="n">
        <f aca="false">VLOOKUP(N71,CURVES!$B$13:$C$312,2)</f>
        <v>2.6495</v>
      </c>
      <c r="P71" s="18" t="n">
        <f aca="false">PriceMod!O71+VLOOKUP(N71,CURVES!$B$13:$D$312,3)</f>
        <v>2.6545</v>
      </c>
      <c r="Q71" s="18" t="n">
        <f aca="false">CURVES!G77</f>
        <v>0.1604</v>
      </c>
      <c r="R71" s="18" t="n">
        <f aca="false">CURVES!J77</f>
        <v>0.4</v>
      </c>
      <c r="S71" s="18" t="n">
        <f aca="false">VLOOKUP(MONTH(N71),$Z$38:$AA$49,2)</f>
        <v>-0.01</v>
      </c>
      <c r="T71" s="18" t="n">
        <f aca="false">VLOOKUP(MONTH(N71),$Z$38:$AB$49,3)</f>
        <v>0.9</v>
      </c>
      <c r="U71" s="19" t="n">
        <v>0.005159</v>
      </c>
      <c r="V71" s="19" t="n">
        <v>0.003254</v>
      </c>
      <c r="W71" s="19" t="n">
        <v>0.002641</v>
      </c>
    </row>
    <row r="72" customFormat="false" ht="12.75" hidden="false" customHeight="tru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 t="str">
        <f aca="false">IF(M72&lt;=$C$17,"*","")</f>
        <v/>
      </c>
      <c r="M72" s="16" t="n">
        <v>66</v>
      </c>
      <c r="N72" s="17" t="n">
        <f aca="false">DATE(YEAR(N71),MONTH(N71)+1,1)</f>
        <v>38565</v>
      </c>
      <c r="O72" s="18" t="n">
        <f aca="false">VLOOKUP(N72,CURVES!$B$13:$C$312,2)</f>
        <v>2.6575</v>
      </c>
      <c r="P72" s="18" t="n">
        <f aca="false">PriceMod!O72+VLOOKUP(N72,CURVES!$B$13:$D$312,3)</f>
        <v>2.6625</v>
      </c>
      <c r="Q72" s="18" t="n">
        <f aca="false">CURVES!G78</f>
        <v>0.1601</v>
      </c>
      <c r="R72" s="18" t="n">
        <f aca="false">CURVES!J78</f>
        <v>0.55</v>
      </c>
      <c r="S72" s="18" t="n">
        <f aca="false">VLOOKUP(MONTH(N72),$Z$38:$AA$49,2)</f>
        <v>-0.01</v>
      </c>
      <c r="T72" s="18" t="n">
        <f aca="false">VLOOKUP(MONTH(N72),$Z$38:$AB$49,3)</f>
        <v>0.9</v>
      </c>
      <c r="U72" s="19" t="n">
        <v>0.005159</v>
      </c>
      <c r="V72" s="19" t="n">
        <v>0.003254</v>
      </c>
      <c r="W72" s="19" t="n">
        <v>0.002641</v>
      </c>
    </row>
    <row r="73" customFormat="false" ht="12.75" hidden="false" customHeight="fals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 t="str">
        <f aca="false">IF(M73&lt;=$C$17,"*","")</f>
        <v/>
      </c>
      <c r="M73" s="16" t="n">
        <v>67</v>
      </c>
      <c r="N73" s="17" t="n">
        <f aca="false">DATE(YEAR(N72),MONTH(N72)+1,1)</f>
        <v>38596</v>
      </c>
      <c r="O73" s="18" t="n">
        <f aca="false">VLOOKUP(N73,CURVES!$B$13:$C$312,2)</f>
        <v>2.6575</v>
      </c>
      <c r="P73" s="18" t="n">
        <f aca="false">PriceMod!O73+VLOOKUP(N73,CURVES!$B$13:$D$312,3)</f>
        <v>2.6625</v>
      </c>
      <c r="Q73" s="18" t="n">
        <f aca="false">CURVES!G79</f>
        <v>0.1598</v>
      </c>
      <c r="R73" s="18" t="n">
        <f aca="false">CURVES!J79</f>
        <v>0.6</v>
      </c>
      <c r="S73" s="18" t="n">
        <f aca="false">VLOOKUP(MONTH(N73),$Z$38:$AA$49,2)</f>
        <v>-0.01</v>
      </c>
      <c r="T73" s="18" t="n">
        <f aca="false">VLOOKUP(MONTH(N73),$Z$38:$AB$49,3)</f>
        <v>0.9</v>
      </c>
      <c r="U73" s="19" t="n">
        <v>0.005159</v>
      </c>
      <c r="V73" s="19" t="n">
        <v>0.003254</v>
      </c>
      <c r="W73" s="19" t="n">
        <v>0.002641</v>
      </c>
    </row>
    <row r="74" customFormat="false" ht="12.75" hidden="false" customHeight="fals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 t="str">
        <f aca="false">IF(M74&lt;=$C$17,"*","")</f>
        <v/>
      </c>
      <c r="M74" s="16" t="n">
        <v>68</v>
      </c>
      <c r="N74" s="17" t="n">
        <f aca="false">DATE(YEAR(N73),MONTH(N73)+1,1)</f>
        <v>38626</v>
      </c>
      <c r="O74" s="18" t="n">
        <f aca="false">VLOOKUP(N74,CURVES!$B$13:$C$312,2)</f>
        <v>2.6885</v>
      </c>
      <c r="P74" s="18" t="n">
        <f aca="false">PriceMod!O74+VLOOKUP(N74,CURVES!$B$13:$D$312,3)</f>
        <v>2.6935</v>
      </c>
      <c r="Q74" s="18" t="n">
        <f aca="false">CURVES!G80</f>
        <v>0.1595</v>
      </c>
      <c r="R74" s="18" t="n">
        <f aca="false">CURVES!J80</f>
        <v>0.6</v>
      </c>
      <c r="S74" s="18" t="n">
        <f aca="false">VLOOKUP(MONTH(N74),$Z$38:$AA$49,2)</f>
        <v>0</v>
      </c>
      <c r="T74" s="18" t="n">
        <f aca="false">VLOOKUP(MONTH(N74),$Z$38:$AB$49,3)</f>
        <v>0.85</v>
      </c>
      <c r="U74" s="19" t="n">
        <v>0.005159</v>
      </c>
      <c r="V74" s="19" t="n">
        <v>0.003254</v>
      </c>
      <c r="W74" s="19" t="n">
        <v>0.002641</v>
      </c>
    </row>
    <row r="75" customFormat="false" ht="12.75" hidden="false" customHeight="fals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 t="str">
        <f aca="false">IF(M75&lt;=$C$17,"*","")</f>
        <v/>
      </c>
      <c r="M75" s="16" t="n">
        <v>69</v>
      </c>
      <c r="N75" s="17" t="n">
        <f aca="false">DATE(YEAR(N74),MONTH(N74)+1,1)</f>
        <v>38657</v>
      </c>
      <c r="O75" s="18" t="n">
        <f aca="false">VLOOKUP(N75,CURVES!$B$13:$C$312,2)</f>
        <v>2.8245</v>
      </c>
      <c r="P75" s="18" t="n">
        <f aca="false">PriceMod!O75+VLOOKUP(N75,CURVES!$B$13:$D$312,3)</f>
        <v>2.8295</v>
      </c>
      <c r="Q75" s="18" t="n">
        <f aca="false">CURVES!G81</f>
        <v>0.1595</v>
      </c>
      <c r="R75" s="18" t="n">
        <f aca="false">CURVES!J81</f>
        <v>0.6</v>
      </c>
      <c r="S75" s="18" t="n">
        <f aca="false">VLOOKUP(MONTH(N75),$Z$38:$AA$49,2)</f>
        <v>0.02</v>
      </c>
      <c r="T75" s="18" t="n">
        <f aca="false">VLOOKUP(MONTH(N75),$Z$38:$AB$49,3)</f>
        <v>0.8</v>
      </c>
      <c r="U75" s="19" t="n">
        <v>0.005159</v>
      </c>
      <c r="V75" s="19" t="n">
        <v>0.003254</v>
      </c>
      <c r="W75" s="19" t="n">
        <v>0.002641</v>
      </c>
    </row>
    <row r="76" customFormat="false" ht="12.75" hidden="false" customHeight="fals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 t="str">
        <f aca="false">IF(M76&lt;=$C$17,"*","")</f>
        <v/>
      </c>
      <c r="M76" s="16" t="n">
        <v>70</v>
      </c>
      <c r="N76" s="17" t="n">
        <f aca="false">DATE(YEAR(N75),MONTH(N75)+1,1)</f>
        <v>38687</v>
      </c>
      <c r="O76" s="18" t="n">
        <f aca="false">VLOOKUP(N76,CURVES!$B$13:$C$312,2)</f>
        <v>2.9495</v>
      </c>
      <c r="P76" s="18" t="n">
        <f aca="false">PriceMod!O76+VLOOKUP(N76,CURVES!$B$13:$D$312,3)</f>
        <v>2.9545</v>
      </c>
      <c r="Q76" s="18" t="n">
        <f aca="false">CURVES!G82</f>
        <v>0.1595</v>
      </c>
      <c r="R76" s="18" t="n">
        <f aca="false">CURVES!J82</f>
        <v>1.05</v>
      </c>
      <c r="S76" s="18" t="n">
        <f aca="false">VLOOKUP(MONTH(N76),$Z$38:$AA$49,2)</f>
        <v>0.02</v>
      </c>
      <c r="T76" s="18" t="n">
        <f aca="false">VLOOKUP(MONTH(N76),$Z$38:$AB$49,3)</f>
        <v>0.8</v>
      </c>
      <c r="U76" s="19" t="n">
        <v>0.005159</v>
      </c>
      <c r="V76" s="19" t="n">
        <v>0.003254</v>
      </c>
      <c r="W76" s="19" t="n">
        <v>0.002641</v>
      </c>
    </row>
    <row r="77" customFormat="false" ht="12.75" hidden="false" customHeight="fals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 t="str">
        <f aca="false">IF(M77&lt;=$C$17,"*","")</f>
        <v/>
      </c>
      <c r="M77" s="16" t="n">
        <v>71</v>
      </c>
      <c r="N77" s="17" t="n">
        <f aca="false">DATE(YEAR(N76),MONTH(N76)+1,1)</f>
        <v>38718</v>
      </c>
      <c r="O77" s="18" t="n">
        <f aca="false">VLOOKUP(N77,CURVES!$B$13:$C$312,2)</f>
        <v>3.0055</v>
      </c>
      <c r="P77" s="18" t="n">
        <f aca="false">PriceMod!O77+VLOOKUP(N77,CURVES!$B$13:$D$312,3)</f>
        <v>3.0105</v>
      </c>
      <c r="Q77" s="18" t="n">
        <f aca="false">CURVES!G83</f>
        <v>0.1595</v>
      </c>
      <c r="R77" s="18" t="n">
        <f aca="false">CURVES!J83</f>
        <v>1.05</v>
      </c>
      <c r="S77" s="18" t="n">
        <f aca="false">VLOOKUP(MONTH(N77),$Z$38:$AA$49,2)</f>
        <v>0.02</v>
      </c>
      <c r="T77" s="18" t="n">
        <f aca="false">VLOOKUP(MONTH(N77),$Z$38:$AB$49,3)</f>
        <v>0.8</v>
      </c>
      <c r="U77" s="19" t="n">
        <v>0.005159</v>
      </c>
      <c r="V77" s="19" t="n">
        <v>0.003254</v>
      </c>
      <c r="W77" s="19" t="n">
        <v>0.002641</v>
      </c>
    </row>
    <row r="78" customFormat="false" ht="12.75" hidden="false" customHeight="fals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 t="str">
        <f aca="false">IF(M78&lt;=$C$17,"*","")</f>
        <v/>
      </c>
      <c r="M78" s="16" t="n">
        <v>72</v>
      </c>
      <c r="N78" s="17" t="n">
        <f aca="false">DATE(YEAR(N77),MONTH(N77)+1,1)</f>
        <v>38749</v>
      </c>
      <c r="O78" s="18" t="n">
        <f aca="false">VLOOKUP(N78,CURVES!$B$13:$C$312,2)</f>
        <v>2.8875</v>
      </c>
      <c r="P78" s="18" t="n">
        <f aca="false">PriceMod!O78+VLOOKUP(N78,CURVES!$B$13:$D$312,3)</f>
        <v>2.8925</v>
      </c>
      <c r="Q78" s="18" t="n">
        <f aca="false">CURVES!G84</f>
        <v>0.1595</v>
      </c>
      <c r="R78" s="18" t="n">
        <f aca="false">CURVES!J84</f>
        <v>1.05</v>
      </c>
      <c r="S78" s="18" t="n">
        <f aca="false">VLOOKUP(MONTH(N78),$Z$38:$AA$49,2)</f>
        <v>0.02</v>
      </c>
      <c r="T78" s="18" t="n">
        <f aca="false">VLOOKUP(MONTH(N78),$Z$38:$AB$49,3)</f>
        <v>0.8</v>
      </c>
      <c r="U78" s="19" t="n">
        <v>0.005159</v>
      </c>
      <c r="V78" s="19" t="n">
        <v>0.003254</v>
      </c>
      <c r="W78" s="19" t="n">
        <v>0.002641</v>
      </c>
    </row>
    <row r="79" customFormat="false" ht="12.75" hidden="false" customHeight="fals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 t="str">
        <f aca="false">IF(M79&lt;=$C$17,"*","")</f>
        <v/>
      </c>
      <c r="M79" s="16" t="n">
        <v>73</v>
      </c>
      <c r="N79" s="17" t="n">
        <f aca="false">DATE(YEAR(N78),MONTH(N78)+1,1)</f>
        <v>38777</v>
      </c>
      <c r="O79" s="18" t="n">
        <f aca="false">VLOOKUP(N79,CURVES!$B$13:$C$312,2)</f>
        <v>2.81</v>
      </c>
      <c r="P79" s="18" t="n">
        <f aca="false">PriceMod!O79+VLOOKUP(N79,CURVES!$B$13:$D$312,3)</f>
        <v>2.815</v>
      </c>
      <c r="Q79" s="18" t="n">
        <f aca="false">CURVES!G85</f>
        <v>0.1585</v>
      </c>
      <c r="R79" s="18" t="n">
        <f aca="false">CURVES!J85</f>
        <v>0.55</v>
      </c>
      <c r="S79" s="18" t="n">
        <f aca="false">VLOOKUP(MONTH(N79),$Z$38:$AA$49,2)</f>
        <v>0.02</v>
      </c>
      <c r="T79" s="18" t="n">
        <f aca="false">VLOOKUP(MONTH(N79),$Z$38:$AB$49,3)</f>
        <v>0.8</v>
      </c>
      <c r="U79" s="19" t="n">
        <v>0.005159</v>
      </c>
      <c r="V79" s="19" t="n">
        <v>0.003254</v>
      </c>
      <c r="W79" s="19" t="n">
        <v>0.002641</v>
      </c>
    </row>
    <row r="80" customFormat="false" ht="13.5" hidden="false" customHeight="tru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 t="str">
        <f aca="false">IF(M80&lt;=$C$17,"*","")</f>
        <v/>
      </c>
      <c r="M80" s="16" t="n">
        <v>74</v>
      </c>
      <c r="N80" s="17" t="n">
        <f aca="false">DATE(YEAR(N79),MONTH(N79)+1,1)</f>
        <v>38808</v>
      </c>
      <c r="O80" s="18" t="n">
        <f aca="false">VLOOKUP(N80,CURVES!$B$13:$C$312,2)</f>
        <v>2.714</v>
      </c>
      <c r="P80" s="18" t="n">
        <f aca="false">PriceMod!O80+VLOOKUP(N80,CURVES!$B$13:$D$312,3)</f>
        <v>2.719</v>
      </c>
      <c r="Q80" s="18" t="n">
        <f aca="false">CURVES!G86</f>
        <v>0.1575</v>
      </c>
      <c r="R80" s="18" t="n">
        <f aca="false">CURVES!J86</f>
        <v>0.3</v>
      </c>
      <c r="S80" s="18" t="n">
        <f aca="false">VLOOKUP(MONTH(N80),$Z$38:$AA$49,2)</f>
        <v>0</v>
      </c>
      <c r="T80" s="18" t="n">
        <f aca="false">VLOOKUP(MONTH(N80),$Z$38:$AB$49,3)</f>
        <v>0.85</v>
      </c>
      <c r="U80" s="19" t="n">
        <v>0.005159</v>
      </c>
      <c r="V80" s="19" t="n">
        <v>0.003254</v>
      </c>
      <c r="W80" s="19" t="n">
        <v>0.002641</v>
      </c>
    </row>
    <row r="81" customFormat="false" ht="12.75" hidden="false" customHeight="fals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 t="str">
        <f aca="false">IF(M81&lt;=$C$17,"*","")</f>
        <v/>
      </c>
      <c r="M81" s="16" t="n">
        <v>75</v>
      </c>
      <c r="N81" s="17" t="n">
        <f aca="false">DATE(YEAR(N80),MONTH(N80)+1,1)</f>
        <v>38838</v>
      </c>
      <c r="O81" s="18" t="n">
        <f aca="false">VLOOKUP(N81,CURVES!$B$13:$C$312,2)</f>
        <v>2.695</v>
      </c>
      <c r="P81" s="18" t="n">
        <f aca="false">PriceMod!O81+VLOOKUP(N81,CURVES!$B$13:$D$312,3)</f>
        <v>2.7</v>
      </c>
      <c r="Q81" s="18" t="n">
        <f aca="false">CURVES!G87</f>
        <v>0.1575</v>
      </c>
      <c r="R81" s="18" t="n">
        <f aca="false">CURVES!J87</f>
        <v>0.3</v>
      </c>
      <c r="S81" s="18" t="n">
        <f aca="false">VLOOKUP(MONTH(N81),$Z$38:$AA$49,2)</f>
        <v>-0.01</v>
      </c>
      <c r="T81" s="18" t="n">
        <f aca="false">VLOOKUP(MONTH(N81),$Z$38:$AB$49,3)</f>
        <v>0.9</v>
      </c>
      <c r="U81" s="19" t="n">
        <v>0.005159</v>
      </c>
      <c r="V81" s="19" t="n">
        <v>0.003254</v>
      </c>
      <c r="W81" s="19" t="n">
        <v>0.002641</v>
      </c>
    </row>
    <row r="82" customFormat="false" ht="12.75" hidden="false" customHeight="fals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 t="str">
        <f aca="false">IF(M82&lt;=$C$17,"*","")</f>
        <v/>
      </c>
      <c r="M82" s="16" t="n">
        <v>76</v>
      </c>
      <c r="N82" s="17" t="n">
        <f aca="false">DATE(YEAR(N81),MONTH(N81)+1,1)</f>
        <v>38869</v>
      </c>
      <c r="O82" s="18" t="n">
        <f aca="false">VLOOKUP(N82,CURVES!$B$13:$C$312,2)</f>
        <v>2.706</v>
      </c>
      <c r="P82" s="18" t="n">
        <f aca="false">PriceMod!O82+VLOOKUP(N82,CURVES!$B$13:$D$312,3)</f>
        <v>2.711</v>
      </c>
      <c r="Q82" s="18" t="n">
        <f aca="false">CURVES!G88</f>
        <v>0.1575</v>
      </c>
      <c r="R82" s="18" t="n">
        <f aca="false">CURVES!J88</f>
        <v>0.35</v>
      </c>
      <c r="S82" s="18" t="n">
        <f aca="false">VLOOKUP(MONTH(N82),$Z$38:$AA$49,2)</f>
        <v>-0.01</v>
      </c>
      <c r="T82" s="18" t="n">
        <f aca="false">VLOOKUP(MONTH(N82),$Z$38:$AB$49,3)</f>
        <v>0.9</v>
      </c>
      <c r="U82" s="19" t="n">
        <v>0.005159</v>
      </c>
      <c r="V82" s="19" t="n">
        <v>0.003254</v>
      </c>
      <c r="W82" s="19" t="n">
        <v>0.002641</v>
      </c>
    </row>
    <row r="83" customFormat="false" ht="12.75" hidden="false" customHeight="fals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 t="str">
        <f aca="false">IF(M83&lt;=$C$17,"*","")</f>
        <v/>
      </c>
      <c r="M83" s="16" t="n">
        <v>77</v>
      </c>
      <c r="N83" s="17" t="n">
        <f aca="false">DATE(YEAR(N82),MONTH(N82)+1,1)</f>
        <v>38899</v>
      </c>
      <c r="O83" s="18" t="n">
        <f aca="false">VLOOKUP(N83,CURVES!$B$13:$C$312,2)</f>
        <v>2.712</v>
      </c>
      <c r="P83" s="18" t="n">
        <f aca="false">PriceMod!O83+VLOOKUP(N83,CURVES!$B$13:$D$312,3)</f>
        <v>2.717</v>
      </c>
      <c r="Q83" s="18" t="n">
        <f aca="false">CURVES!G89</f>
        <v>0.1575</v>
      </c>
      <c r="R83" s="18" t="n">
        <f aca="false">CURVES!J89</f>
        <v>0.4</v>
      </c>
      <c r="S83" s="18" t="n">
        <f aca="false">VLOOKUP(MONTH(N83),$Z$38:$AA$49,2)</f>
        <v>-0.01</v>
      </c>
      <c r="T83" s="18" t="n">
        <f aca="false">VLOOKUP(MONTH(N83),$Z$38:$AB$49,3)</f>
        <v>0.9</v>
      </c>
      <c r="U83" s="19" t="n">
        <v>0.005159</v>
      </c>
      <c r="V83" s="19" t="n">
        <v>0.003254</v>
      </c>
      <c r="W83" s="19" t="n">
        <v>0.002641</v>
      </c>
    </row>
    <row r="84" customFormat="false" ht="12.75" hidden="false" customHeight="fals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 t="str">
        <f aca="false">IF(M84&lt;=$C$17,"*","")</f>
        <v/>
      </c>
      <c r="M84" s="16" t="n">
        <v>78</v>
      </c>
      <c r="N84" s="17" t="n">
        <f aca="false">DATE(YEAR(N83),MONTH(N83)+1,1)</f>
        <v>38930</v>
      </c>
      <c r="O84" s="18" t="n">
        <f aca="false">VLOOKUP(N84,CURVES!$B$13:$C$312,2)</f>
        <v>2.72</v>
      </c>
      <c r="P84" s="18" t="n">
        <f aca="false">PriceMod!O84+VLOOKUP(N84,CURVES!$B$13:$D$312,3)</f>
        <v>2.725</v>
      </c>
      <c r="Q84" s="18" t="n">
        <f aca="false">CURVES!G90</f>
        <v>0.1575</v>
      </c>
      <c r="R84" s="18" t="n">
        <f aca="false">CURVES!J90</f>
        <v>0.55</v>
      </c>
      <c r="S84" s="18" t="n">
        <f aca="false">VLOOKUP(MONTH(N84),$Z$38:$AA$49,2)</f>
        <v>-0.01</v>
      </c>
      <c r="T84" s="18" t="n">
        <f aca="false">VLOOKUP(MONTH(N84),$Z$38:$AB$49,3)</f>
        <v>0.9</v>
      </c>
      <c r="U84" s="19" t="n">
        <v>0.005159</v>
      </c>
      <c r="V84" s="19" t="n">
        <v>0.003254</v>
      </c>
      <c r="W84" s="19" t="n">
        <v>0.002641</v>
      </c>
    </row>
    <row r="85" customFormat="false" ht="12.75" hidden="false" customHeight="fals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 t="str">
        <f aca="false">IF(M85&lt;=$C$17,"*","")</f>
        <v/>
      </c>
      <c r="M85" s="16" t="n">
        <v>79</v>
      </c>
      <c r="N85" s="17" t="n">
        <f aca="false">DATE(YEAR(N84),MONTH(N84)+1,1)</f>
        <v>38961</v>
      </c>
      <c r="O85" s="18" t="n">
        <f aca="false">VLOOKUP(N85,CURVES!$B$13:$C$312,2)</f>
        <v>2.72</v>
      </c>
      <c r="P85" s="18" t="n">
        <f aca="false">PriceMod!O85+VLOOKUP(N85,CURVES!$B$13:$D$312,3)</f>
        <v>2.725</v>
      </c>
      <c r="Q85" s="18" t="n">
        <f aca="false">CURVES!G91</f>
        <v>0.1575</v>
      </c>
      <c r="R85" s="18" t="n">
        <f aca="false">CURVES!J91</f>
        <v>0.35</v>
      </c>
      <c r="S85" s="18" t="n">
        <f aca="false">VLOOKUP(MONTH(N85),$Z$38:$AA$49,2)</f>
        <v>-0.01</v>
      </c>
      <c r="T85" s="18" t="n">
        <f aca="false">VLOOKUP(MONTH(N85),$Z$38:$AB$49,3)</f>
        <v>0.9</v>
      </c>
      <c r="U85" s="19" t="n">
        <v>0.005159</v>
      </c>
      <c r="V85" s="19" t="n">
        <v>0.003254</v>
      </c>
      <c r="W85" s="19" t="n">
        <v>0.002641</v>
      </c>
    </row>
    <row r="86" customFormat="false" ht="12.75" hidden="false" customHeight="fals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 t="str">
        <f aca="false">IF(M86&lt;=$C$17,"*","")</f>
        <v/>
      </c>
      <c r="M86" s="16" t="n">
        <v>80</v>
      </c>
      <c r="N86" s="17" t="n">
        <f aca="false">DATE(YEAR(N85),MONTH(N85)+1,1)</f>
        <v>38991</v>
      </c>
      <c r="O86" s="18" t="n">
        <f aca="false">VLOOKUP(N86,CURVES!$B$13:$C$312,2)</f>
        <v>2.751</v>
      </c>
      <c r="P86" s="18" t="n">
        <f aca="false">PriceMod!O86+VLOOKUP(N86,CURVES!$B$13:$D$312,3)</f>
        <v>2.756</v>
      </c>
      <c r="Q86" s="18" t="n">
        <f aca="false">CURVES!G92</f>
        <v>0.1575</v>
      </c>
      <c r="R86" s="18" t="n">
        <f aca="false">CURVES!J92</f>
        <v>0.45</v>
      </c>
      <c r="S86" s="18" t="n">
        <f aca="false">VLOOKUP(MONTH(N86),$Z$38:$AA$49,2)</f>
        <v>0</v>
      </c>
      <c r="T86" s="18" t="n">
        <f aca="false">VLOOKUP(MONTH(N86),$Z$38:$AB$49,3)</f>
        <v>0.85</v>
      </c>
      <c r="U86" s="19" t="n">
        <v>0.005159</v>
      </c>
      <c r="V86" s="19" t="n">
        <v>0.003254</v>
      </c>
      <c r="W86" s="19" t="n">
        <v>0.002641</v>
      </c>
    </row>
    <row r="87" customFormat="false" ht="12.75" hidden="false" customHeight="fals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 t="str">
        <f aca="false">IF(M87&lt;=$C$17,"*","")</f>
        <v/>
      </c>
      <c r="M87" s="16" t="n">
        <v>81</v>
      </c>
      <c r="N87" s="17" t="n">
        <f aca="false">DATE(YEAR(N86),MONTH(N86)+1,1)</f>
        <v>39022</v>
      </c>
      <c r="O87" s="18" t="n">
        <f aca="false">VLOOKUP(N87,CURVES!$B$13:$C$312,2)</f>
        <v>2.887</v>
      </c>
      <c r="P87" s="18" t="n">
        <f aca="false">PriceMod!O87+VLOOKUP(N87,CURVES!$B$13:$D$312,3)</f>
        <v>2.892</v>
      </c>
      <c r="Q87" s="18" t="n">
        <f aca="false">CURVES!G93</f>
        <v>0.1575</v>
      </c>
      <c r="R87" s="18" t="n">
        <f aca="false">CURVES!J93</f>
        <v>0.5</v>
      </c>
      <c r="S87" s="18" t="n">
        <f aca="false">VLOOKUP(MONTH(N87),$Z$38:$AA$49,2)</f>
        <v>0.02</v>
      </c>
      <c r="T87" s="18" t="n">
        <f aca="false">VLOOKUP(MONTH(N87),$Z$38:$AB$49,3)</f>
        <v>0.8</v>
      </c>
      <c r="U87" s="19" t="n">
        <v>0.005159</v>
      </c>
      <c r="V87" s="19" t="n">
        <v>0.003254</v>
      </c>
      <c r="W87" s="19" t="n">
        <v>0.002641</v>
      </c>
    </row>
    <row r="88" customFormat="false" ht="12.75" hidden="false" customHeight="fals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 t="str">
        <f aca="false">IF(M88&lt;=$C$17,"*","")</f>
        <v/>
      </c>
      <c r="M88" s="16" t="n">
        <v>82</v>
      </c>
      <c r="N88" s="17" t="n">
        <f aca="false">DATE(YEAR(N87),MONTH(N87)+1,1)</f>
        <v>39052</v>
      </c>
      <c r="O88" s="18" t="n">
        <f aca="false">VLOOKUP(N88,CURVES!$B$13:$C$312,2)</f>
        <v>3.012</v>
      </c>
      <c r="P88" s="18" t="n">
        <f aca="false">PriceMod!O88+VLOOKUP(N88,CURVES!$B$13:$D$312,3)</f>
        <v>3.017</v>
      </c>
      <c r="Q88" s="18" t="n">
        <f aca="false">CURVES!G94</f>
        <v>0.1575</v>
      </c>
      <c r="R88" s="18" t="n">
        <f aca="false">CURVES!J94</f>
        <v>0.8</v>
      </c>
      <c r="S88" s="18" t="n">
        <f aca="false">VLOOKUP(MONTH(N88),$Z$38:$AA$49,2)</f>
        <v>0.02</v>
      </c>
      <c r="T88" s="18" t="n">
        <f aca="false">VLOOKUP(MONTH(N88),$Z$38:$AB$49,3)</f>
        <v>0.8</v>
      </c>
      <c r="U88" s="19" t="n">
        <v>0.005159</v>
      </c>
      <c r="V88" s="19" t="n">
        <v>0.003254</v>
      </c>
      <c r="W88" s="19" t="n">
        <v>0.002641</v>
      </c>
    </row>
    <row r="89" customFormat="false" ht="12.75" hidden="false" customHeight="fals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 t="str">
        <f aca="false">IF(M89&lt;=$C$17,"*","")</f>
        <v/>
      </c>
      <c r="M89" s="16" t="n">
        <v>83</v>
      </c>
      <c r="N89" s="17" t="n">
        <f aca="false">DATE(YEAR(N88),MONTH(N88)+1,1)</f>
        <v>39083</v>
      </c>
      <c r="O89" s="18" t="n">
        <f aca="false">VLOOKUP(N89,CURVES!$B$13:$C$312,2)</f>
        <v>3.073</v>
      </c>
      <c r="P89" s="18" t="n">
        <f aca="false">PriceMod!O89+VLOOKUP(N89,CURVES!$B$13:$D$312,3)</f>
        <v>3.078</v>
      </c>
      <c r="Q89" s="18" t="n">
        <f aca="false">CURVES!G95</f>
        <v>0.1575</v>
      </c>
      <c r="R89" s="18" t="n">
        <f aca="false">CURVES!J95</f>
        <v>0.9</v>
      </c>
      <c r="S89" s="18" t="n">
        <f aca="false">VLOOKUP(MONTH(N89),$Z$38:$AA$49,2)</f>
        <v>0.02</v>
      </c>
      <c r="T89" s="18" t="n">
        <f aca="false">VLOOKUP(MONTH(N89),$Z$38:$AB$49,3)</f>
        <v>0.8</v>
      </c>
      <c r="U89" s="19" t="n">
        <v>0.005159</v>
      </c>
      <c r="V89" s="19" t="n">
        <v>0.003254</v>
      </c>
      <c r="W89" s="19" t="n">
        <v>0.002641</v>
      </c>
    </row>
    <row r="90" customFormat="false" ht="12.75" hidden="false" customHeight="fals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 t="str">
        <f aca="false">IF(M90&lt;=$C$17,"*","")</f>
        <v/>
      </c>
      <c r="M90" s="16" t="n">
        <v>84</v>
      </c>
      <c r="N90" s="17" t="n">
        <f aca="false">DATE(YEAR(N89),MONTH(N89)+1,1)</f>
        <v>39114</v>
      </c>
      <c r="O90" s="18" t="n">
        <f aca="false">VLOOKUP(N90,CURVES!$B$13:$C$312,2)</f>
        <v>2.955</v>
      </c>
      <c r="P90" s="18" t="n">
        <f aca="false">PriceMod!O90+VLOOKUP(N90,CURVES!$B$13:$D$312,3)</f>
        <v>2.96</v>
      </c>
      <c r="Q90" s="18" t="n">
        <f aca="false">CURVES!G96</f>
        <v>0.1575</v>
      </c>
      <c r="R90" s="18" t="n">
        <f aca="false">CURVES!J96</f>
        <v>0.85</v>
      </c>
      <c r="S90" s="18" t="n">
        <f aca="false">VLOOKUP(MONTH(N90),$Z$38:$AA$49,2)</f>
        <v>0.02</v>
      </c>
      <c r="T90" s="18" t="n">
        <f aca="false">VLOOKUP(MONTH(N90),$Z$38:$AB$49,3)</f>
        <v>0.8</v>
      </c>
      <c r="U90" s="19" t="n">
        <v>0.005159</v>
      </c>
      <c r="V90" s="19" t="n">
        <v>0.003254</v>
      </c>
      <c r="W90" s="19" t="n">
        <v>0.002641</v>
      </c>
    </row>
    <row r="91" customFormat="false" ht="12.75" hidden="false" customHeight="fals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 t="str">
        <f aca="false">IF(M91&lt;=$C$17,"*","")</f>
        <v/>
      </c>
      <c r="M91" s="16" t="n">
        <v>85</v>
      </c>
      <c r="N91" s="17" t="n">
        <f aca="false">DATE(YEAR(N90),MONTH(N90)+1,1)</f>
        <v>39142</v>
      </c>
      <c r="O91" s="18" t="n">
        <f aca="false">VLOOKUP(N91,CURVES!$B$13:$C$312,2)</f>
        <v>2.8775</v>
      </c>
      <c r="P91" s="18" t="n">
        <f aca="false">PriceMod!O91+VLOOKUP(N91,CURVES!$B$13:$D$312,3)</f>
        <v>2.8825</v>
      </c>
      <c r="Q91" s="18" t="n">
        <f aca="false">CURVES!G97</f>
        <v>0.1575</v>
      </c>
      <c r="R91" s="18" t="n">
        <f aca="false">CURVES!J97</f>
        <v>0.4</v>
      </c>
      <c r="S91" s="18" t="n">
        <f aca="false">VLOOKUP(MONTH(N91),$Z$38:$AA$49,2)</f>
        <v>0.02</v>
      </c>
      <c r="T91" s="18" t="n">
        <f aca="false">VLOOKUP(MONTH(N91),$Z$38:$AB$49,3)</f>
        <v>0.8</v>
      </c>
      <c r="U91" s="19" t="n">
        <v>0.005159</v>
      </c>
      <c r="V91" s="19" t="n">
        <v>0.003254</v>
      </c>
      <c r="W91" s="19" t="n">
        <v>0.002641</v>
      </c>
    </row>
    <row r="92" customFormat="false" ht="12.75" hidden="false" customHeight="fals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 t="str">
        <f aca="false">IF(M92&lt;=$C$17,"*","")</f>
        <v/>
      </c>
      <c r="M92" s="16" t="n">
        <v>86</v>
      </c>
      <c r="N92" s="17" t="n">
        <f aca="false">DATE(YEAR(N91),MONTH(N91)+1,1)</f>
        <v>39173</v>
      </c>
      <c r="O92" s="18" t="n">
        <f aca="false">VLOOKUP(N92,CURVES!$B$13:$C$312,2)</f>
        <v>2.7815</v>
      </c>
      <c r="P92" s="18" t="n">
        <f aca="false">PriceMod!O92+VLOOKUP(N92,CURVES!$B$13:$D$312,3)</f>
        <v>2.7865</v>
      </c>
      <c r="Q92" s="18" t="n">
        <f aca="false">CURVES!G98</f>
        <v>0.1575</v>
      </c>
      <c r="R92" s="18" t="n">
        <f aca="false">CURVES!J98</f>
        <v>0.3</v>
      </c>
      <c r="S92" s="18" t="n">
        <f aca="false">VLOOKUP(MONTH(N92),$Z$38:$AA$49,2)</f>
        <v>0</v>
      </c>
      <c r="T92" s="18" t="n">
        <f aca="false">VLOOKUP(MONTH(N92),$Z$38:$AB$49,3)</f>
        <v>0.85</v>
      </c>
      <c r="U92" s="19" t="n">
        <v>0.005159</v>
      </c>
      <c r="V92" s="19" t="n">
        <v>0.003254</v>
      </c>
      <c r="W92" s="19" t="n">
        <v>0.002641</v>
      </c>
    </row>
    <row r="93" customFormat="false" ht="12.75" hidden="false" customHeight="fals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 t="str">
        <f aca="false">IF(M93&lt;=$C$17,"*","")</f>
        <v/>
      </c>
      <c r="M93" s="16" t="n">
        <v>87</v>
      </c>
      <c r="N93" s="17" t="n">
        <f aca="false">DATE(YEAR(N92),MONTH(N92)+1,1)</f>
        <v>39203</v>
      </c>
      <c r="O93" s="18" t="n">
        <f aca="false">VLOOKUP(N93,CURVES!$B$13:$C$312,2)</f>
        <v>2.7625</v>
      </c>
      <c r="P93" s="18" t="n">
        <f aca="false">PriceMod!O93+VLOOKUP(N93,CURVES!$B$13:$D$312,3)</f>
        <v>2.7675</v>
      </c>
      <c r="Q93" s="18" t="n">
        <f aca="false">CURVES!G99</f>
        <v>0.1575</v>
      </c>
      <c r="R93" s="18" t="n">
        <f aca="false">CURVES!J99</f>
        <v>0.3</v>
      </c>
      <c r="S93" s="18" t="n">
        <f aca="false">VLOOKUP(MONTH(N93),$Z$38:$AA$49,2)</f>
        <v>-0.01</v>
      </c>
      <c r="T93" s="18" t="n">
        <f aca="false">VLOOKUP(MONTH(N93),$Z$38:$AB$49,3)</f>
        <v>0.9</v>
      </c>
      <c r="U93" s="19" t="n">
        <v>0.005159</v>
      </c>
      <c r="V93" s="19" t="n">
        <v>0.003254</v>
      </c>
      <c r="W93" s="19" t="n">
        <v>0.002641</v>
      </c>
    </row>
    <row r="94" customFormat="false" ht="12.75" hidden="false" customHeight="fals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 t="str">
        <f aca="false">IF(M94&lt;=$C$17,"*","")</f>
        <v/>
      </c>
      <c r="M94" s="16" t="n">
        <v>88</v>
      </c>
      <c r="N94" s="17" t="n">
        <f aca="false">DATE(YEAR(N93),MONTH(N93)+1,1)</f>
        <v>39234</v>
      </c>
      <c r="O94" s="18" t="n">
        <f aca="false">VLOOKUP(N94,CURVES!$B$13:$C$312,2)</f>
        <v>2.7735</v>
      </c>
      <c r="P94" s="18" t="n">
        <f aca="false">PriceMod!O94+VLOOKUP(N94,CURVES!$B$13:$D$312,3)</f>
        <v>2.7785</v>
      </c>
      <c r="Q94" s="18" t="n">
        <f aca="false">CURVES!G100</f>
        <v>0.1575</v>
      </c>
      <c r="R94" s="18" t="n">
        <f aca="false">CURVES!J100</f>
        <v>0.35</v>
      </c>
      <c r="S94" s="18" t="n">
        <f aca="false">VLOOKUP(MONTH(N94),$Z$38:$AA$49,2)</f>
        <v>-0.01</v>
      </c>
      <c r="T94" s="18" t="n">
        <f aca="false">VLOOKUP(MONTH(N94),$Z$38:$AB$49,3)</f>
        <v>0.9</v>
      </c>
      <c r="U94" s="19" t="n">
        <v>0.005159</v>
      </c>
      <c r="V94" s="19" t="n">
        <v>0.003254</v>
      </c>
      <c r="W94" s="19" t="n">
        <v>0.002641</v>
      </c>
    </row>
    <row r="95" customFormat="false" ht="12.75" hidden="false" customHeight="fals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 t="str">
        <f aca="false">IF(M95&lt;=$C$17,"*","")</f>
        <v/>
      </c>
      <c r="M95" s="16" t="n">
        <v>89</v>
      </c>
      <c r="N95" s="17" t="n">
        <f aca="false">DATE(YEAR(N94),MONTH(N94)+1,1)</f>
        <v>39264</v>
      </c>
      <c r="O95" s="18" t="n">
        <f aca="false">VLOOKUP(N95,CURVES!$B$13:$C$312,2)</f>
        <v>2.7795</v>
      </c>
      <c r="P95" s="18" t="n">
        <f aca="false">PriceMod!O95+VLOOKUP(N95,CURVES!$B$13:$D$312,3)</f>
        <v>2.7845</v>
      </c>
      <c r="Q95" s="18" t="n">
        <f aca="false">CURVES!G101</f>
        <v>0.1575</v>
      </c>
      <c r="R95" s="18" t="n">
        <f aca="false">CURVES!J101</f>
        <v>0.4</v>
      </c>
      <c r="S95" s="18" t="n">
        <f aca="false">VLOOKUP(MONTH(N95),$Z$38:$AA$49,2)</f>
        <v>-0.01</v>
      </c>
      <c r="T95" s="18" t="n">
        <f aca="false">VLOOKUP(MONTH(N95),$Z$38:$AB$49,3)</f>
        <v>0.9</v>
      </c>
      <c r="U95" s="19" t="n">
        <v>0.005159</v>
      </c>
      <c r="V95" s="19" t="n">
        <v>0.003254</v>
      </c>
      <c r="W95" s="19" t="n">
        <v>0.002641</v>
      </c>
    </row>
    <row r="96" customFormat="false" ht="12.75" hidden="false" customHeight="fals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 t="str">
        <f aca="false">IF(M96&lt;=$C$17,"*","")</f>
        <v/>
      </c>
      <c r="M96" s="16" t="n">
        <v>90</v>
      </c>
      <c r="N96" s="17" t="n">
        <f aca="false">DATE(YEAR(N95),MONTH(N95)+1,1)</f>
        <v>39295</v>
      </c>
      <c r="O96" s="18" t="n">
        <f aca="false">VLOOKUP(N96,CURVES!$B$13:$C$312,2)</f>
        <v>2.7875</v>
      </c>
      <c r="P96" s="18" t="n">
        <f aca="false">PriceMod!O96+VLOOKUP(N96,CURVES!$B$13:$D$312,3)</f>
        <v>2.7925</v>
      </c>
      <c r="Q96" s="18" t="n">
        <f aca="false">CURVES!G102</f>
        <v>0.1575</v>
      </c>
      <c r="R96" s="18" t="n">
        <f aca="false">CURVES!J102</f>
        <v>0.55</v>
      </c>
      <c r="S96" s="18" t="n">
        <f aca="false">VLOOKUP(MONTH(N96),$Z$38:$AA$49,2)</f>
        <v>-0.01</v>
      </c>
      <c r="T96" s="18" t="n">
        <f aca="false">VLOOKUP(MONTH(N96),$Z$38:$AB$49,3)</f>
        <v>0.9</v>
      </c>
      <c r="U96" s="19" t="n">
        <v>0.005159</v>
      </c>
      <c r="V96" s="19" t="n">
        <v>0.003254</v>
      </c>
      <c r="W96" s="19" t="n">
        <v>0.002641</v>
      </c>
    </row>
    <row r="97" customFormat="false" ht="12.75" hidden="false" customHeight="fals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 t="str">
        <f aca="false">IF(M97&lt;=$C$17,"*","")</f>
        <v/>
      </c>
      <c r="M97" s="16" t="n">
        <v>91</v>
      </c>
      <c r="N97" s="17" t="n">
        <f aca="false">DATE(YEAR(N96),MONTH(N96)+1,1)</f>
        <v>39326</v>
      </c>
      <c r="O97" s="18" t="n">
        <f aca="false">VLOOKUP(N97,CURVES!$B$13:$C$312,2)</f>
        <v>2.7875</v>
      </c>
      <c r="P97" s="18" t="n">
        <f aca="false">PriceMod!O97+VLOOKUP(N97,CURVES!$B$13:$D$312,3)</f>
        <v>2.7925</v>
      </c>
      <c r="Q97" s="18" t="n">
        <f aca="false">CURVES!G103</f>
        <v>0.1575</v>
      </c>
      <c r="R97" s="18" t="n">
        <f aca="false">CURVES!J103</f>
        <v>0.35</v>
      </c>
      <c r="S97" s="18" t="n">
        <f aca="false">VLOOKUP(MONTH(N97),$Z$38:$AA$49,2)</f>
        <v>-0.01</v>
      </c>
      <c r="T97" s="18" t="n">
        <f aca="false">VLOOKUP(MONTH(N97),$Z$38:$AB$49,3)</f>
        <v>0.9</v>
      </c>
      <c r="U97" s="19" t="n">
        <v>0.005159</v>
      </c>
      <c r="V97" s="19" t="n">
        <v>0.003254</v>
      </c>
      <c r="W97" s="19" t="n">
        <v>0.002641</v>
      </c>
    </row>
    <row r="98" customFormat="false" ht="12.75" hidden="false" customHeight="fals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 t="str">
        <f aca="false">IF(M98&lt;=$C$17,"*","")</f>
        <v/>
      </c>
      <c r="M98" s="16" t="n">
        <v>92</v>
      </c>
      <c r="N98" s="17" t="n">
        <f aca="false">DATE(YEAR(N97),MONTH(N97)+1,1)</f>
        <v>39356</v>
      </c>
      <c r="O98" s="18" t="n">
        <f aca="false">VLOOKUP(N98,CURVES!$B$13:$C$312,2)</f>
        <v>2.8185</v>
      </c>
      <c r="P98" s="18" t="n">
        <f aca="false">PriceMod!O98+VLOOKUP(N98,CURVES!$B$13:$D$312,3)</f>
        <v>2.8235</v>
      </c>
      <c r="Q98" s="18" t="n">
        <f aca="false">CURVES!G104</f>
        <v>0.1575</v>
      </c>
      <c r="R98" s="18" t="n">
        <f aca="false">CURVES!J104</f>
        <v>0.45</v>
      </c>
      <c r="S98" s="18" t="n">
        <f aca="false">VLOOKUP(MONTH(N98),$Z$38:$AA$49,2)</f>
        <v>0</v>
      </c>
      <c r="T98" s="18" t="n">
        <f aca="false">VLOOKUP(MONTH(N98),$Z$38:$AB$49,3)</f>
        <v>0.85</v>
      </c>
      <c r="U98" s="19" t="n">
        <v>0.005159</v>
      </c>
      <c r="V98" s="19" t="n">
        <v>0.003254</v>
      </c>
      <c r="W98" s="19" t="n">
        <v>0.002641</v>
      </c>
    </row>
    <row r="99" customFormat="false" ht="12.75" hidden="false" customHeight="fals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 t="str">
        <f aca="false">IF(M99&lt;=$C$17,"*","")</f>
        <v/>
      </c>
      <c r="M99" s="16" t="n">
        <v>93</v>
      </c>
      <c r="N99" s="17" t="n">
        <f aca="false">DATE(YEAR(N98),MONTH(N98)+1,1)</f>
        <v>39387</v>
      </c>
      <c r="O99" s="18" t="n">
        <f aca="false">VLOOKUP(N99,CURVES!$B$13:$C$312,2)</f>
        <v>2.9545</v>
      </c>
      <c r="P99" s="18" t="n">
        <f aca="false">PriceMod!O99+VLOOKUP(N99,CURVES!$B$13:$D$312,3)</f>
        <v>2.9595</v>
      </c>
      <c r="Q99" s="18" t="n">
        <f aca="false">CURVES!G105</f>
        <v>0.1575</v>
      </c>
      <c r="R99" s="18" t="n">
        <f aca="false">CURVES!J105</f>
        <v>0.5</v>
      </c>
      <c r="S99" s="18" t="n">
        <f aca="false">VLOOKUP(MONTH(N99),$Z$38:$AA$49,2)</f>
        <v>0.02</v>
      </c>
      <c r="T99" s="18" t="n">
        <f aca="false">VLOOKUP(MONTH(N99),$Z$38:$AB$49,3)</f>
        <v>0.8</v>
      </c>
      <c r="U99" s="19" t="n">
        <v>0.005159</v>
      </c>
      <c r="V99" s="19" t="n">
        <v>0.003254</v>
      </c>
      <c r="W99" s="19" t="n">
        <v>0.002641</v>
      </c>
    </row>
    <row r="100" customFormat="false" ht="12.75" hidden="false" customHeight="fals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 t="str">
        <f aca="false">IF(M100&lt;=$C$17,"*","")</f>
        <v/>
      </c>
      <c r="M100" s="16" t="n">
        <v>94</v>
      </c>
      <c r="N100" s="17" t="n">
        <f aca="false">DATE(YEAR(N99),MONTH(N99)+1,1)</f>
        <v>39417</v>
      </c>
      <c r="O100" s="18" t="n">
        <f aca="false">VLOOKUP(N100,CURVES!$B$13:$C$312,2)</f>
        <v>3.0795</v>
      </c>
      <c r="P100" s="18" t="n">
        <f aca="false">PriceMod!O100+VLOOKUP(N100,CURVES!$B$13:$D$312,3)</f>
        <v>3.0845</v>
      </c>
      <c r="Q100" s="18" t="n">
        <f aca="false">CURVES!G106</f>
        <v>0.1575</v>
      </c>
      <c r="R100" s="18" t="n">
        <f aca="false">CURVES!J106</f>
        <v>0.8</v>
      </c>
      <c r="S100" s="18" t="n">
        <f aca="false">VLOOKUP(MONTH(N100),$Z$38:$AA$49,2)</f>
        <v>0.02</v>
      </c>
      <c r="T100" s="18" t="n">
        <f aca="false">VLOOKUP(MONTH(N100),$Z$38:$AB$49,3)</f>
        <v>0.8</v>
      </c>
      <c r="U100" s="19" t="n">
        <v>0.005159</v>
      </c>
      <c r="V100" s="19" t="n">
        <v>0.003254</v>
      </c>
      <c r="W100" s="19" t="n">
        <v>0.002641</v>
      </c>
    </row>
    <row r="101" customFormat="false" ht="12.75" hidden="false" customHeight="fals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 t="str">
        <f aca="false">IF(M101&lt;=$C$17,"*","")</f>
        <v/>
      </c>
      <c r="M101" s="16" t="n">
        <v>95</v>
      </c>
      <c r="N101" s="17" t="n">
        <f aca="false">DATE(YEAR(N100),MONTH(N100)+1,1)</f>
        <v>39448</v>
      </c>
      <c r="O101" s="18" t="n">
        <f aca="false">VLOOKUP(N101,CURVES!$B$13:$C$312,2)</f>
        <v>3.1455</v>
      </c>
      <c r="P101" s="18" t="n">
        <f aca="false">PriceMod!O101+VLOOKUP(N101,CURVES!$B$13:$D$312,3)</f>
        <v>3.1505</v>
      </c>
      <c r="Q101" s="18" t="n">
        <f aca="false">CURVES!G107</f>
        <v>0.1575</v>
      </c>
      <c r="R101" s="18" t="n">
        <f aca="false">CURVES!J107</f>
        <v>0.9</v>
      </c>
      <c r="S101" s="18" t="n">
        <f aca="false">VLOOKUP(MONTH(N101),$Z$38:$AA$49,2)</f>
        <v>0.02</v>
      </c>
      <c r="T101" s="18" t="n">
        <f aca="false">VLOOKUP(MONTH(N101),$Z$38:$AB$49,3)</f>
        <v>0.8</v>
      </c>
      <c r="U101" s="19" t="n">
        <v>0.005159</v>
      </c>
      <c r="V101" s="19" t="n">
        <v>0.003254</v>
      </c>
      <c r="W101" s="19" t="n">
        <v>0.002641</v>
      </c>
    </row>
    <row r="102" customFormat="false" ht="12.75" hidden="false" customHeight="false" outlineLevel="0" collapsed="false">
      <c r="A102" s="4"/>
      <c r="D102" s="4"/>
      <c r="E102" s="4"/>
      <c r="F102" s="4"/>
      <c r="G102" s="4"/>
      <c r="H102" s="4"/>
      <c r="I102" s="4"/>
      <c r="J102" s="4"/>
      <c r="K102" s="4"/>
      <c r="L102" s="4" t="str">
        <f aca="false">IF(M102&lt;=$C$17,"*","")</f>
        <v/>
      </c>
      <c r="M102" s="16" t="n">
        <v>96</v>
      </c>
      <c r="N102" s="17" t="n">
        <f aca="false">DATE(YEAR(N101),MONTH(N101)+1,1)</f>
        <v>39479</v>
      </c>
      <c r="O102" s="18" t="n">
        <f aca="false">VLOOKUP(N102,CURVES!$B$13:$C$312,2)</f>
        <v>3.0275</v>
      </c>
      <c r="P102" s="18" t="n">
        <f aca="false">PriceMod!O102+VLOOKUP(N102,CURVES!$B$13:$D$312,3)</f>
        <v>3.0325</v>
      </c>
      <c r="Q102" s="18" t="n">
        <f aca="false">CURVES!G108</f>
        <v>0.1575</v>
      </c>
      <c r="R102" s="18" t="n">
        <f aca="false">CURVES!J108</f>
        <v>0.85</v>
      </c>
      <c r="S102" s="18" t="n">
        <f aca="false">VLOOKUP(MONTH(N102),$Z$38:$AA$49,2)</f>
        <v>0.02</v>
      </c>
      <c r="T102" s="18" t="n">
        <f aca="false">VLOOKUP(MONTH(N102),$Z$38:$AB$49,3)</f>
        <v>0.8</v>
      </c>
      <c r="U102" s="19" t="n">
        <v>0.005159</v>
      </c>
      <c r="V102" s="19" t="n">
        <v>0.003254</v>
      </c>
      <c r="W102" s="19" t="n">
        <v>0.002641</v>
      </c>
    </row>
    <row r="103" customFormat="false" ht="12.75" hidden="false" customHeight="false" outlineLevel="0" collapsed="false">
      <c r="A103" s="4"/>
      <c r="D103" s="4"/>
      <c r="E103" s="4"/>
      <c r="F103" s="4"/>
      <c r="G103" s="4"/>
      <c r="H103" s="4"/>
      <c r="I103" s="4"/>
      <c r="J103" s="4"/>
      <c r="K103" s="4"/>
      <c r="L103" s="4" t="str">
        <f aca="false">IF(M103&lt;=$C$17,"*","")</f>
        <v/>
      </c>
      <c r="M103" s="16" t="n">
        <v>97</v>
      </c>
      <c r="N103" s="17" t="n">
        <f aca="false">DATE(YEAR(N102),MONTH(N102)+1,1)</f>
        <v>39508</v>
      </c>
      <c r="O103" s="18" t="n">
        <f aca="false">VLOOKUP(N103,CURVES!$B$13:$C$312,2)</f>
        <v>2.95</v>
      </c>
      <c r="P103" s="18" t="n">
        <f aca="false">PriceMod!O103+VLOOKUP(N103,CURVES!$B$13:$D$312,3)</f>
        <v>2.955</v>
      </c>
      <c r="Q103" s="18" t="n">
        <f aca="false">CURVES!G109</f>
        <v>0.1575</v>
      </c>
      <c r="R103" s="18" t="n">
        <f aca="false">CURVES!J109</f>
        <v>0.4</v>
      </c>
      <c r="S103" s="18" t="n">
        <f aca="false">VLOOKUP(MONTH(N103),$Z$38:$AA$49,2)</f>
        <v>0.02</v>
      </c>
      <c r="T103" s="18" t="n">
        <f aca="false">VLOOKUP(MONTH(N103),$Z$38:$AB$49,3)</f>
        <v>0.8</v>
      </c>
      <c r="U103" s="19" t="n">
        <v>0.005159</v>
      </c>
      <c r="V103" s="19" t="n">
        <v>0.003254</v>
      </c>
      <c r="W103" s="19" t="n">
        <v>0.002641</v>
      </c>
    </row>
    <row r="104" customFormat="false" ht="12.75" hidden="false" customHeight="false" outlineLevel="0" collapsed="false">
      <c r="L104" s="1" t="str">
        <f aca="false">IF(M104&lt;=$C$17,"*","")</f>
        <v/>
      </c>
      <c r="M104" s="16" t="n">
        <v>98</v>
      </c>
      <c r="N104" s="17" t="n">
        <f aca="false">DATE(YEAR(N103),MONTH(N103)+1,1)</f>
        <v>39539</v>
      </c>
      <c r="O104" s="18" t="n">
        <f aca="false">VLOOKUP(N104,CURVES!$B$13:$C$312,2)</f>
        <v>2.854</v>
      </c>
      <c r="P104" s="18" t="n">
        <f aca="false">PriceMod!O104+VLOOKUP(N104,CURVES!$B$13:$D$312,3)</f>
        <v>2.859</v>
      </c>
      <c r="Q104" s="18" t="n">
        <f aca="false">CURVES!G110</f>
        <v>0.1575</v>
      </c>
      <c r="R104" s="18" t="n">
        <f aca="false">CURVES!J110</f>
        <v>0.3</v>
      </c>
      <c r="S104" s="18" t="n">
        <f aca="false">VLOOKUP(MONTH(N104),$Z$38:$AA$49,2)</f>
        <v>0</v>
      </c>
      <c r="T104" s="18" t="n">
        <f aca="false">VLOOKUP(MONTH(N104),$Z$38:$AB$49,3)</f>
        <v>0.85</v>
      </c>
      <c r="U104" s="19" t="n">
        <v>0.005159</v>
      </c>
      <c r="V104" s="19" t="n">
        <v>0.003254</v>
      </c>
      <c r="W104" s="19" t="n">
        <v>0.002641</v>
      </c>
    </row>
    <row r="105" customFormat="false" ht="12.75" hidden="false" customHeight="false" outlineLevel="0" collapsed="false">
      <c r="L105" s="1" t="str">
        <f aca="false">IF(M105&lt;=$C$17,"*","")</f>
        <v/>
      </c>
      <c r="M105" s="16" t="n">
        <v>99</v>
      </c>
      <c r="N105" s="17" t="n">
        <f aca="false">DATE(YEAR(N104),MONTH(N104)+1,1)</f>
        <v>39569</v>
      </c>
      <c r="O105" s="18" t="n">
        <f aca="false">VLOOKUP(N105,CURVES!$B$13:$C$312,2)</f>
        <v>2.835</v>
      </c>
      <c r="P105" s="18" t="n">
        <f aca="false">PriceMod!O105+VLOOKUP(N105,CURVES!$B$13:$D$312,3)</f>
        <v>2.84</v>
      </c>
      <c r="Q105" s="18" t="n">
        <f aca="false">CURVES!G111</f>
        <v>0.1575</v>
      </c>
      <c r="R105" s="18" t="n">
        <f aca="false">CURVES!J111</f>
        <v>0.3</v>
      </c>
      <c r="S105" s="18" t="n">
        <f aca="false">VLOOKUP(MONTH(N105),$Z$38:$AA$49,2)</f>
        <v>-0.01</v>
      </c>
      <c r="T105" s="18" t="n">
        <f aca="false">VLOOKUP(MONTH(N105),$Z$38:$AB$49,3)</f>
        <v>0.9</v>
      </c>
      <c r="U105" s="19" t="n">
        <v>0.005159</v>
      </c>
      <c r="V105" s="19" t="n">
        <v>0.003254</v>
      </c>
      <c r="W105" s="19" t="n">
        <v>0.002641</v>
      </c>
    </row>
    <row r="106" customFormat="false" ht="12.75" hidden="false" customHeight="false" outlineLevel="0" collapsed="false">
      <c r="L106" s="1" t="str">
        <f aca="false">IF(M106&lt;=$C$17,"*","")</f>
        <v/>
      </c>
      <c r="M106" s="16" t="n">
        <v>100</v>
      </c>
      <c r="N106" s="17" t="n">
        <f aca="false">DATE(YEAR(N105),MONTH(N105)+1,1)</f>
        <v>39600</v>
      </c>
      <c r="O106" s="18" t="n">
        <f aca="false">VLOOKUP(N106,CURVES!$B$13:$C$312,2)</f>
        <v>2.846</v>
      </c>
      <c r="P106" s="18" t="n">
        <f aca="false">PriceMod!O106+VLOOKUP(N106,CURVES!$B$13:$D$312,3)</f>
        <v>2.851</v>
      </c>
      <c r="Q106" s="18" t="n">
        <f aca="false">CURVES!G112</f>
        <v>0.1575</v>
      </c>
      <c r="R106" s="18" t="n">
        <f aca="false">CURVES!J112</f>
        <v>0.35</v>
      </c>
      <c r="S106" s="18" t="n">
        <f aca="false">VLOOKUP(MONTH(N106),$Z$38:$AA$49,2)</f>
        <v>-0.01</v>
      </c>
      <c r="T106" s="18" t="n">
        <f aca="false">VLOOKUP(MONTH(N106),$Z$38:$AB$49,3)</f>
        <v>0.9</v>
      </c>
      <c r="U106" s="19" t="n">
        <v>0.005159</v>
      </c>
      <c r="V106" s="19" t="n">
        <v>0.003254</v>
      </c>
      <c r="W106" s="19" t="n">
        <v>0.002641</v>
      </c>
    </row>
    <row r="107" customFormat="false" ht="12.75" hidden="false" customHeight="false" outlineLevel="0" collapsed="false">
      <c r="L107" s="1" t="str">
        <f aca="false">IF(M107&lt;=$C$17,"*","")</f>
        <v/>
      </c>
      <c r="M107" s="16" t="n">
        <v>101</v>
      </c>
      <c r="N107" s="17" t="n">
        <f aca="false">DATE(YEAR(N106),MONTH(N106)+1,1)</f>
        <v>39630</v>
      </c>
      <c r="O107" s="18" t="n">
        <f aca="false">VLOOKUP(N107,CURVES!$B$13:$C$312,2)</f>
        <v>2.852</v>
      </c>
      <c r="P107" s="18" t="n">
        <f aca="false">PriceMod!O107+VLOOKUP(N107,CURVES!$B$13:$D$312,3)</f>
        <v>2.857</v>
      </c>
      <c r="Q107" s="18" t="n">
        <f aca="false">CURVES!G113</f>
        <v>0.1575</v>
      </c>
      <c r="R107" s="18" t="n">
        <f aca="false">CURVES!J113</f>
        <v>0.4</v>
      </c>
      <c r="S107" s="18" t="n">
        <f aca="false">VLOOKUP(MONTH(N107),$Z$38:$AA$49,2)</f>
        <v>-0.01</v>
      </c>
      <c r="T107" s="18" t="n">
        <f aca="false">VLOOKUP(MONTH(N107),$Z$38:$AB$49,3)</f>
        <v>0.9</v>
      </c>
      <c r="U107" s="19" t="n">
        <v>0.005159</v>
      </c>
      <c r="V107" s="19" t="n">
        <v>0.003254</v>
      </c>
      <c r="W107" s="19" t="n">
        <v>0.002641</v>
      </c>
    </row>
    <row r="108" customFormat="false" ht="12.75" hidden="false" customHeight="false" outlineLevel="0" collapsed="false">
      <c r="L108" s="1" t="str">
        <f aca="false">IF(M108&lt;=$C$17,"*","")</f>
        <v/>
      </c>
      <c r="M108" s="16" t="n">
        <v>102</v>
      </c>
      <c r="N108" s="17" t="n">
        <f aca="false">DATE(YEAR(N107),MONTH(N107)+1,1)</f>
        <v>39661</v>
      </c>
      <c r="O108" s="18" t="n">
        <f aca="false">VLOOKUP(N108,CURVES!$B$13:$C$312,2)</f>
        <v>2.86</v>
      </c>
      <c r="P108" s="18" t="n">
        <f aca="false">PriceMod!O108+VLOOKUP(N108,CURVES!$B$13:$D$312,3)</f>
        <v>2.865</v>
      </c>
      <c r="Q108" s="18" t="n">
        <f aca="false">CURVES!G114</f>
        <v>0.1575</v>
      </c>
      <c r="R108" s="18" t="n">
        <f aca="false">CURVES!J114</f>
        <v>0.55</v>
      </c>
      <c r="S108" s="18" t="n">
        <f aca="false">VLOOKUP(MONTH(N108),$Z$38:$AA$49,2)</f>
        <v>-0.01</v>
      </c>
      <c r="T108" s="18" t="n">
        <f aca="false">VLOOKUP(MONTH(N108),$Z$38:$AB$49,3)</f>
        <v>0.9</v>
      </c>
      <c r="U108" s="19" t="n">
        <v>0.005159</v>
      </c>
      <c r="V108" s="19" t="n">
        <v>0.003254</v>
      </c>
      <c r="W108" s="19" t="n">
        <v>0.002641</v>
      </c>
    </row>
    <row r="109" customFormat="false" ht="12.75" hidden="false" customHeight="false" outlineLevel="0" collapsed="false">
      <c r="L109" s="1" t="str">
        <f aca="false">IF(M109&lt;=$C$17,"*","")</f>
        <v/>
      </c>
      <c r="M109" s="16" t="n">
        <v>103</v>
      </c>
      <c r="N109" s="17" t="n">
        <f aca="false">DATE(YEAR(N108),MONTH(N108)+1,1)</f>
        <v>39692</v>
      </c>
      <c r="O109" s="18" t="n">
        <f aca="false">VLOOKUP(N109,CURVES!$B$13:$C$312,2)</f>
        <v>2.86</v>
      </c>
      <c r="P109" s="18" t="n">
        <f aca="false">PriceMod!O109+VLOOKUP(N109,CURVES!$B$13:$D$312,3)</f>
        <v>2.865</v>
      </c>
      <c r="Q109" s="18" t="n">
        <f aca="false">CURVES!G115</f>
        <v>0.1575</v>
      </c>
      <c r="R109" s="18" t="n">
        <f aca="false">CURVES!J115</f>
        <v>0.35</v>
      </c>
      <c r="S109" s="18" t="n">
        <f aca="false">VLOOKUP(MONTH(N109),$Z$38:$AA$49,2)</f>
        <v>-0.01</v>
      </c>
      <c r="T109" s="18" t="n">
        <f aca="false">VLOOKUP(MONTH(N109),$Z$38:$AB$49,3)</f>
        <v>0.9</v>
      </c>
      <c r="U109" s="19" t="n">
        <v>0.005159</v>
      </c>
      <c r="V109" s="19" t="n">
        <v>0.003254</v>
      </c>
      <c r="W109" s="19" t="n">
        <v>0.002641</v>
      </c>
    </row>
    <row r="110" customFormat="false" ht="12.75" hidden="false" customHeight="false" outlineLevel="0" collapsed="false">
      <c r="L110" s="1" t="str">
        <f aca="false">IF(M110&lt;=$C$17,"*","")</f>
        <v/>
      </c>
      <c r="M110" s="16" t="n">
        <v>104</v>
      </c>
      <c r="N110" s="17" t="n">
        <f aca="false">DATE(YEAR(N109),MONTH(N109)+1,1)</f>
        <v>39722</v>
      </c>
      <c r="O110" s="18" t="n">
        <f aca="false">VLOOKUP(N110,CURVES!$B$13:$C$312,2)</f>
        <v>2.891</v>
      </c>
      <c r="P110" s="18" t="n">
        <f aca="false">PriceMod!O110+VLOOKUP(N110,CURVES!$B$13:$D$312,3)</f>
        <v>2.896</v>
      </c>
      <c r="Q110" s="18" t="n">
        <f aca="false">CURVES!G116</f>
        <v>0.1575</v>
      </c>
      <c r="R110" s="18" t="n">
        <f aca="false">CURVES!J116</f>
        <v>0.45</v>
      </c>
      <c r="S110" s="18" t="n">
        <f aca="false">VLOOKUP(MONTH(N110),$Z$38:$AA$49,2)</f>
        <v>0</v>
      </c>
      <c r="T110" s="18" t="n">
        <f aca="false">VLOOKUP(MONTH(N110),$Z$38:$AB$49,3)</f>
        <v>0.85</v>
      </c>
      <c r="U110" s="19" t="n">
        <v>0.005159</v>
      </c>
      <c r="V110" s="19" t="n">
        <v>0.003254</v>
      </c>
      <c r="W110" s="19" t="n">
        <v>0.002641</v>
      </c>
    </row>
    <row r="111" customFormat="false" ht="12.75" hidden="false" customHeight="false" outlineLevel="0" collapsed="false">
      <c r="L111" s="1" t="str">
        <f aca="false">IF(M111&lt;=$C$17,"*","")</f>
        <v/>
      </c>
      <c r="M111" s="16" t="n">
        <v>105</v>
      </c>
      <c r="N111" s="17" t="n">
        <f aca="false">DATE(YEAR(N110),MONTH(N110)+1,1)</f>
        <v>39753</v>
      </c>
      <c r="O111" s="18" t="n">
        <f aca="false">VLOOKUP(N111,CURVES!$B$13:$C$312,2)</f>
        <v>3.027</v>
      </c>
      <c r="P111" s="18" t="n">
        <f aca="false">PriceMod!O111+VLOOKUP(N111,CURVES!$B$13:$D$312,3)</f>
        <v>3.032</v>
      </c>
      <c r="Q111" s="18" t="n">
        <f aca="false">CURVES!G117</f>
        <v>0.1575</v>
      </c>
      <c r="R111" s="18" t="n">
        <f aca="false">CURVES!J117</f>
        <v>0.5</v>
      </c>
      <c r="S111" s="18" t="n">
        <f aca="false">VLOOKUP(MONTH(N111),$Z$38:$AA$49,2)</f>
        <v>0.02</v>
      </c>
      <c r="T111" s="18" t="n">
        <f aca="false">VLOOKUP(MONTH(N111),$Z$38:$AB$49,3)</f>
        <v>0.8</v>
      </c>
      <c r="U111" s="19" t="n">
        <v>0.005159</v>
      </c>
      <c r="V111" s="19" t="n">
        <v>0.003254</v>
      </c>
      <c r="W111" s="19" t="n">
        <v>0.002641</v>
      </c>
    </row>
    <row r="112" customFormat="false" ht="12.75" hidden="false" customHeight="false" outlineLevel="0" collapsed="false">
      <c r="L112" s="1" t="str">
        <f aca="false">IF(M112&lt;=$C$17,"*","")</f>
        <v/>
      </c>
      <c r="M112" s="16" t="n">
        <v>106</v>
      </c>
      <c r="N112" s="17" t="n">
        <f aca="false">DATE(YEAR(N111),MONTH(N111)+1,1)</f>
        <v>39783</v>
      </c>
      <c r="O112" s="18" t="n">
        <f aca="false">VLOOKUP(N112,CURVES!$B$13:$C$312,2)</f>
        <v>3.152</v>
      </c>
      <c r="P112" s="18" t="n">
        <f aca="false">PriceMod!O112+VLOOKUP(N112,CURVES!$B$13:$D$312,3)</f>
        <v>3.157</v>
      </c>
      <c r="Q112" s="18" t="n">
        <f aca="false">CURVES!G118</f>
        <v>0.1575</v>
      </c>
      <c r="R112" s="18" t="n">
        <f aca="false">CURVES!J118</f>
        <v>0.8</v>
      </c>
      <c r="S112" s="18" t="n">
        <f aca="false">VLOOKUP(MONTH(N112),$Z$38:$AA$49,2)</f>
        <v>0.02</v>
      </c>
      <c r="T112" s="18" t="n">
        <f aca="false">VLOOKUP(MONTH(N112),$Z$38:$AB$49,3)</f>
        <v>0.8</v>
      </c>
      <c r="U112" s="19" t="n">
        <v>0.005159</v>
      </c>
      <c r="V112" s="19" t="n">
        <v>0.003254</v>
      </c>
      <c r="W112" s="19" t="n">
        <v>0.002641</v>
      </c>
    </row>
    <row r="113" customFormat="false" ht="12.75" hidden="false" customHeight="false" outlineLevel="0" collapsed="false">
      <c r="L113" s="1" t="str">
        <f aca="false">IF(M113&lt;=$C$17,"*","")</f>
        <v/>
      </c>
      <c r="M113" s="16" t="n">
        <v>107</v>
      </c>
      <c r="N113" s="17" t="n">
        <f aca="false">DATE(YEAR(N112),MONTH(N112)+1,1)</f>
        <v>39814</v>
      </c>
      <c r="O113" s="18" t="n">
        <f aca="false">VLOOKUP(N113,CURVES!$B$13:$C$312,2)</f>
        <v>3.223</v>
      </c>
      <c r="P113" s="18" t="n">
        <f aca="false">PriceMod!O113+VLOOKUP(N113,CURVES!$B$13:$D$312,3)</f>
        <v>3.228</v>
      </c>
      <c r="Q113" s="18" t="n">
        <f aca="false">CURVES!G119</f>
        <v>0.1575</v>
      </c>
      <c r="R113" s="18" t="n">
        <f aca="false">CURVES!J119</f>
        <v>0.9</v>
      </c>
      <c r="S113" s="18" t="n">
        <f aca="false">VLOOKUP(MONTH(N113),$Z$38:$AA$49,2)</f>
        <v>0.02</v>
      </c>
      <c r="T113" s="18" t="n">
        <f aca="false">VLOOKUP(MONTH(N113),$Z$38:$AB$49,3)</f>
        <v>0.8</v>
      </c>
      <c r="U113" s="19" t="n">
        <v>0.005159</v>
      </c>
      <c r="V113" s="19" t="n">
        <v>0.003254</v>
      </c>
      <c r="W113" s="19" t="n">
        <v>0.002641</v>
      </c>
    </row>
    <row r="114" customFormat="false" ht="12.75" hidden="false" customHeight="false" outlineLevel="0" collapsed="false">
      <c r="L114" s="1" t="str">
        <f aca="false">IF(M114&lt;=$C$17,"*","")</f>
        <v/>
      </c>
      <c r="M114" s="16" t="n">
        <v>108</v>
      </c>
      <c r="N114" s="17" t="n">
        <f aca="false">DATE(YEAR(N113),MONTH(N113)+1,1)</f>
        <v>39845</v>
      </c>
      <c r="O114" s="18" t="n">
        <f aca="false">VLOOKUP(N114,CURVES!$B$13:$C$312,2)</f>
        <v>3.105</v>
      </c>
      <c r="P114" s="18" t="n">
        <f aca="false">PriceMod!O114+VLOOKUP(N114,CURVES!$B$13:$D$312,3)</f>
        <v>3.11</v>
      </c>
      <c r="Q114" s="18" t="n">
        <f aca="false">CURVES!G120</f>
        <v>0.1575</v>
      </c>
      <c r="R114" s="18" t="n">
        <f aca="false">CURVES!J120</f>
        <v>0.85</v>
      </c>
      <c r="S114" s="18" t="n">
        <f aca="false">VLOOKUP(MONTH(N114),$Z$38:$AA$49,2)</f>
        <v>0.02</v>
      </c>
      <c r="T114" s="18" t="n">
        <f aca="false">VLOOKUP(MONTH(N114),$Z$38:$AB$49,3)</f>
        <v>0.8</v>
      </c>
      <c r="U114" s="19" t="n">
        <v>0.005159</v>
      </c>
      <c r="V114" s="19" t="n">
        <v>0.003254</v>
      </c>
      <c r="W114" s="19" t="n">
        <v>0.002641</v>
      </c>
    </row>
    <row r="115" customFormat="false" ht="12.75" hidden="false" customHeight="false" outlineLevel="0" collapsed="false">
      <c r="L115" s="1" t="str">
        <f aca="false">IF(M115&lt;=$C$17,"*","")</f>
        <v/>
      </c>
      <c r="M115" s="16" t="n">
        <v>109</v>
      </c>
      <c r="N115" s="17" t="n">
        <f aca="false">DATE(YEAR(N114),MONTH(N114)+1,1)</f>
        <v>39873</v>
      </c>
      <c r="O115" s="18" t="n">
        <f aca="false">VLOOKUP(N115,CURVES!$B$13:$C$312,2)</f>
        <v>3.0275</v>
      </c>
      <c r="P115" s="18" t="n">
        <f aca="false">PriceMod!O115+VLOOKUP(N115,CURVES!$B$13:$D$312,3)</f>
        <v>3.0325</v>
      </c>
      <c r="Q115" s="18" t="n">
        <f aca="false">CURVES!G121</f>
        <v>0.1575</v>
      </c>
      <c r="R115" s="18" t="n">
        <f aca="false">CURVES!J121</f>
        <v>0.4</v>
      </c>
      <c r="S115" s="18" t="n">
        <f aca="false">VLOOKUP(MONTH(N115),$Z$38:$AA$49,2)</f>
        <v>0.02</v>
      </c>
      <c r="T115" s="18" t="n">
        <f aca="false">VLOOKUP(MONTH(N115),$Z$38:$AB$49,3)</f>
        <v>0.8</v>
      </c>
      <c r="U115" s="19" t="n">
        <v>0.005159</v>
      </c>
      <c r="V115" s="19" t="n">
        <v>0.003254</v>
      </c>
      <c r="W115" s="19" t="n">
        <v>0.002641</v>
      </c>
    </row>
    <row r="116" customFormat="false" ht="12.75" hidden="false" customHeight="false" outlineLevel="0" collapsed="false">
      <c r="L116" s="1" t="str">
        <f aca="false">IF(M116&lt;=$C$17,"*","")</f>
        <v/>
      </c>
      <c r="M116" s="16" t="n">
        <v>110</v>
      </c>
      <c r="N116" s="17" t="n">
        <f aca="false">DATE(YEAR(N115),MONTH(N115)+1,1)</f>
        <v>39904</v>
      </c>
      <c r="O116" s="18" t="n">
        <f aca="false">VLOOKUP(N116,CURVES!$B$13:$C$312,2)</f>
        <v>2.9315</v>
      </c>
      <c r="P116" s="18" t="n">
        <f aca="false">PriceMod!O116+VLOOKUP(N116,CURVES!$B$13:$D$312,3)</f>
        <v>2.9365</v>
      </c>
      <c r="Q116" s="18" t="n">
        <f aca="false">CURVES!G122</f>
        <v>0.1575</v>
      </c>
      <c r="R116" s="18" t="n">
        <f aca="false">CURVES!J122</f>
        <v>0.3</v>
      </c>
      <c r="S116" s="18" t="n">
        <f aca="false">VLOOKUP(MONTH(N116),$Z$38:$AA$49,2)</f>
        <v>0</v>
      </c>
      <c r="T116" s="18" t="n">
        <f aca="false">VLOOKUP(MONTH(N116),$Z$38:$AB$49,3)</f>
        <v>0.85</v>
      </c>
      <c r="U116" s="19" t="n">
        <v>0.005159</v>
      </c>
      <c r="V116" s="19" t="n">
        <v>0.003254</v>
      </c>
      <c r="W116" s="19" t="n">
        <v>0.002641</v>
      </c>
    </row>
    <row r="117" customFormat="false" ht="12.75" hidden="false" customHeight="false" outlineLevel="0" collapsed="false">
      <c r="L117" s="1" t="str">
        <f aca="false">IF(M117&lt;=$C$17,"*","")</f>
        <v/>
      </c>
      <c r="M117" s="16" t="n">
        <v>111</v>
      </c>
      <c r="N117" s="17" t="n">
        <f aca="false">DATE(YEAR(N116),MONTH(N116)+1,1)</f>
        <v>39934</v>
      </c>
      <c r="O117" s="18" t="n">
        <f aca="false">VLOOKUP(N117,CURVES!$B$13:$C$312,2)</f>
        <v>2.9125</v>
      </c>
      <c r="P117" s="18" t="n">
        <f aca="false">PriceMod!O117+VLOOKUP(N117,CURVES!$B$13:$D$312,3)</f>
        <v>2.9175</v>
      </c>
      <c r="Q117" s="18" t="n">
        <f aca="false">CURVES!G123</f>
        <v>0.1575</v>
      </c>
      <c r="R117" s="18" t="n">
        <f aca="false">CURVES!J123</f>
        <v>0.3</v>
      </c>
      <c r="S117" s="18" t="n">
        <f aca="false">VLOOKUP(MONTH(N117),$Z$38:$AA$49,2)</f>
        <v>-0.01</v>
      </c>
      <c r="T117" s="18" t="n">
        <f aca="false">VLOOKUP(MONTH(N117),$Z$38:$AB$49,3)</f>
        <v>0.9</v>
      </c>
      <c r="U117" s="19" t="n">
        <v>0.005159</v>
      </c>
      <c r="V117" s="19" t="n">
        <v>0.003254</v>
      </c>
      <c r="W117" s="19" t="n">
        <v>0.002641</v>
      </c>
    </row>
    <row r="118" customFormat="false" ht="12.75" hidden="false" customHeight="false" outlineLevel="0" collapsed="false">
      <c r="L118" s="1" t="str">
        <f aca="false">IF(M118&lt;=$C$17,"*","")</f>
        <v/>
      </c>
      <c r="M118" s="16" t="n">
        <v>112</v>
      </c>
      <c r="N118" s="17" t="n">
        <f aca="false">DATE(YEAR(N117),MONTH(N117)+1,1)</f>
        <v>39965</v>
      </c>
      <c r="O118" s="18" t="n">
        <f aca="false">VLOOKUP(N118,CURVES!$B$13:$C$312,2)</f>
        <v>2.9235</v>
      </c>
      <c r="P118" s="18" t="n">
        <f aca="false">PriceMod!O118+VLOOKUP(N118,CURVES!$B$13:$D$312,3)</f>
        <v>2.9285</v>
      </c>
      <c r="Q118" s="18" t="n">
        <f aca="false">CURVES!G124</f>
        <v>0.1575</v>
      </c>
      <c r="R118" s="18" t="n">
        <f aca="false">CURVES!J124</f>
        <v>0.35</v>
      </c>
      <c r="S118" s="18" t="n">
        <f aca="false">VLOOKUP(MONTH(N118),$Z$38:$AA$49,2)</f>
        <v>-0.01</v>
      </c>
      <c r="T118" s="18" t="n">
        <f aca="false">VLOOKUP(MONTH(N118),$Z$38:$AB$49,3)</f>
        <v>0.9</v>
      </c>
      <c r="U118" s="19" t="n">
        <v>0.005159</v>
      </c>
      <c r="V118" s="19" t="n">
        <v>0.003254</v>
      </c>
      <c r="W118" s="19" t="n">
        <v>0.002641</v>
      </c>
    </row>
    <row r="119" customFormat="false" ht="12.75" hidden="false" customHeight="false" outlineLevel="0" collapsed="false">
      <c r="L119" s="1" t="str">
        <f aca="false">IF(M119&lt;=$C$17,"*","")</f>
        <v/>
      </c>
      <c r="M119" s="16" t="n">
        <v>113</v>
      </c>
      <c r="N119" s="17" t="n">
        <f aca="false">DATE(YEAR(N118),MONTH(N118)+1,1)</f>
        <v>39995</v>
      </c>
      <c r="O119" s="18" t="n">
        <f aca="false">VLOOKUP(N119,CURVES!$B$13:$C$312,2)</f>
        <v>2.9295</v>
      </c>
      <c r="P119" s="18" t="n">
        <f aca="false">PriceMod!O119+VLOOKUP(N119,CURVES!$B$13:$D$312,3)</f>
        <v>2.9345</v>
      </c>
      <c r="Q119" s="18" t="n">
        <f aca="false">CURVES!G125</f>
        <v>0.1575</v>
      </c>
      <c r="R119" s="18" t="n">
        <f aca="false">CURVES!J125</f>
        <v>0.4</v>
      </c>
      <c r="S119" s="18" t="n">
        <f aca="false">VLOOKUP(MONTH(N119),$Z$38:$AA$49,2)</f>
        <v>-0.01</v>
      </c>
      <c r="T119" s="18" t="n">
        <f aca="false">VLOOKUP(MONTH(N119),$Z$38:$AB$49,3)</f>
        <v>0.9</v>
      </c>
      <c r="U119" s="19" t="n">
        <v>0.005159</v>
      </c>
      <c r="V119" s="19" t="n">
        <v>0.003254</v>
      </c>
      <c r="W119" s="19" t="n">
        <v>0.002641</v>
      </c>
    </row>
    <row r="120" customFormat="false" ht="12.75" hidden="false" customHeight="false" outlineLevel="0" collapsed="false">
      <c r="L120" s="1" t="str">
        <f aca="false">IF(M120&lt;=$C$17,"*","")</f>
        <v/>
      </c>
      <c r="M120" s="16" t="n">
        <v>114</v>
      </c>
      <c r="N120" s="17" t="n">
        <f aca="false">DATE(YEAR(N119),MONTH(N119)+1,1)</f>
        <v>40026</v>
      </c>
      <c r="O120" s="18" t="n">
        <f aca="false">VLOOKUP(N120,CURVES!$B$13:$C$312,2)</f>
        <v>2.9375</v>
      </c>
      <c r="P120" s="18" t="n">
        <f aca="false">PriceMod!O120+VLOOKUP(N120,CURVES!$B$13:$D$312,3)</f>
        <v>2.9425</v>
      </c>
      <c r="Q120" s="18" t="n">
        <f aca="false">CURVES!G126</f>
        <v>0.1575</v>
      </c>
      <c r="R120" s="18" t="n">
        <f aca="false">CURVES!J126</f>
        <v>0.55</v>
      </c>
      <c r="S120" s="18" t="n">
        <f aca="false">VLOOKUP(MONTH(N120),$Z$38:$AA$49,2)</f>
        <v>-0.01</v>
      </c>
      <c r="T120" s="18" t="n">
        <f aca="false">VLOOKUP(MONTH(N120),$Z$38:$AB$49,3)</f>
        <v>0.9</v>
      </c>
      <c r="U120" s="19" t="n">
        <v>0.005159</v>
      </c>
      <c r="V120" s="19" t="n">
        <v>0.003254</v>
      </c>
      <c r="W120" s="19" t="n">
        <v>0.002641</v>
      </c>
    </row>
    <row r="121" customFormat="false" ht="12.75" hidden="false" customHeight="false" outlineLevel="0" collapsed="false">
      <c r="L121" s="1" t="str">
        <f aca="false">IF(M121&lt;=$C$17,"*","")</f>
        <v/>
      </c>
      <c r="M121" s="16" t="n">
        <v>115</v>
      </c>
      <c r="N121" s="17" t="n">
        <f aca="false">DATE(YEAR(N120),MONTH(N120)+1,1)</f>
        <v>40057</v>
      </c>
      <c r="O121" s="18" t="n">
        <f aca="false">VLOOKUP(N121,CURVES!$B$13:$C$312,2)</f>
        <v>2.9375</v>
      </c>
      <c r="P121" s="18" t="n">
        <f aca="false">PriceMod!O121+VLOOKUP(N121,CURVES!$B$13:$D$312,3)</f>
        <v>2.9425</v>
      </c>
      <c r="Q121" s="18" t="n">
        <f aca="false">CURVES!G127</f>
        <v>0.1575</v>
      </c>
      <c r="R121" s="18" t="n">
        <f aca="false">CURVES!J127</f>
        <v>0.35</v>
      </c>
      <c r="S121" s="18" t="n">
        <f aca="false">VLOOKUP(MONTH(N121),$Z$38:$AA$49,2)</f>
        <v>-0.01</v>
      </c>
      <c r="T121" s="18" t="n">
        <f aca="false">VLOOKUP(MONTH(N121),$Z$38:$AB$49,3)</f>
        <v>0.9</v>
      </c>
      <c r="U121" s="19" t="n">
        <v>0.005159</v>
      </c>
      <c r="V121" s="19" t="n">
        <v>0.003254</v>
      </c>
      <c r="W121" s="19" t="n">
        <v>0.002641</v>
      </c>
    </row>
    <row r="122" customFormat="false" ht="12.75" hidden="false" customHeight="false" outlineLevel="0" collapsed="false">
      <c r="L122" s="1" t="str">
        <f aca="false">IF(M122&lt;=$C$17,"*","")</f>
        <v/>
      </c>
      <c r="M122" s="16" t="n">
        <v>116</v>
      </c>
      <c r="N122" s="17" t="n">
        <f aca="false">DATE(YEAR(N121),MONTH(N121)+1,1)</f>
        <v>40087</v>
      </c>
      <c r="O122" s="18" t="n">
        <f aca="false">VLOOKUP(N122,CURVES!$B$13:$C$312,2)</f>
        <v>2.9685</v>
      </c>
      <c r="P122" s="18" t="n">
        <f aca="false">PriceMod!O122+VLOOKUP(N122,CURVES!$B$13:$D$312,3)</f>
        <v>2.9735</v>
      </c>
      <c r="Q122" s="18" t="n">
        <f aca="false">CURVES!G128</f>
        <v>0.1575</v>
      </c>
      <c r="R122" s="18" t="n">
        <f aca="false">CURVES!J128</f>
        <v>0.45</v>
      </c>
      <c r="S122" s="18" t="n">
        <f aca="false">VLOOKUP(MONTH(N122),$Z$38:$AA$49,2)</f>
        <v>0</v>
      </c>
      <c r="T122" s="18" t="n">
        <f aca="false">VLOOKUP(MONTH(N122),$Z$38:$AB$49,3)</f>
        <v>0.85</v>
      </c>
      <c r="U122" s="19" t="n">
        <v>0.005159</v>
      </c>
      <c r="V122" s="19" t="n">
        <v>0.003254</v>
      </c>
      <c r="W122" s="19" t="n">
        <v>0.002641</v>
      </c>
    </row>
    <row r="123" customFormat="false" ht="12.75" hidden="false" customHeight="false" outlineLevel="0" collapsed="false">
      <c r="L123" s="1" t="str">
        <f aca="false">IF(M123&lt;=$C$17,"*","")</f>
        <v/>
      </c>
      <c r="M123" s="16" t="n">
        <v>117</v>
      </c>
      <c r="N123" s="17" t="n">
        <f aca="false">DATE(YEAR(N122),MONTH(N122)+1,1)</f>
        <v>40118</v>
      </c>
      <c r="O123" s="18" t="n">
        <f aca="false">VLOOKUP(N123,CURVES!$B$13:$C$312,2)</f>
        <v>3.1045</v>
      </c>
      <c r="P123" s="18" t="n">
        <f aca="false">PriceMod!O123+VLOOKUP(N123,CURVES!$B$13:$D$312,3)</f>
        <v>3.1095</v>
      </c>
      <c r="Q123" s="18" t="n">
        <f aca="false">CURVES!G129</f>
        <v>0.1575</v>
      </c>
      <c r="R123" s="18" t="n">
        <f aca="false">CURVES!J129</f>
        <v>0.5</v>
      </c>
      <c r="S123" s="18" t="n">
        <f aca="false">VLOOKUP(MONTH(N123),$Z$38:$AA$49,2)</f>
        <v>0.02</v>
      </c>
      <c r="T123" s="18" t="n">
        <f aca="false">VLOOKUP(MONTH(N123),$Z$38:$AB$49,3)</f>
        <v>0.8</v>
      </c>
      <c r="U123" s="19" t="n">
        <v>0.005159</v>
      </c>
      <c r="V123" s="19" t="n">
        <v>0.003254</v>
      </c>
      <c r="W123" s="19" t="n">
        <v>0.002641</v>
      </c>
    </row>
    <row r="124" customFormat="false" ht="12.75" hidden="false" customHeight="false" outlineLevel="0" collapsed="false">
      <c r="L124" s="1" t="str">
        <f aca="false">IF(M124&lt;=$C$17,"*","")</f>
        <v/>
      </c>
      <c r="M124" s="16" t="n">
        <v>118</v>
      </c>
      <c r="N124" s="17" t="n">
        <f aca="false">DATE(YEAR(N123),MONTH(N123)+1,1)</f>
        <v>40148</v>
      </c>
      <c r="O124" s="18" t="n">
        <f aca="false">VLOOKUP(N124,CURVES!$B$13:$C$312,2)</f>
        <v>3.2295</v>
      </c>
      <c r="P124" s="18" t="n">
        <f aca="false">PriceMod!O124+VLOOKUP(N124,CURVES!$B$13:$D$312,3)</f>
        <v>3.2345</v>
      </c>
      <c r="Q124" s="18" t="n">
        <f aca="false">CURVES!G130</f>
        <v>0.155</v>
      </c>
      <c r="R124" s="18" t="n">
        <f aca="false">CURVES!J130</f>
        <v>0.8</v>
      </c>
      <c r="S124" s="18" t="n">
        <f aca="false">VLOOKUP(MONTH(N124),$Z$38:$AA$49,2)</f>
        <v>0.02</v>
      </c>
      <c r="T124" s="18" t="n">
        <f aca="false">VLOOKUP(MONTH(N124),$Z$38:$AB$49,3)</f>
        <v>0.8</v>
      </c>
      <c r="U124" s="19" t="n">
        <v>0.005159</v>
      </c>
      <c r="V124" s="19" t="n">
        <v>0.003254</v>
      </c>
      <c r="W124" s="19" t="n">
        <v>0.002641</v>
      </c>
    </row>
    <row r="125" customFormat="false" ht="12.75" hidden="false" customHeight="false" outlineLevel="0" collapsed="false">
      <c r="L125" s="1" t="str">
        <f aca="false">IF(M125&lt;=$C$17,"*","")</f>
        <v/>
      </c>
      <c r="M125" s="16" t="n">
        <v>119</v>
      </c>
      <c r="N125" s="17" t="n">
        <f aca="false">DATE(YEAR(N124),MONTH(N124)+1,1)</f>
        <v>40179</v>
      </c>
      <c r="O125" s="18" t="n">
        <f aca="false">VLOOKUP(N125,CURVES!$B$13:$C$312,2)</f>
        <v>3.3055</v>
      </c>
      <c r="P125" s="18" t="n">
        <f aca="false">PriceMod!O125+VLOOKUP(N125,CURVES!$B$13:$D$312,3)</f>
        <v>3.3105</v>
      </c>
      <c r="Q125" s="18" t="n">
        <f aca="false">CURVES!G131</f>
        <v>0.15</v>
      </c>
      <c r="R125" s="18" t="n">
        <f aca="false">CURVES!J131</f>
        <v>0.9</v>
      </c>
      <c r="S125" s="18" t="n">
        <f aca="false">VLOOKUP(MONTH(N125),$Z$38:$AA$49,2)</f>
        <v>0.02</v>
      </c>
      <c r="T125" s="18" t="n">
        <f aca="false">VLOOKUP(MONTH(N125),$Z$38:$AB$49,3)</f>
        <v>0.8</v>
      </c>
      <c r="U125" s="19" t="n">
        <v>0.005159</v>
      </c>
      <c r="V125" s="19" t="n">
        <v>0.003254</v>
      </c>
      <c r="W125" s="19" t="n">
        <v>0.002641</v>
      </c>
    </row>
    <row r="126" customFormat="false" ht="12.75" hidden="false" customHeight="false" outlineLevel="0" collapsed="false">
      <c r="L126" s="1" t="str">
        <f aca="false">IF(M126&lt;=$C$17,"*","")</f>
        <v/>
      </c>
      <c r="M126" s="16" t="n">
        <v>120</v>
      </c>
      <c r="N126" s="17" t="n">
        <f aca="false">DATE(YEAR(N125),MONTH(N125)+1,1)</f>
        <v>40210</v>
      </c>
      <c r="O126" s="18" t="n">
        <f aca="false">VLOOKUP(N126,CURVES!$B$13:$C$312,2)</f>
        <v>3.1875</v>
      </c>
      <c r="P126" s="18" t="n">
        <f aca="false">PriceMod!O126+VLOOKUP(N126,CURVES!$B$13:$D$312,3)</f>
        <v>3.1925</v>
      </c>
      <c r="Q126" s="18" t="n">
        <f aca="false">CURVES!G132</f>
        <v>0.15</v>
      </c>
      <c r="R126" s="18" t="n">
        <f aca="false">CURVES!J132</f>
        <v>0.85</v>
      </c>
      <c r="S126" s="18" t="n">
        <f aca="false">VLOOKUP(MONTH(N126),$Z$38:$AA$49,2)</f>
        <v>0.02</v>
      </c>
      <c r="T126" s="18" t="n">
        <f aca="false">VLOOKUP(MONTH(N126),$Z$38:$AB$49,3)</f>
        <v>0.8</v>
      </c>
      <c r="U126" s="19" t="n">
        <v>0.005159</v>
      </c>
      <c r="V126" s="19" t="n">
        <v>0.003254</v>
      </c>
      <c r="W126" s="19" t="n">
        <v>0.002641</v>
      </c>
    </row>
    <row r="127" customFormat="false" ht="12.75" hidden="false" customHeight="false" outlineLevel="0" collapsed="false"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customFormat="false" ht="12.75" hidden="false" customHeight="false" outlineLevel="0" collapsed="false"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customFormat="false" ht="12.75" hidden="false" customHeight="false" outlineLevel="0" collapsed="false"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customFormat="false" ht="12.75" hidden="false" customHeight="false" outlineLevel="0" collapsed="false"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customFormat="false" ht="12.75" hidden="false" customHeight="false" outlineLevel="0" collapsed="false"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customFormat="false" ht="12.75" hidden="false" customHeight="false" outlineLevel="0" collapsed="false"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customFormat="false" ht="12.75" hidden="false" customHeight="false" outlineLevel="0" collapsed="false"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customFormat="false" ht="12.75" hidden="false" customHeight="false" outlineLevel="0" collapsed="false"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customFormat="false" ht="12.75" hidden="false" customHeight="false" outlineLevel="0" collapsed="false"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customFormat="false" ht="12.75" hidden="false" customHeight="false" outlineLevel="0" collapsed="false"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customFormat="false" ht="12.75" hidden="false" customHeight="false" outlineLevel="0" collapsed="false"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customFormat="false" ht="12.75" hidden="false" customHeight="false" outlineLevel="0" collapsed="false"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customFormat="false" ht="12.75" hidden="false" customHeight="false" outlineLevel="0" collapsed="false"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customFormat="false" ht="12.75" hidden="false" customHeight="false" outlineLevel="0" collapsed="false"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customFormat="false" ht="12.75" hidden="false" customHeight="false" outlineLevel="0" collapsed="false"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customFormat="false" ht="12.75" hidden="false" customHeight="false" outlineLevel="0" collapsed="false"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customFormat="false" ht="12.75" hidden="false" customHeight="false" outlineLevel="0" collapsed="false"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customFormat="false" ht="12.75" hidden="false" customHeight="false" outlineLevel="0" collapsed="false"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customFormat="false" ht="12.75" hidden="false" customHeight="false" outlineLevel="0" collapsed="false"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customFormat="false" ht="12.75" hidden="false" customHeight="false" outlineLevel="0" collapsed="false"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customFormat="false" ht="12.75" hidden="false" customHeight="false" outlineLevel="0" collapsed="false"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customFormat="false" ht="12.75" hidden="false" customHeight="false" outlineLevel="0" collapsed="false"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customFormat="false" ht="12.75" hidden="false" customHeight="false" outlineLevel="0" collapsed="false"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customFormat="false" ht="12.75" hidden="false" customHeight="false" outlineLevel="0" collapsed="false"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customFormat="false" ht="12.75" hidden="false" customHeight="false" outlineLevel="0" collapsed="false"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customFormat="false" ht="12.75" hidden="false" customHeight="false" outlineLevel="0" collapsed="false"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customFormat="false" ht="12.75" hidden="false" customHeight="false" outlineLevel="0" collapsed="false"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customFormat="false" ht="12.75" hidden="false" customHeight="false" outlineLevel="0" collapsed="false"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customFormat="false" ht="12.75" hidden="false" customHeight="false" outlineLevel="0" collapsed="false"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customFormat="false" ht="12.75" hidden="false" customHeight="false" outlineLevel="0" collapsed="false"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customFormat="false" ht="12.75" hidden="false" customHeight="false" outlineLevel="0" collapsed="false"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customFormat="false" ht="12.75" hidden="false" customHeight="false" outlineLevel="0" collapsed="false"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customFormat="false" ht="12.75" hidden="false" customHeight="false" outlineLevel="0" collapsed="false"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customFormat="false" ht="12.75" hidden="false" customHeight="false" outlineLevel="0" collapsed="false"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customFormat="false" ht="12.75" hidden="false" customHeight="false" outlineLevel="0" collapsed="false"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customFormat="false" ht="12.75" hidden="false" customHeight="false" outlineLevel="0" collapsed="false"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customFormat="false" ht="12.75" hidden="false" customHeight="false" outlineLevel="0" collapsed="false"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customFormat="false" ht="12.75" hidden="false" customHeight="false" outlineLevel="0" collapsed="false"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customFormat="false" ht="12.75" hidden="false" customHeight="false" outlineLevel="0" collapsed="false"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customFormat="false" ht="12.75" hidden="false" customHeight="false" outlineLevel="0" collapsed="false"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customFormat="false" ht="12.75" hidden="false" customHeight="false" outlineLevel="0" collapsed="false"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customFormat="false" ht="12.75" hidden="false" customHeight="false" outlineLevel="0" collapsed="false"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customFormat="false" ht="12.75" hidden="false" customHeight="false" outlineLevel="0" collapsed="false"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customFormat="false" ht="12.75" hidden="false" customHeight="false" outlineLevel="0" collapsed="false"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customFormat="false" ht="12.75" hidden="false" customHeight="false" outlineLevel="0" collapsed="false"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customFormat="false" ht="12.75" hidden="false" customHeight="false" outlineLevel="0" collapsed="false"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customFormat="false" ht="12.75" hidden="false" customHeight="false" outlineLevel="0" collapsed="false"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customFormat="false" ht="12.75" hidden="false" customHeight="false" outlineLevel="0" collapsed="false"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customFormat="false" ht="12.75" hidden="false" customHeight="false" outlineLevel="0" collapsed="false"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customFormat="false" ht="12.75" hidden="false" customHeight="false" outlineLevel="0" collapsed="false"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customFormat="false" ht="12.75" hidden="false" customHeight="false" outlineLevel="0" collapsed="false"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customFormat="false" ht="12.75" hidden="false" customHeight="false" outlineLevel="0" collapsed="false"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customFormat="false" ht="12.75" hidden="false" customHeight="false" outlineLevel="0" collapsed="false"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customFormat="false" ht="12.75" hidden="false" customHeight="false" outlineLevel="0" collapsed="false"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customFormat="false" ht="12.75" hidden="false" customHeight="false" outlineLevel="0" collapsed="false"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customFormat="false" ht="12.75" hidden="false" customHeight="false" outlineLevel="0" collapsed="false"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customFormat="false" ht="12.75" hidden="false" customHeight="false" outlineLevel="0" collapsed="false"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customFormat="false" ht="12.75" hidden="false" customHeight="false" outlineLevel="0" collapsed="false"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customFormat="false" ht="12.75" hidden="false" customHeight="false" outlineLevel="0" collapsed="false"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customFormat="false" ht="12.75" hidden="false" customHeight="false" outlineLevel="0" collapsed="false"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customFormat="false" ht="12.75" hidden="false" customHeight="false" outlineLevel="0" collapsed="false"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customFormat="false" ht="12.75" hidden="false" customHeight="false" outlineLevel="0" collapsed="false"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customFormat="false" ht="12.75" hidden="false" customHeight="false" outlineLevel="0" collapsed="false"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customFormat="false" ht="12.75" hidden="false" customHeight="false" outlineLevel="0" collapsed="false"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customFormat="false" ht="12.75" hidden="false" customHeight="false" outlineLevel="0" collapsed="false"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customFormat="false" ht="12.75" hidden="false" customHeight="false" outlineLevel="0" collapsed="false"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customFormat="false" ht="12.75" hidden="false" customHeight="false" outlineLevel="0" collapsed="false"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customFormat="false" ht="12.75" hidden="false" customHeight="false" outlineLevel="0" collapsed="false"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customFormat="false" ht="12.75" hidden="false" customHeight="false" outlineLevel="0" collapsed="false"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customFormat="false" ht="12.75" hidden="false" customHeight="false" outlineLevel="0" collapsed="false"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customFormat="false" ht="12.75" hidden="false" customHeight="false" outlineLevel="0" collapsed="false"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customFormat="false" ht="12.75" hidden="false" customHeight="false" outlineLevel="0" collapsed="false"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customFormat="false" ht="12.75" hidden="false" customHeight="false" outlineLevel="0" collapsed="false"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customFormat="false" ht="12.75" hidden="false" customHeight="false" outlineLevel="0" collapsed="false"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customFormat="false" ht="12.75" hidden="false" customHeight="false" outlineLevel="0" collapsed="false"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customFormat="false" ht="12.75" hidden="false" customHeight="false" outlineLevel="0" collapsed="false"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customFormat="false" ht="12.75" hidden="false" customHeight="false" outlineLevel="0" collapsed="false"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customFormat="false" ht="12.75" hidden="false" customHeight="false" outlineLevel="0" collapsed="false"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customFormat="false" ht="12.75" hidden="false" customHeight="false" outlineLevel="0" collapsed="false"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customFormat="false" ht="12.75" hidden="false" customHeight="false" outlineLevel="0" collapsed="false"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customFormat="false" ht="12.75" hidden="false" customHeight="false" outlineLevel="0" collapsed="false"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customFormat="false" ht="12.75" hidden="false" customHeight="false" outlineLevel="0" collapsed="false"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customFormat="false" ht="12.75" hidden="false" customHeight="false" outlineLevel="0" collapsed="false"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customFormat="false" ht="12.75" hidden="false" customHeight="false" outlineLevel="0" collapsed="false"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customFormat="false" ht="12.75" hidden="false" customHeight="false" outlineLevel="0" collapsed="false"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customFormat="false" ht="12.75" hidden="false" customHeight="false" outlineLevel="0" collapsed="false"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customFormat="false" ht="12.75" hidden="false" customHeight="false" outlineLevel="0" collapsed="false"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customFormat="false" ht="12.75" hidden="false" customHeight="false" outlineLevel="0" collapsed="false"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customFormat="false" ht="12.75" hidden="false" customHeight="false" outlineLevel="0" collapsed="false"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customFormat="false" ht="12.75" hidden="false" customHeight="false" outlineLevel="0" collapsed="false"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customFormat="false" ht="12.75" hidden="false" customHeight="false" outlineLevel="0" collapsed="false"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customFormat="false" ht="12.75" hidden="false" customHeight="false" outlineLevel="0" collapsed="false"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customFormat="false" ht="12.75" hidden="false" customHeight="false" outlineLevel="0" collapsed="false"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customFormat="false" ht="12.75" hidden="false" customHeight="false" outlineLevel="0" collapsed="false"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customFormat="false" ht="12.75" hidden="false" customHeight="false" outlineLevel="0" collapsed="false"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customFormat="false" ht="12.75" hidden="false" customHeight="false" outlineLevel="0" collapsed="false"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customFormat="false" ht="12.75" hidden="false" customHeight="false" outlineLevel="0" collapsed="false"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customFormat="false" ht="12.75" hidden="false" customHeight="false" outlineLevel="0" collapsed="false"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customFormat="false" ht="12.75" hidden="false" customHeight="false" outlineLevel="0" collapsed="false"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customFormat="false" ht="12.75" hidden="false" customHeight="false" outlineLevel="0" collapsed="false"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customFormat="false" ht="12.75" hidden="false" customHeight="false" outlineLevel="0" collapsed="false"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customFormat="false" ht="12.75" hidden="false" customHeight="false" outlineLevel="0" collapsed="false"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customFormat="false" ht="12.75" hidden="false" customHeight="false" outlineLevel="0" collapsed="false"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customFormat="false" ht="12.75" hidden="false" customHeight="false" outlineLevel="0" collapsed="false"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customFormat="false" ht="12.75" hidden="false" customHeight="false" outlineLevel="0" collapsed="false"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customFormat="false" ht="12.75" hidden="false" customHeight="false" outlineLevel="0" collapsed="false"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customFormat="false" ht="12.75" hidden="false" customHeight="false" outlineLevel="0" collapsed="false"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customFormat="false" ht="12.75" hidden="false" customHeight="false" outlineLevel="0" collapsed="false"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customFormat="false" ht="12.75" hidden="false" customHeight="false" outlineLevel="0" collapsed="false"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customFormat="false" ht="12.75" hidden="false" customHeight="false" outlineLevel="0" collapsed="false"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customFormat="false" ht="12.75" hidden="false" customHeight="false" outlineLevel="0" collapsed="false"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customFormat="false" ht="12.75" hidden="false" customHeight="false" outlineLevel="0" collapsed="false"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customFormat="false" ht="12.75" hidden="false" customHeight="false" outlineLevel="0" collapsed="false"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customFormat="false" ht="12.75" hidden="false" customHeight="false" outlineLevel="0" collapsed="false"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customFormat="false" ht="12.75" hidden="false" customHeight="false" outlineLevel="0" collapsed="false"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customFormat="false" ht="12.75" hidden="false" customHeight="false" outlineLevel="0" collapsed="false"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customFormat="false" ht="12.75" hidden="false" customHeight="false" outlineLevel="0" collapsed="false"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customFormat="false" ht="12.75" hidden="false" customHeight="false" outlineLevel="0" collapsed="false"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customFormat="false" ht="12.75" hidden="false" customHeight="false" outlineLevel="0" collapsed="false"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customFormat="false" ht="12.75" hidden="false" customHeight="false" outlineLevel="0" collapsed="false"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customFormat="false" ht="12.75" hidden="false" customHeight="false" outlineLevel="0" collapsed="false"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customFormat="false" ht="12.75" hidden="false" customHeight="false" outlineLevel="0" collapsed="false"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customFormat="false" ht="12.75" hidden="false" customHeight="false" outlineLevel="0" collapsed="false"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customFormat="false" ht="12.75" hidden="false" customHeight="false" outlineLevel="0" collapsed="false"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customFormat="false" ht="12.75" hidden="false" customHeight="false" outlineLevel="0" collapsed="false"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customFormat="false" ht="12.75" hidden="false" customHeight="false" outlineLevel="0" collapsed="false"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customFormat="false" ht="12.75" hidden="false" customHeight="false" outlineLevel="0" collapsed="false"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customFormat="false" ht="12.75" hidden="false" customHeight="false" outlineLevel="0" collapsed="false"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customFormat="false" ht="12.75" hidden="false" customHeight="false" outlineLevel="0" collapsed="false"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customFormat="false" ht="12.75" hidden="false" customHeight="false" outlineLevel="0" collapsed="false"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customFormat="false" ht="12.75" hidden="false" customHeight="false" outlineLevel="0" collapsed="false"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customFormat="false" ht="12.75" hidden="false" customHeight="false" outlineLevel="0" collapsed="false"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customFormat="false" ht="12.75" hidden="false" customHeight="false" outlineLevel="0" collapsed="false"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customFormat="false" ht="12.75" hidden="false" customHeight="false" outlineLevel="0" collapsed="false"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customFormat="false" ht="12.75" hidden="false" customHeight="false" outlineLevel="0" collapsed="false"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customFormat="false" ht="12.75" hidden="false" customHeight="false" outlineLevel="0" collapsed="false"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customFormat="false" ht="12.75" hidden="false" customHeight="false" outlineLevel="0" collapsed="false"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customFormat="false" ht="12.75" hidden="false" customHeight="false" outlineLevel="0" collapsed="false"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customFormat="false" ht="12.75" hidden="false" customHeight="false" outlineLevel="0" collapsed="false"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customFormat="false" ht="12.75" hidden="false" customHeight="false" outlineLevel="0" collapsed="false"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customFormat="false" ht="12.75" hidden="false" customHeight="false" outlineLevel="0" collapsed="false"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customFormat="false" ht="12.75" hidden="false" customHeight="false" outlineLevel="0" collapsed="false"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customFormat="false" ht="12.75" hidden="false" customHeight="false" outlineLevel="0" collapsed="false"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customFormat="false" ht="12.75" hidden="false" customHeight="false" outlineLevel="0" collapsed="false"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customFormat="false" ht="12.75" hidden="false" customHeight="false" outlineLevel="0" collapsed="false"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customFormat="false" ht="12.75" hidden="false" customHeight="false" outlineLevel="0" collapsed="false"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customFormat="false" ht="12.75" hidden="false" customHeight="false" outlineLevel="0" collapsed="false"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customFormat="false" ht="12.75" hidden="false" customHeight="false" outlineLevel="0" collapsed="false"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customFormat="false" ht="12.75" hidden="false" customHeight="false" outlineLevel="0" collapsed="false"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customFormat="false" ht="12.75" hidden="false" customHeight="false" outlineLevel="0" collapsed="false"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customFormat="false" ht="12.75" hidden="false" customHeight="false" outlineLevel="0" collapsed="false"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customFormat="false" ht="12.75" hidden="false" customHeight="false" outlineLevel="0" collapsed="false"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customFormat="false" ht="12.75" hidden="false" customHeight="false" outlineLevel="0" collapsed="false"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customFormat="false" ht="12.75" hidden="false" customHeight="false" outlineLevel="0" collapsed="false"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customFormat="false" ht="12.75" hidden="false" customHeight="false" outlineLevel="0" collapsed="false"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customFormat="false" ht="12.75" hidden="false" customHeight="false" outlineLevel="0" collapsed="false"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customFormat="false" ht="12.75" hidden="false" customHeight="false" outlineLevel="0" collapsed="false"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customFormat="false" ht="12.75" hidden="false" customHeight="false" outlineLevel="0" collapsed="false"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customFormat="false" ht="12.75" hidden="false" customHeight="false" outlineLevel="0" collapsed="false"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customFormat="false" ht="12.75" hidden="false" customHeight="false" outlineLevel="0" collapsed="false"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customFormat="false" ht="12.75" hidden="false" customHeight="false" outlineLevel="0" collapsed="false"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customFormat="false" ht="12.75" hidden="false" customHeight="false" outlineLevel="0" collapsed="false"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customFormat="false" ht="12.75" hidden="false" customHeight="false" outlineLevel="0" collapsed="false"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customFormat="false" ht="12.75" hidden="false" customHeight="false" outlineLevel="0" collapsed="false"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customFormat="false" ht="12.75" hidden="false" customHeight="false" outlineLevel="0" collapsed="false"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customFormat="false" ht="12.75" hidden="false" customHeight="false" outlineLevel="0" collapsed="false"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customFormat="false" ht="12.75" hidden="false" customHeight="false" outlineLevel="0" collapsed="false"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customFormat="false" ht="12.75" hidden="false" customHeight="false" outlineLevel="0" collapsed="false"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customFormat="false" ht="12.75" hidden="false" customHeight="false" outlineLevel="0" collapsed="false"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customFormat="false" ht="12.75" hidden="false" customHeight="false" outlineLevel="0" collapsed="false"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customFormat="false" ht="12.75" hidden="false" customHeight="false" outlineLevel="0" collapsed="false"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customFormat="false" ht="12.75" hidden="false" customHeight="false" outlineLevel="0" collapsed="false"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customFormat="false" ht="12.75" hidden="false" customHeight="false" outlineLevel="0" collapsed="false"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customFormat="false" ht="12.75" hidden="false" customHeight="false" outlineLevel="0" collapsed="false"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customFormat="false" ht="12.75" hidden="false" customHeight="false" outlineLevel="0" collapsed="false"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customFormat="false" ht="12.75" hidden="false" customHeight="false" outlineLevel="0" collapsed="false"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customFormat="false" ht="12.75" hidden="false" customHeight="false" outlineLevel="0" collapsed="false"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customFormat="false" ht="12.75" hidden="false" customHeight="false" outlineLevel="0" collapsed="false"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customFormat="false" ht="12.75" hidden="false" customHeight="false" outlineLevel="0" collapsed="false"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customFormat="false" ht="12.75" hidden="false" customHeight="false" outlineLevel="0" collapsed="false"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customFormat="false" ht="12.75" hidden="false" customHeight="false" outlineLevel="0" collapsed="false"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customFormat="false" ht="12.75" hidden="false" customHeight="false" outlineLevel="0" collapsed="false"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customFormat="false" ht="12.75" hidden="false" customHeight="false" outlineLevel="0" collapsed="false"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customFormat="false" ht="12.75" hidden="false" customHeight="false" outlineLevel="0" collapsed="false"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customFormat="false" ht="12.75" hidden="false" customHeight="false" outlineLevel="0" collapsed="false"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customFormat="false" ht="12.75" hidden="false" customHeight="false" outlineLevel="0" collapsed="false"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customFormat="false" ht="12.75" hidden="false" customHeight="false" outlineLevel="0" collapsed="false"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customFormat="false" ht="12.75" hidden="false" customHeight="false" outlineLevel="0" collapsed="false"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customFormat="false" ht="12.75" hidden="false" customHeight="false" outlineLevel="0" collapsed="false"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customFormat="false" ht="12.75" hidden="false" customHeight="false" outlineLevel="0" collapsed="false"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customFormat="false" ht="12.75" hidden="false" customHeight="false" outlineLevel="0" collapsed="false"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customFormat="false" ht="12.75" hidden="false" customHeight="false" outlineLevel="0" collapsed="false"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customFormat="false" ht="12.75" hidden="false" customHeight="false" outlineLevel="0" collapsed="false"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customFormat="false" ht="12.75" hidden="false" customHeight="false" outlineLevel="0" collapsed="false"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customFormat="false" ht="12.75" hidden="false" customHeight="false" outlineLevel="0" collapsed="false"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customFormat="false" ht="12.75" hidden="false" customHeight="false" outlineLevel="0" collapsed="false"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customFormat="false" ht="12.75" hidden="false" customHeight="false" outlineLevel="0" collapsed="false"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customFormat="false" ht="12.75" hidden="false" customHeight="false" outlineLevel="0" collapsed="false"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customFormat="false" ht="12.75" hidden="false" customHeight="false" outlineLevel="0" collapsed="false"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customFormat="false" ht="12.75" hidden="false" customHeight="false" outlineLevel="0" collapsed="false"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customFormat="false" ht="12.75" hidden="false" customHeight="false" outlineLevel="0" collapsed="false"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customFormat="false" ht="12.75" hidden="false" customHeight="false" outlineLevel="0" collapsed="false"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customFormat="false" ht="12.75" hidden="false" customHeight="false" outlineLevel="0" collapsed="false"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customFormat="false" ht="12.75" hidden="false" customHeight="false" outlineLevel="0" collapsed="false"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customFormat="false" ht="12.75" hidden="false" customHeight="false" outlineLevel="0" collapsed="false"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customFormat="false" ht="12.75" hidden="false" customHeight="false" outlineLevel="0" collapsed="false"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customFormat="false" ht="12.75" hidden="false" customHeight="false" outlineLevel="0" collapsed="false"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customFormat="false" ht="12.75" hidden="false" customHeight="false" outlineLevel="0" collapsed="false"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customFormat="false" ht="12.75" hidden="false" customHeight="false" outlineLevel="0" collapsed="false"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customFormat="false" ht="12.75" hidden="false" customHeight="false" outlineLevel="0" collapsed="false"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customFormat="false" ht="12.75" hidden="false" customHeight="false" outlineLevel="0" collapsed="false"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customFormat="false" ht="12.75" hidden="false" customHeight="false" outlineLevel="0" collapsed="false"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customFormat="false" ht="12.75" hidden="false" customHeight="false" outlineLevel="0" collapsed="false"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customFormat="false" ht="12.75" hidden="false" customHeight="false" outlineLevel="0" collapsed="false"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customFormat="false" ht="12.75" hidden="false" customHeight="false" outlineLevel="0" collapsed="false"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customFormat="false" ht="12.75" hidden="false" customHeight="false" outlineLevel="0" collapsed="false"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customFormat="false" ht="12.75" hidden="false" customHeight="false" outlineLevel="0" collapsed="false"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customFormat="false" ht="12.75" hidden="false" customHeight="false" outlineLevel="0" collapsed="false"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customFormat="false" ht="12.75" hidden="false" customHeight="false" outlineLevel="0" collapsed="false"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customFormat="false" ht="12.75" hidden="false" customHeight="false" outlineLevel="0" collapsed="false"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customFormat="false" ht="12.75" hidden="false" customHeight="false" outlineLevel="0" collapsed="false"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customFormat="false" ht="12.75" hidden="false" customHeight="false" outlineLevel="0" collapsed="false"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customFormat="false" ht="12.75" hidden="false" customHeight="false" outlineLevel="0" collapsed="false"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customFormat="false" ht="12.75" hidden="false" customHeight="false" outlineLevel="0" collapsed="false"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customFormat="false" ht="12.75" hidden="false" customHeight="false" outlineLevel="0" collapsed="false"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customFormat="false" ht="12.75" hidden="false" customHeight="false" outlineLevel="0" collapsed="false"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customFormat="false" ht="12.75" hidden="false" customHeight="false" outlineLevel="0" collapsed="false"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customFormat="false" ht="12.75" hidden="false" customHeight="false" outlineLevel="0" collapsed="false"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customFormat="false" ht="12.75" hidden="false" customHeight="false" outlineLevel="0" collapsed="false"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customFormat="false" ht="12.75" hidden="false" customHeight="false" outlineLevel="0" collapsed="false"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customFormat="false" ht="12.75" hidden="false" customHeight="false" outlineLevel="0" collapsed="false"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customFormat="false" ht="12.75" hidden="false" customHeight="false" outlineLevel="0" collapsed="false"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customFormat="false" ht="12.75" hidden="false" customHeight="false" outlineLevel="0" collapsed="false"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customFormat="false" ht="12.75" hidden="false" customHeight="false" outlineLevel="0" collapsed="false"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customFormat="false" ht="12.75" hidden="false" customHeight="false" outlineLevel="0" collapsed="false"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customFormat="false" ht="12.75" hidden="false" customHeight="false" outlineLevel="0" collapsed="false"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customFormat="false" ht="12.75" hidden="false" customHeight="false" outlineLevel="0" collapsed="false"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customFormat="false" ht="12.75" hidden="false" customHeight="false" outlineLevel="0" collapsed="false"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customFormat="false" ht="12.75" hidden="false" customHeight="false" outlineLevel="0" collapsed="false"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customFormat="false" ht="12.75" hidden="false" customHeight="false" outlineLevel="0" collapsed="false"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customFormat="false" ht="12.75" hidden="false" customHeight="false" outlineLevel="0" collapsed="false"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customFormat="false" ht="12.75" hidden="false" customHeight="false" outlineLevel="0" collapsed="false"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customFormat="false" ht="12.75" hidden="false" customHeight="false" outlineLevel="0" collapsed="false"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customFormat="false" ht="12.75" hidden="false" customHeight="false" outlineLevel="0" collapsed="false"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customFormat="false" ht="12.75" hidden="false" customHeight="false" outlineLevel="0" collapsed="false"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customFormat="false" ht="12.75" hidden="false" customHeight="false" outlineLevel="0" collapsed="false"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customFormat="false" ht="12.75" hidden="false" customHeight="false" outlineLevel="0" collapsed="false"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customFormat="false" ht="12.75" hidden="false" customHeight="false" outlineLevel="0" collapsed="false"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customFormat="false" ht="12.75" hidden="false" customHeight="false" outlineLevel="0" collapsed="false"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customFormat="false" ht="12.75" hidden="false" customHeight="false" outlineLevel="0" collapsed="false"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customFormat="false" ht="12.75" hidden="false" customHeight="false" outlineLevel="0" collapsed="false"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customFormat="false" ht="12.75" hidden="false" customHeight="false" outlineLevel="0" collapsed="false"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customFormat="false" ht="12.75" hidden="false" customHeight="false" outlineLevel="0" collapsed="false"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customFormat="false" ht="12.75" hidden="false" customHeight="false" outlineLevel="0" collapsed="false"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customFormat="false" ht="12.75" hidden="false" customHeight="false" outlineLevel="0" collapsed="false"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customFormat="false" ht="12.75" hidden="false" customHeight="false" outlineLevel="0" collapsed="false"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customFormat="false" ht="12.75" hidden="false" customHeight="false" outlineLevel="0" collapsed="false"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customFormat="false" ht="12.75" hidden="false" customHeight="false" outlineLevel="0" collapsed="false"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customFormat="false" ht="12.75" hidden="false" customHeight="false" outlineLevel="0" collapsed="false"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customFormat="false" ht="12.75" hidden="false" customHeight="false" outlineLevel="0" collapsed="false"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customFormat="false" ht="12.75" hidden="false" customHeight="false" outlineLevel="0" collapsed="false"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customFormat="false" ht="12.75" hidden="false" customHeight="false" outlineLevel="0" collapsed="false"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customFormat="false" ht="12.75" hidden="false" customHeight="false" outlineLevel="0" collapsed="false"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customFormat="false" ht="12.75" hidden="false" customHeight="false" outlineLevel="0" collapsed="false"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customFormat="false" ht="12.75" hidden="false" customHeight="false" outlineLevel="0" collapsed="false"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customFormat="false" ht="12.75" hidden="false" customHeight="false" outlineLevel="0" collapsed="false"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customFormat="false" ht="12.75" hidden="false" customHeight="false" outlineLevel="0" collapsed="false"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customFormat="false" ht="12.75" hidden="false" customHeight="false" outlineLevel="0" collapsed="false"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customFormat="false" ht="12.75" hidden="false" customHeight="false" outlineLevel="0" collapsed="false"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customFormat="false" ht="12.75" hidden="false" customHeight="false" outlineLevel="0" collapsed="false"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customFormat="false" ht="12.75" hidden="false" customHeight="false" outlineLevel="0" collapsed="false"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customFormat="false" ht="12.75" hidden="false" customHeight="false" outlineLevel="0" collapsed="false"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customFormat="false" ht="12.75" hidden="false" customHeight="false" outlineLevel="0" collapsed="false"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customFormat="false" ht="12.75" hidden="false" customHeight="false" outlineLevel="0" collapsed="false"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customFormat="false" ht="12.75" hidden="false" customHeight="false" outlineLevel="0" collapsed="false"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customFormat="false" ht="12.75" hidden="false" customHeight="false" outlineLevel="0" collapsed="false"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customFormat="false" ht="12.75" hidden="false" customHeight="false" outlineLevel="0" collapsed="false"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customFormat="false" ht="12.75" hidden="false" customHeight="false" outlineLevel="0" collapsed="false"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customFormat="false" ht="12.75" hidden="false" customHeight="false" outlineLevel="0" collapsed="false"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customFormat="false" ht="12.75" hidden="false" customHeight="false" outlineLevel="0" collapsed="false"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customFormat="false" ht="12.75" hidden="false" customHeight="false" outlineLevel="0" collapsed="false"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customFormat="false" ht="12.75" hidden="false" customHeight="false" outlineLevel="0" collapsed="false"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customFormat="false" ht="12.75" hidden="false" customHeight="false" outlineLevel="0" collapsed="false"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customFormat="false" ht="12.75" hidden="false" customHeight="false" outlineLevel="0" collapsed="false"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customFormat="false" ht="12.75" hidden="false" customHeight="false" outlineLevel="0" collapsed="false"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customFormat="false" ht="12.75" hidden="false" customHeight="false" outlineLevel="0" collapsed="false"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customFormat="false" ht="12.75" hidden="false" customHeight="false" outlineLevel="0" collapsed="false"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customFormat="false" ht="12.75" hidden="false" customHeight="false" outlineLevel="0" collapsed="false"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customFormat="false" ht="12.75" hidden="false" customHeight="false" outlineLevel="0" collapsed="false"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customFormat="false" ht="12.75" hidden="false" customHeight="false" outlineLevel="0" collapsed="false"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customFormat="false" ht="12.75" hidden="false" customHeight="false" outlineLevel="0" collapsed="false"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customFormat="false" ht="12.75" hidden="false" customHeight="false" outlineLevel="0" collapsed="false"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customFormat="false" ht="12.75" hidden="false" customHeight="false" outlineLevel="0" collapsed="false"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customFormat="false" ht="12.75" hidden="false" customHeight="false" outlineLevel="0" collapsed="false"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customFormat="false" ht="12.75" hidden="false" customHeight="false" outlineLevel="0" collapsed="false"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customFormat="false" ht="12.75" hidden="false" customHeight="false" outlineLevel="0" collapsed="false"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customFormat="false" ht="12.75" hidden="false" customHeight="false" outlineLevel="0" collapsed="false"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customFormat="false" ht="12.75" hidden="false" customHeight="false" outlineLevel="0" collapsed="false"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customFormat="false" ht="12.75" hidden="false" customHeight="false" outlineLevel="0" collapsed="false"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customFormat="false" ht="12.75" hidden="false" customHeight="false" outlineLevel="0" collapsed="false"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customFormat="false" ht="12.75" hidden="false" customHeight="false" outlineLevel="0" collapsed="false"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customFormat="false" ht="12.75" hidden="false" customHeight="false" outlineLevel="0" collapsed="false"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customFormat="false" ht="12.75" hidden="false" customHeight="false" outlineLevel="0" collapsed="false"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customFormat="false" ht="12.75" hidden="false" customHeight="false" outlineLevel="0" collapsed="false"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customFormat="false" ht="12.75" hidden="false" customHeight="false" outlineLevel="0" collapsed="false"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customFormat="false" ht="12.75" hidden="false" customHeight="false" outlineLevel="0" collapsed="false"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customFormat="false" ht="12.75" hidden="false" customHeight="false" outlineLevel="0" collapsed="false"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customFormat="false" ht="12.75" hidden="false" customHeight="false" outlineLevel="0" collapsed="false"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customFormat="false" ht="12.75" hidden="false" customHeight="false" outlineLevel="0" collapsed="false"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customFormat="false" ht="12.75" hidden="false" customHeight="false" outlineLevel="0" collapsed="false"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customFormat="false" ht="12.75" hidden="false" customHeight="false" outlineLevel="0" collapsed="false"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customFormat="false" ht="12.75" hidden="false" customHeight="false" outlineLevel="0" collapsed="false"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customFormat="false" ht="12.75" hidden="false" customHeight="false" outlineLevel="0" collapsed="false"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customFormat="false" ht="12.75" hidden="false" customHeight="false" outlineLevel="0" collapsed="false"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customFormat="false" ht="12.75" hidden="false" customHeight="false" outlineLevel="0" collapsed="false"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customFormat="false" ht="12.75" hidden="false" customHeight="false" outlineLevel="0" collapsed="false"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customFormat="false" ht="12.75" hidden="false" customHeight="false" outlineLevel="0" collapsed="false"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customFormat="false" ht="12.75" hidden="false" customHeight="false" outlineLevel="0" collapsed="false"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customFormat="false" ht="12.75" hidden="false" customHeight="false" outlineLevel="0" collapsed="false"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customFormat="false" ht="12.75" hidden="false" customHeight="false" outlineLevel="0" collapsed="false"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customFormat="false" ht="12.75" hidden="false" customHeight="false" outlineLevel="0" collapsed="false"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customFormat="false" ht="12.75" hidden="false" customHeight="false" outlineLevel="0" collapsed="false"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customFormat="false" ht="12.75" hidden="false" customHeight="false" outlineLevel="0" collapsed="false"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customFormat="false" ht="12.75" hidden="false" customHeight="false" outlineLevel="0" collapsed="false"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customFormat="false" ht="12.75" hidden="false" customHeight="false" outlineLevel="0" collapsed="false"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customFormat="false" ht="12.75" hidden="false" customHeight="false" outlineLevel="0" collapsed="false"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customFormat="false" ht="12.75" hidden="false" customHeight="false" outlineLevel="0" collapsed="false"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customFormat="false" ht="12.75" hidden="false" customHeight="false" outlineLevel="0" collapsed="false"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customFormat="false" ht="12.75" hidden="false" customHeight="false" outlineLevel="0" collapsed="false"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customFormat="false" ht="12.75" hidden="false" customHeight="false" outlineLevel="0" collapsed="false"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customFormat="false" ht="12.75" hidden="false" customHeight="false" outlineLevel="0" collapsed="false"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customFormat="false" ht="12.75" hidden="false" customHeight="false" outlineLevel="0" collapsed="false"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customFormat="false" ht="12.75" hidden="false" customHeight="false" outlineLevel="0" collapsed="false"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customFormat="false" ht="12.75" hidden="false" customHeight="false" outlineLevel="0" collapsed="false"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customFormat="false" ht="12.75" hidden="false" customHeight="false" outlineLevel="0" collapsed="false"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customFormat="false" ht="12.75" hidden="false" customHeight="false" outlineLevel="0" collapsed="false"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customFormat="false" ht="12.75" hidden="false" customHeight="false" outlineLevel="0" collapsed="false"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customFormat="false" ht="12.75" hidden="false" customHeight="false" outlineLevel="0" collapsed="false"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customFormat="false" ht="12.75" hidden="false" customHeight="false" outlineLevel="0" collapsed="false"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customFormat="false" ht="12.75" hidden="false" customHeight="false" outlineLevel="0" collapsed="false"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customFormat="false" ht="12.75" hidden="false" customHeight="false" outlineLevel="0" collapsed="false"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customFormat="false" ht="12.75" hidden="false" customHeight="false" outlineLevel="0" collapsed="false"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customFormat="false" ht="12.75" hidden="false" customHeight="false" outlineLevel="0" collapsed="false"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customFormat="false" ht="12.75" hidden="false" customHeight="false" outlineLevel="0" collapsed="false"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customFormat="false" ht="12.75" hidden="false" customHeight="false" outlineLevel="0" collapsed="false"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customFormat="false" ht="12.75" hidden="false" customHeight="false" outlineLevel="0" collapsed="false"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customFormat="false" ht="12.75" hidden="false" customHeight="false" outlineLevel="0" collapsed="false"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customFormat="false" ht="12.75" hidden="false" customHeight="false" outlineLevel="0" collapsed="false"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customFormat="false" ht="12.75" hidden="false" customHeight="false" outlineLevel="0" collapsed="false"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customFormat="false" ht="12.75" hidden="false" customHeight="false" outlineLevel="0" collapsed="false"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customFormat="false" ht="12.75" hidden="false" customHeight="false" outlineLevel="0" collapsed="false"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customFormat="false" ht="12.75" hidden="false" customHeight="false" outlineLevel="0" collapsed="false"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customFormat="false" ht="12.75" hidden="false" customHeight="false" outlineLevel="0" collapsed="false"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customFormat="false" ht="12.75" hidden="false" customHeight="false" outlineLevel="0" collapsed="false"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customFormat="false" ht="12.75" hidden="false" customHeight="false" outlineLevel="0" collapsed="false"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customFormat="false" ht="12.75" hidden="false" customHeight="false" outlineLevel="0" collapsed="false"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customFormat="false" ht="12.75" hidden="false" customHeight="false" outlineLevel="0" collapsed="false"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customFormat="false" ht="12.75" hidden="false" customHeight="false" outlineLevel="0" collapsed="false"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customFormat="false" ht="12.75" hidden="false" customHeight="false" outlineLevel="0" collapsed="false"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customFormat="false" ht="12.75" hidden="false" customHeight="false" outlineLevel="0" collapsed="false"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customFormat="false" ht="12.75" hidden="false" customHeight="false" outlineLevel="0" collapsed="false"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customFormat="false" ht="12.75" hidden="false" customHeight="false" outlineLevel="0" collapsed="false"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customFormat="false" ht="12.75" hidden="false" customHeight="false" outlineLevel="0" collapsed="false"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customFormat="false" ht="12.75" hidden="false" customHeight="false" outlineLevel="0" collapsed="false"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customFormat="false" ht="12.75" hidden="false" customHeight="false" outlineLevel="0" collapsed="false"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customFormat="false" ht="12.75" hidden="false" customHeight="false" outlineLevel="0" collapsed="false"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customFormat="false" ht="12.75" hidden="false" customHeight="false" outlineLevel="0" collapsed="false"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customFormat="false" ht="12.75" hidden="false" customHeight="false" outlineLevel="0" collapsed="false"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customFormat="false" ht="12.75" hidden="false" customHeight="false" outlineLevel="0" collapsed="false"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customFormat="false" ht="12.75" hidden="false" customHeight="false" outlineLevel="0" collapsed="false"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customFormat="false" ht="12.75" hidden="false" customHeight="false" outlineLevel="0" collapsed="false"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customFormat="false" ht="12.75" hidden="false" customHeight="false" outlineLevel="0" collapsed="false"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customFormat="false" ht="12.75" hidden="false" customHeight="false" outlineLevel="0" collapsed="false"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customFormat="false" ht="12.75" hidden="false" customHeight="false" outlineLevel="0" collapsed="false"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customFormat="false" ht="12.75" hidden="false" customHeight="false" outlineLevel="0" collapsed="false"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customFormat="false" ht="12.75" hidden="false" customHeight="false" outlineLevel="0" collapsed="false"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customFormat="false" ht="12.75" hidden="false" customHeight="false" outlineLevel="0" collapsed="false"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customFormat="false" ht="12.75" hidden="false" customHeight="false" outlineLevel="0" collapsed="false"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customFormat="false" ht="12.75" hidden="false" customHeight="false" outlineLevel="0" collapsed="false"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customFormat="false" ht="12.75" hidden="false" customHeight="false" outlineLevel="0" collapsed="false"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customFormat="false" ht="12.75" hidden="false" customHeight="false" outlineLevel="0" collapsed="false"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customFormat="false" ht="12.75" hidden="false" customHeight="false" outlineLevel="0" collapsed="false"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customFormat="false" ht="12.75" hidden="false" customHeight="false" outlineLevel="0" collapsed="false"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customFormat="false" ht="12.75" hidden="false" customHeight="false" outlineLevel="0" collapsed="false"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customFormat="false" ht="12.75" hidden="false" customHeight="false" outlineLevel="0" collapsed="false"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customFormat="false" ht="12.75" hidden="false" customHeight="false" outlineLevel="0" collapsed="false"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customFormat="false" ht="12.75" hidden="false" customHeight="false" outlineLevel="0" collapsed="false"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customFormat="false" ht="12.75" hidden="false" customHeight="false" outlineLevel="0" collapsed="false"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customFormat="false" ht="12.75" hidden="false" customHeight="false" outlineLevel="0" collapsed="false"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customFormat="false" ht="12.75" hidden="false" customHeight="false" outlineLevel="0" collapsed="false"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customFormat="false" ht="12.75" hidden="false" customHeight="false" outlineLevel="0" collapsed="false"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customFormat="false" ht="12.75" hidden="false" customHeight="false" outlineLevel="0" collapsed="false"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customFormat="false" ht="12.75" hidden="false" customHeight="false" outlineLevel="0" collapsed="false"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customFormat="false" ht="12.75" hidden="false" customHeight="false" outlineLevel="0" collapsed="false"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customFormat="false" ht="12.75" hidden="false" customHeight="false" outlineLevel="0" collapsed="false"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customFormat="false" ht="12.75" hidden="false" customHeight="false" outlineLevel="0" collapsed="false"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customFormat="false" ht="12.75" hidden="false" customHeight="false" outlineLevel="0" collapsed="false"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customFormat="false" ht="12.75" hidden="false" customHeight="false" outlineLevel="0" collapsed="false"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customFormat="false" ht="12.75" hidden="false" customHeight="false" outlineLevel="0" collapsed="false"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customFormat="false" ht="12.75" hidden="false" customHeight="false" outlineLevel="0" collapsed="false"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customFormat="false" ht="12.75" hidden="false" customHeight="false" outlineLevel="0" collapsed="false"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customFormat="false" ht="12.75" hidden="false" customHeight="false" outlineLevel="0" collapsed="false"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customFormat="false" ht="12.75" hidden="false" customHeight="false" outlineLevel="0" collapsed="false"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customFormat="false" ht="12.75" hidden="false" customHeight="false" outlineLevel="0" collapsed="false"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customFormat="false" ht="12.75" hidden="false" customHeight="false" outlineLevel="0" collapsed="false"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customFormat="false" ht="12.75" hidden="false" customHeight="false" outlineLevel="0" collapsed="false"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customFormat="false" ht="12.75" hidden="false" customHeight="false" outlineLevel="0" collapsed="false"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customFormat="false" ht="12.75" hidden="false" customHeight="false" outlineLevel="0" collapsed="false"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customFormat="false" ht="12.75" hidden="false" customHeight="false" outlineLevel="0" collapsed="false"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customFormat="false" ht="12.75" hidden="false" customHeight="false" outlineLevel="0" collapsed="false"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customFormat="false" ht="12.75" hidden="false" customHeight="false" outlineLevel="0" collapsed="false"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customFormat="false" ht="12.75" hidden="false" customHeight="false" outlineLevel="0" collapsed="false"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customFormat="false" ht="12.75" hidden="false" customHeight="false" outlineLevel="0" collapsed="false"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customFormat="false" ht="12.75" hidden="false" customHeight="false" outlineLevel="0" collapsed="false"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customFormat="false" ht="12.75" hidden="false" customHeight="false" outlineLevel="0" collapsed="false"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customFormat="false" ht="12.75" hidden="false" customHeight="false" outlineLevel="0" collapsed="false"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customFormat="false" ht="12.75" hidden="false" customHeight="false" outlineLevel="0" collapsed="false"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customFormat="false" ht="12.75" hidden="false" customHeight="false" outlineLevel="0" collapsed="false"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customFormat="false" ht="12.75" hidden="false" customHeight="false" outlineLevel="0" collapsed="false"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customFormat="false" ht="12.75" hidden="false" customHeight="false" outlineLevel="0" collapsed="false"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customFormat="false" ht="12.75" hidden="false" customHeight="false" outlineLevel="0" collapsed="false"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customFormat="false" ht="12.75" hidden="false" customHeight="false" outlineLevel="0" collapsed="false"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customFormat="false" ht="12.75" hidden="false" customHeight="false" outlineLevel="0" collapsed="false"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customFormat="false" ht="12.75" hidden="false" customHeight="false" outlineLevel="0" collapsed="false"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customFormat="false" ht="12.75" hidden="false" customHeight="false" outlineLevel="0" collapsed="false"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customFormat="false" ht="12.75" hidden="false" customHeight="false" outlineLevel="0" collapsed="false"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customFormat="false" ht="12.75" hidden="false" customHeight="false" outlineLevel="0" collapsed="false"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customFormat="false" ht="12.75" hidden="false" customHeight="false" outlineLevel="0" collapsed="false"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customFormat="false" ht="12.75" hidden="false" customHeight="false" outlineLevel="0" collapsed="false"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customFormat="false" ht="12.75" hidden="false" customHeight="false" outlineLevel="0" collapsed="false"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customFormat="false" ht="12.75" hidden="false" customHeight="false" outlineLevel="0" collapsed="false"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customFormat="false" ht="12.75" hidden="false" customHeight="false" outlineLevel="0" collapsed="false"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customFormat="false" ht="12.75" hidden="false" customHeight="false" outlineLevel="0" collapsed="false"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customFormat="false" ht="12.75" hidden="false" customHeight="false" outlineLevel="0" collapsed="false"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customFormat="false" ht="12.75" hidden="false" customHeight="false" outlineLevel="0" collapsed="false"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customFormat="false" ht="12.75" hidden="false" customHeight="false" outlineLevel="0" collapsed="false"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customFormat="false" ht="12.75" hidden="false" customHeight="false" outlineLevel="0" collapsed="false"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customFormat="false" ht="12.75" hidden="false" customHeight="false" outlineLevel="0" collapsed="false"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customFormat="false" ht="12.75" hidden="false" customHeight="false" outlineLevel="0" collapsed="false"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customFormat="false" ht="12.75" hidden="false" customHeight="false" outlineLevel="0" collapsed="false"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customFormat="false" ht="12.75" hidden="false" customHeight="false" outlineLevel="0" collapsed="false"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customFormat="false" ht="12.75" hidden="false" customHeight="false" outlineLevel="0" collapsed="false"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customFormat="false" ht="12.75" hidden="false" customHeight="false" outlineLevel="0" collapsed="false"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customFormat="false" ht="12.75" hidden="false" customHeight="false" outlineLevel="0" collapsed="false"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customFormat="false" ht="12.75" hidden="false" customHeight="false" outlineLevel="0" collapsed="false"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customFormat="false" ht="12.75" hidden="false" customHeight="false" outlineLevel="0" collapsed="false"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customFormat="false" ht="12.75" hidden="false" customHeight="false" outlineLevel="0" collapsed="false"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customFormat="false" ht="12.75" hidden="false" customHeight="false" outlineLevel="0" collapsed="false"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customFormat="false" ht="12.75" hidden="false" customHeight="false" outlineLevel="0" collapsed="false"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customFormat="false" ht="12.75" hidden="false" customHeight="false" outlineLevel="0" collapsed="false"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customFormat="false" ht="12.75" hidden="false" customHeight="false" outlineLevel="0" collapsed="false"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customFormat="false" ht="12.75" hidden="false" customHeight="false" outlineLevel="0" collapsed="false"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customFormat="false" ht="12.75" hidden="false" customHeight="false" outlineLevel="0" collapsed="false"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customFormat="false" ht="12.75" hidden="false" customHeight="false" outlineLevel="0" collapsed="false"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customFormat="false" ht="12.75" hidden="false" customHeight="false" outlineLevel="0" collapsed="false"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customFormat="false" ht="12.75" hidden="false" customHeight="false" outlineLevel="0" collapsed="false"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customFormat="false" ht="12.75" hidden="false" customHeight="false" outlineLevel="0" collapsed="false"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customFormat="false" ht="12.75" hidden="false" customHeight="false" outlineLevel="0" collapsed="false"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customFormat="false" ht="12.75" hidden="false" customHeight="false" outlineLevel="0" collapsed="false"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customFormat="false" ht="12.75" hidden="false" customHeight="false" outlineLevel="0" collapsed="false"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customFormat="false" ht="12.75" hidden="false" customHeight="false" outlineLevel="0" collapsed="false"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customFormat="false" ht="12.75" hidden="false" customHeight="false" outlineLevel="0" collapsed="false"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customFormat="false" ht="12.75" hidden="false" customHeight="false" outlineLevel="0" collapsed="false"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customFormat="false" ht="12.75" hidden="false" customHeight="false" outlineLevel="0" collapsed="false"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customFormat="false" ht="12.75" hidden="false" customHeight="false" outlineLevel="0" collapsed="false"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customFormat="false" ht="12.75" hidden="false" customHeight="false" outlineLevel="0" collapsed="false"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customFormat="false" ht="12.75" hidden="false" customHeight="false" outlineLevel="0" collapsed="false"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customFormat="false" ht="12.75" hidden="false" customHeight="false" outlineLevel="0" collapsed="false"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customFormat="false" ht="12.75" hidden="false" customHeight="false" outlineLevel="0" collapsed="false"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customFormat="false" ht="12.75" hidden="false" customHeight="false" outlineLevel="0" collapsed="false"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customFormat="false" ht="12.75" hidden="false" customHeight="false" outlineLevel="0" collapsed="false"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customFormat="false" ht="12.75" hidden="false" customHeight="false" outlineLevel="0" collapsed="false"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customFormat="false" ht="12.75" hidden="false" customHeight="false" outlineLevel="0" collapsed="false"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customFormat="false" ht="12.75" hidden="false" customHeight="false" outlineLevel="0" collapsed="false"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customFormat="false" ht="12.75" hidden="false" customHeight="false" outlineLevel="0" collapsed="false"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customFormat="false" ht="12.75" hidden="false" customHeight="false" outlineLevel="0" collapsed="false"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customFormat="false" ht="12.75" hidden="false" customHeight="false" outlineLevel="0" collapsed="false"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customFormat="false" ht="12.75" hidden="false" customHeight="false" outlineLevel="0" collapsed="false"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customFormat="false" ht="12.75" hidden="false" customHeight="false" outlineLevel="0" collapsed="false"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customFormat="false" ht="12.75" hidden="false" customHeight="false" outlineLevel="0" collapsed="false"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customFormat="false" ht="12.75" hidden="false" customHeight="false" outlineLevel="0" collapsed="false"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customFormat="false" ht="12.75" hidden="false" customHeight="false" outlineLevel="0" collapsed="false"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customFormat="false" ht="12.75" hidden="false" customHeight="false" outlineLevel="0" collapsed="false"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customFormat="false" ht="12.75" hidden="false" customHeight="false" outlineLevel="0" collapsed="false"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customFormat="false" ht="12.75" hidden="false" customHeight="false" outlineLevel="0" collapsed="false"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customFormat="false" ht="12.75" hidden="false" customHeight="false" outlineLevel="0" collapsed="false"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customFormat="false" ht="12.75" hidden="false" customHeight="false" outlineLevel="0" collapsed="false"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customFormat="false" ht="12.75" hidden="false" customHeight="false" outlineLevel="0" collapsed="false"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customFormat="false" ht="12.75" hidden="false" customHeight="false" outlineLevel="0" collapsed="false"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customFormat="false" ht="12.75" hidden="false" customHeight="false" outlineLevel="0" collapsed="false"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customFormat="false" ht="12.75" hidden="false" customHeight="false" outlineLevel="0" collapsed="false"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customFormat="false" ht="12.75" hidden="false" customHeight="false" outlineLevel="0" collapsed="false"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customFormat="false" ht="12.75" hidden="false" customHeight="false" outlineLevel="0" collapsed="false"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customFormat="false" ht="12.75" hidden="false" customHeight="false" outlineLevel="0" collapsed="false"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customFormat="false" ht="12.75" hidden="false" customHeight="false" outlineLevel="0" collapsed="false"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customFormat="false" ht="12.75" hidden="false" customHeight="false" outlineLevel="0" collapsed="false"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customFormat="false" ht="12.75" hidden="false" customHeight="false" outlineLevel="0" collapsed="false"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customFormat="false" ht="12.75" hidden="false" customHeight="false" outlineLevel="0" collapsed="false"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customFormat="false" ht="12.75" hidden="false" customHeight="false" outlineLevel="0" collapsed="false"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customFormat="false" ht="12.75" hidden="false" customHeight="false" outlineLevel="0" collapsed="false"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customFormat="false" ht="12.75" hidden="false" customHeight="false" outlineLevel="0" collapsed="false"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customFormat="false" ht="12.75" hidden="false" customHeight="false" outlineLevel="0" collapsed="false"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customFormat="false" ht="12.75" hidden="false" customHeight="false" outlineLevel="0" collapsed="false"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customFormat="false" ht="12.75" hidden="false" customHeight="false" outlineLevel="0" collapsed="false"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customFormat="false" ht="12.75" hidden="false" customHeight="false" outlineLevel="0" collapsed="false"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customFormat="false" ht="12.75" hidden="false" customHeight="false" outlineLevel="0" collapsed="false"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customFormat="false" ht="12.75" hidden="false" customHeight="false" outlineLevel="0" collapsed="false"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customFormat="false" ht="12.75" hidden="false" customHeight="false" outlineLevel="0" collapsed="false"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customFormat="false" ht="12.75" hidden="false" customHeight="false" outlineLevel="0" collapsed="false"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customFormat="false" ht="12.75" hidden="false" customHeight="false" outlineLevel="0" collapsed="false"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customFormat="false" ht="12.75" hidden="false" customHeight="false" outlineLevel="0" collapsed="false"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customFormat="false" ht="12.75" hidden="false" customHeight="false" outlineLevel="0" collapsed="false"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customFormat="false" ht="12.75" hidden="false" customHeight="false" outlineLevel="0" collapsed="false"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customFormat="false" ht="12.75" hidden="false" customHeight="false" outlineLevel="0" collapsed="false"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customFormat="false" ht="12.75" hidden="false" customHeight="false" outlineLevel="0" collapsed="false"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customFormat="false" ht="12.75" hidden="false" customHeight="false" outlineLevel="0" collapsed="false"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customFormat="false" ht="12.75" hidden="false" customHeight="false" outlineLevel="0" collapsed="false"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customFormat="false" ht="12.75" hidden="false" customHeight="false" outlineLevel="0" collapsed="false"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customFormat="false" ht="12.75" hidden="false" customHeight="false" outlineLevel="0" collapsed="false"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customFormat="false" ht="12.75" hidden="false" customHeight="false" outlineLevel="0" collapsed="false"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customFormat="false" ht="12.75" hidden="false" customHeight="false" outlineLevel="0" collapsed="false"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customFormat="false" ht="12.75" hidden="false" customHeight="false" outlineLevel="0" collapsed="false"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customFormat="false" ht="12.75" hidden="false" customHeight="false" outlineLevel="0" collapsed="false"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customFormat="false" ht="12.75" hidden="false" customHeight="false" outlineLevel="0" collapsed="false"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customFormat="false" ht="12.75" hidden="false" customHeight="false" outlineLevel="0" collapsed="false"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customFormat="false" ht="12.75" hidden="false" customHeight="false" outlineLevel="0" collapsed="false"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customFormat="false" ht="12.75" hidden="false" customHeight="false" outlineLevel="0" collapsed="false"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customFormat="false" ht="12.75" hidden="false" customHeight="false" outlineLevel="0" collapsed="false"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customFormat="false" ht="12.75" hidden="false" customHeight="false" outlineLevel="0" collapsed="false"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customFormat="false" ht="12.75" hidden="false" customHeight="false" outlineLevel="0" collapsed="false"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customFormat="false" ht="12.75" hidden="false" customHeight="false" outlineLevel="0" collapsed="false"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customFormat="false" ht="12.75" hidden="false" customHeight="false" outlineLevel="0" collapsed="false"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customFormat="false" ht="12.75" hidden="false" customHeight="false" outlineLevel="0" collapsed="false"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customFormat="false" ht="12.75" hidden="false" customHeight="false" outlineLevel="0" collapsed="false"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customFormat="false" ht="12.75" hidden="false" customHeight="false" outlineLevel="0" collapsed="false"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customFormat="false" ht="12.75" hidden="false" customHeight="false" outlineLevel="0" collapsed="false"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customFormat="false" ht="12.75" hidden="false" customHeight="false" outlineLevel="0" collapsed="false"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customFormat="false" ht="12.75" hidden="false" customHeight="false" outlineLevel="0" collapsed="false"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customFormat="false" ht="12.75" hidden="false" customHeight="false" outlineLevel="0" collapsed="false"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customFormat="false" ht="12.75" hidden="false" customHeight="false" outlineLevel="0" collapsed="false"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customFormat="false" ht="12.75" hidden="false" customHeight="false" outlineLevel="0" collapsed="false"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customFormat="false" ht="12.75" hidden="false" customHeight="false" outlineLevel="0" collapsed="false"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customFormat="false" ht="12.75" hidden="false" customHeight="false" outlineLevel="0" collapsed="false"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customFormat="false" ht="12.75" hidden="false" customHeight="false" outlineLevel="0" collapsed="false"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customFormat="false" ht="12.75" hidden="false" customHeight="false" outlineLevel="0" collapsed="false"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customFormat="false" ht="12.75" hidden="false" customHeight="false" outlineLevel="0" collapsed="false"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customFormat="false" ht="12.75" hidden="false" customHeight="false" outlineLevel="0" collapsed="false"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customFormat="false" ht="12.75" hidden="false" customHeight="false" outlineLevel="0" collapsed="false"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customFormat="false" ht="12.75" hidden="false" customHeight="false" outlineLevel="0" collapsed="false"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customFormat="false" ht="12.75" hidden="false" customHeight="false" outlineLevel="0" collapsed="false"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customFormat="false" ht="12.75" hidden="false" customHeight="false" outlineLevel="0" collapsed="false"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customFormat="false" ht="12.75" hidden="false" customHeight="false" outlineLevel="0" collapsed="false"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customFormat="false" ht="12.75" hidden="false" customHeight="false" outlineLevel="0" collapsed="false"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customFormat="false" ht="12.75" hidden="false" customHeight="false" outlineLevel="0" collapsed="false"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customFormat="false" ht="12.75" hidden="false" customHeight="false" outlineLevel="0" collapsed="false"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customFormat="false" ht="12.75" hidden="false" customHeight="false" outlineLevel="0" collapsed="false"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customFormat="false" ht="12.75" hidden="false" customHeight="false" outlineLevel="0" collapsed="false"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customFormat="false" ht="12.75" hidden="false" customHeight="false" outlineLevel="0" collapsed="false"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customFormat="false" ht="12.75" hidden="false" customHeight="false" outlineLevel="0" collapsed="false"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customFormat="false" ht="12.75" hidden="false" customHeight="false" outlineLevel="0" collapsed="false"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customFormat="false" ht="12.75" hidden="false" customHeight="false" outlineLevel="0" collapsed="false"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customFormat="false" ht="12.75" hidden="false" customHeight="false" outlineLevel="0" collapsed="false"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customFormat="false" ht="12.75" hidden="false" customHeight="false" outlineLevel="0" collapsed="false"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customFormat="false" ht="12.75" hidden="false" customHeight="false" outlineLevel="0" collapsed="false"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customFormat="false" ht="12.75" hidden="false" customHeight="false" outlineLevel="0" collapsed="false"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customFormat="false" ht="12.75" hidden="false" customHeight="false" outlineLevel="0" collapsed="false"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customFormat="false" ht="12.75" hidden="false" customHeight="false" outlineLevel="0" collapsed="false"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customFormat="false" ht="12.75" hidden="false" customHeight="false" outlineLevel="0" collapsed="false"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customFormat="false" ht="12.75" hidden="false" customHeight="false" outlineLevel="0" collapsed="false"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customFormat="false" ht="12.75" hidden="false" customHeight="false" outlineLevel="0" collapsed="false"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customFormat="false" ht="12.75" hidden="false" customHeight="false" outlineLevel="0" collapsed="false"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customFormat="false" ht="12.75" hidden="false" customHeight="false" outlineLevel="0" collapsed="false"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customFormat="false" ht="12.75" hidden="false" customHeight="false" outlineLevel="0" collapsed="false"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customFormat="false" ht="12.75" hidden="false" customHeight="false" outlineLevel="0" collapsed="false"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customFormat="false" ht="12.75" hidden="false" customHeight="false" outlineLevel="0" collapsed="false"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customFormat="false" ht="12.75" hidden="false" customHeight="false" outlineLevel="0" collapsed="false"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customFormat="false" ht="12.75" hidden="false" customHeight="false" outlineLevel="0" collapsed="false"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customFormat="false" ht="12.75" hidden="false" customHeight="false" outlineLevel="0" collapsed="false"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customFormat="false" ht="12.75" hidden="false" customHeight="false" outlineLevel="0" collapsed="false"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customFormat="false" ht="12.75" hidden="false" customHeight="false" outlineLevel="0" collapsed="false"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customFormat="false" ht="12.75" hidden="false" customHeight="false" outlineLevel="0" collapsed="false"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customFormat="false" ht="12.75" hidden="false" customHeight="false" outlineLevel="0" collapsed="false"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customFormat="false" ht="12.75" hidden="false" customHeight="false" outlineLevel="0" collapsed="false"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customFormat="false" ht="12.75" hidden="false" customHeight="false" outlineLevel="0" collapsed="false"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customFormat="false" ht="12.75" hidden="false" customHeight="false" outlineLevel="0" collapsed="false"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customFormat="false" ht="12.75" hidden="false" customHeight="false" outlineLevel="0" collapsed="false"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customFormat="false" ht="12.75" hidden="false" customHeight="false" outlineLevel="0" collapsed="false"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customFormat="false" ht="12.75" hidden="false" customHeight="false" outlineLevel="0" collapsed="false"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customFormat="false" ht="12.75" hidden="false" customHeight="false" outlineLevel="0" collapsed="false"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customFormat="false" ht="12.75" hidden="false" customHeight="false" outlineLevel="0" collapsed="false"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customFormat="false" ht="12.75" hidden="false" customHeight="false" outlineLevel="0" collapsed="false"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customFormat="false" ht="12.75" hidden="false" customHeight="false" outlineLevel="0" collapsed="false"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customFormat="false" ht="12.75" hidden="false" customHeight="false" outlineLevel="0" collapsed="false"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customFormat="false" ht="12.75" hidden="false" customHeight="false" outlineLevel="0" collapsed="false"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customFormat="false" ht="12.75" hidden="false" customHeight="false" outlineLevel="0" collapsed="false"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customFormat="false" ht="12.75" hidden="false" customHeight="false" outlineLevel="0" collapsed="false"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customFormat="false" ht="12.75" hidden="false" customHeight="false" outlineLevel="0" collapsed="false"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customFormat="false" ht="12.75" hidden="false" customHeight="false" outlineLevel="0" collapsed="false"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customFormat="false" ht="12.75" hidden="false" customHeight="false" outlineLevel="0" collapsed="false"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customFormat="false" ht="12.75" hidden="false" customHeight="false" outlineLevel="0" collapsed="false"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customFormat="false" ht="12.75" hidden="false" customHeight="false" outlineLevel="0" collapsed="false"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customFormat="false" ht="12.75" hidden="false" customHeight="false" outlineLevel="0" collapsed="false"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customFormat="false" ht="12.75" hidden="false" customHeight="false" outlineLevel="0" collapsed="false"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customFormat="false" ht="12.75" hidden="false" customHeight="false" outlineLevel="0" collapsed="false"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customFormat="false" ht="12.75" hidden="false" customHeight="false" outlineLevel="0" collapsed="false"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customFormat="false" ht="12.75" hidden="false" customHeight="false" outlineLevel="0" collapsed="false"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customFormat="false" ht="12.75" hidden="false" customHeight="false" outlineLevel="0" collapsed="false"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customFormat="false" ht="12.75" hidden="false" customHeight="false" outlineLevel="0" collapsed="false"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customFormat="false" ht="12.75" hidden="false" customHeight="false" outlineLevel="0" collapsed="false"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customFormat="false" ht="12.75" hidden="false" customHeight="false" outlineLevel="0" collapsed="false"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customFormat="false" ht="12.75" hidden="false" customHeight="false" outlineLevel="0" collapsed="false"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customFormat="false" ht="12.75" hidden="false" customHeight="false" outlineLevel="0" collapsed="false"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customFormat="false" ht="12.75" hidden="false" customHeight="false" outlineLevel="0" collapsed="false"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customFormat="false" ht="12.75" hidden="false" customHeight="false" outlineLevel="0" collapsed="false"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customFormat="false" ht="12.75" hidden="false" customHeight="false" outlineLevel="0" collapsed="false"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customFormat="false" ht="12.75" hidden="false" customHeight="false" outlineLevel="0" collapsed="false"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customFormat="false" ht="12.75" hidden="false" customHeight="false" outlineLevel="0" collapsed="false"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customFormat="false" ht="12.75" hidden="false" customHeight="false" outlineLevel="0" collapsed="false"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customFormat="false" ht="12.75" hidden="false" customHeight="false" outlineLevel="0" collapsed="false"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customFormat="false" ht="12.75" hidden="false" customHeight="false" outlineLevel="0" collapsed="false"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customFormat="false" ht="12.75" hidden="false" customHeight="false" outlineLevel="0" collapsed="false"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customFormat="false" ht="12.75" hidden="false" customHeight="false" outlineLevel="0" collapsed="false"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customFormat="false" ht="12.75" hidden="false" customHeight="false" outlineLevel="0" collapsed="false"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customFormat="false" ht="12.75" hidden="false" customHeight="false" outlineLevel="0" collapsed="false"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customFormat="false" ht="12.75" hidden="false" customHeight="false" outlineLevel="0" collapsed="false"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customFormat="false" ht="12.75" hidden="false" customHeight="false" outlineLevel="0" collapsed="false"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customFormat="false" ht="12.75" hidden="false" customHeight="false" outlineLevel="0" collapsed="false"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customFormat="false" ht="12.75" hidden="false" customHeight="false" outlineLevel="0" collapsed="false"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customFormat="false" ht="12.75" hidden="false" customHeight="false" outlineLevel="0" collapsed="false"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customFormat="false" ht="12.75" hidden="false" customHeight="false" outlineLevel="0" collapsed="false"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customFormat="false" ht="12.75" hidden="false" customHeight="false" outlineLevel="0" collapsed="false"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customFormat="false" ht="12.75" hidden="false" customHeight="false" outlineLevel="0" collapsed="false"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customFormat="false" ht="12.75" hidden="false" customHeight="false" outlineLevel="0" collapsed="false"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customFormat="false" ht="12.75" hidden="false" customHeight="false" outlineLevel="0" collapsed="false"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customFormat="false" ht="12.75" hidden="false" customHeight="false" outlineLevel="0" collapsed="false"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customFormat="false" ht="12.75" hidden="false" customHeight="false" outlineLevel="0" collapsed="false"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customFormat="false" ht="12.75" hidden="false" customHeight="false" outlineLevel="0" collapsed="false"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customFormat="false" ht="12.75" hidden="false" customHeight="false" outlineLevel="0" collapsed="false"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customFormat="false" ht="12.75" hidden="false" customHeight="false" outlineLevel="0" collapsed="false"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customFormat="false" ht="12.75" hidden="false" customHeight="false" outlineLevel="0" collapsed="false"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customFormat="false" ht="12.75" hidden="false" customHeight="false" outlineLevel="0" collapsed="false"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customFormat="false" ht="12.75" hidden="false" customHeight="false" outlineLevel="0" collapsed="false"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customFormat="false" ht="12.75" hidden="false" customHeight="false" outlineLevel="0" collapsed="false"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customFormat="false" ht="12.75" hidden="false" customHeight="false" outlineLevel="0" collapsed="false"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customFormat="false" ht="12.75" hidden="false" customHeight="false" outlineLevel="0" collapsed="false"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customFormat="false" ht="12.75" hidden="false" customHeight="false" outlineLevel="0" collapsed="false"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customFormat="false" ht="12.75" hidden="false" customHeight="false" outlineLevel="0" collapsed="false"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customFormat="false" ht="12.75" hidden="false" customHeight="false" outlineLevel="0" collapsed="false"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customFormat="false" ht="12.75" hidden="false" customHeight="false" outlineLevel="0" collapsed="false"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customFormat="false" ht="12.75" hidden="false" customHeight="false" outlineLevel="0" collapsed="false"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customFormat="false" ht="12.75" hidden="false" customHeight="false" outlineLevel="0" collapsed="false"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customFormat="false" ht="12.75" hidden="false" customHeight="false" outlineLevel="0" collapsed="false"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customFormat="false" ht="12.75" hidden="false" customHeight="false" outlineLevel="0" collapsed="false"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customFormat="false" ht="12.75" hidden="false" customHeight="false" outlineLevel="0" collapsed="false"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customFormat="false" ht="12.75" hidden="false" customHeight="false" outlineLevel="0" collapsed="false"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customFormat="false" ht="12.75" hidden="false" customHeight="false" outlineLevel="0" collapsed="false"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customFormat="false" ht="12.75" hidden="false" customHeight="false" outlineLevel="0" collapsed="false"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customFormat="false" ht="12.75" hidden="false" customHeight="false" outlineLevel="0" collapsed="false"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customFormat="false" ht="12.75" hidden="false" customHeight="false" outlineLevel="0" collapsed="false"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customFormat="false" ht="12.75" hidden="false" customHeight="false" outlineLevel="0" collapsed="false"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customFormat="false" ht="12.75" hidden="false" customHeight="false" outlineLevel="0" collapsed="false"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customFormat="false" ht="12.75" hidden="false" customHeight="false" outlineLevel="0" collapsed="false"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customFormat="false" ht="12.75" hidden="false" customHeight="false" outlineLevel="0" collapsed="false"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customFormat="false" ht="12.75" hidden="false" customHeight="false" outlineLevel="0" collapsed="false"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customFormat="false" ht="12.75" hidden="false" customHeight="false" outlineLevel="0" collapsed="false"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customFormat="false" ht="12.75" hidden="false" customHeight="false" outlineLevel="0" collapsed="false"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customFormat="false" ht="12.75" hidden="false" customHeight="false" outlineLevel="0" collapsed="false"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customFormat="false" ht="12.75" hidden="false" customHeight="false" outlineLevel="0" collapsed="false"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customFormat="false" ht="12.75" hidden="false" customHeight="false" outlineLevel="0" collapsed="false"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customFormat="false" ht="12.75" hidden="false" customHeight="false" outlineLevel="0" collapsed="false"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customFormat="false" ht="12.75" hidden="false" customHeight="false" outlineLevel="0" collapsed="false"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customFormat="false" ht="12.75" hidden="false" customHeight="false" outlineLevel="0" collapsed="false"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customFormat="false" ht="12.75" hidden="false" customHeight="false" outlineLevel="0" collapsed="false"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customFormat="false" ht="12.75" hidden="false" customHeight="false" outlineLevel="0" collapsed="false"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customFormat="false" ht="12.75" hidden="false" customHeight="false" outlineLevel="0" collapsed="false"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customFormat="false" ht="12.75" hidden="false" customHeight="false" outlineLevel="0" collapsed="false"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customFormat="false" ht="12.75" hidden="false" customHeight="false" outlineLevel="0" collapsed="false"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customFormat="false" ht="12.75" hidden="false" customHeight="false" outlineLevel="0" collapsed="false"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customFormat="false" ht="12.75" hidden="false" customHeight="false" outlineLevel="0" collapsed="false"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customFormat="false" ht="12.75" hidden="false" customHeight="false" outlineLevel="0" collapsed="false"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customFormat="false" ht="12.75" hidden="false" customHeight="false" outlineLevel="0" collapsed="false"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customFormat="false" ht="12.75" hidden="false" customHeight="false" outlineLevel="0" collapsed="false"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customFormat="false" ht="12.75" hidden="false" customHeight="false" outlineLevel="0" collapsed="false"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customFormat="false" ht="12.75" hidden="false" customHeight="false" outlineLevel="0" collapsed="false"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customFormat="false" ht="12.75" hidden="false" customHeight="false" outlineLevel="0" collapsed="false"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customFormat="false" ht="12.75" hidden="false" customHeight="false" outlineLevel="0" collapsed="false"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customFormat="false" ht="12.75" hidden="false" customHeight="false" outlineLevel="0" collapsed="false"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customFormat="false" ht="12.75" hidden="false" customHeight="false" outlineLevel="0" collapsed="false"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customFormat="false" ht="12.75" hidden="false" customHeight="false" outlineLevel="0" collapsed="false"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customFormat="false" ht="12.75" hidden="false" customHeight="false" outlineLevel="0" collapsed="false"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customFormat="false" ht="12.75" hidden="false" customHeight="false" outlineLevel="0" collapsed="false"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customFormat="false" ht="12.75" hidden="false" customHeight="false" outlineLevel="0" collapsed="false"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customFormat="false" ht="12.75" hidden="false" customHeight="false" outlineLevel="0" collapsed="false"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customFormat="false" ht="12.75" hidden="false" customHeight="false" outlineLevel="0" collapsed="false"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customFormat="false" ht="12.75" hidden="false" customHeight="false" outlineLevel="0" collapsed="false"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customFormat="false" ht="12.75" hidden="false" customHeight="false" outlineLevel="0" collapsed="false"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customFormat="false" ht="12.75" hidden="false" customHeight="false" outlineLevel="0" collapsed="false"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customFormat="false" ht="12.75" hidden="false" customHeight="false" outlineLevel="0" collapsed="false"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customFormat="false" ht="12.75" hidden="false" customHeight="false" outlineLevel="0" collapsed="false"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customFormat="false" ht="12.75" hidden="false" customHeight="false" outlineLevel="0" collapsed="false"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customFormat="false" ht="12.75" hidden="false" customHeight="false" outlineLevel="0" collapsed="false"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customFormat="false" ht="12.75" hidden="false" customHeight="false" outlineLevel="0" collapsed="false"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customFormat="false" ht="12.75" hidden="false" customHeight="false" outlineLevel="0" collapsed="false"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customFormat="false" ht="12.75" hidden="false" customHeight="false" outlineLevel="0" collapsed="false"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customFormat="false" ht="12.75" hidden="false" customHeight="false" outlineLevel="0" collapsed="false"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customFormat="false" ht="12.75" hidden="false" customHeight="false" outlineLevel="0" collapsed="false"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customFormat="false" ht="12.75" hidden="false" customHeight="false" outlineLevel="0" collapsed="false"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customFormat="false" ht="12.75" hidden="false" customHeight="false" outlineLevel="0" collapsed="false"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customFormat="false" ht="12.75" hidden="false" customHeight="false" outlineLevel="0" collapsed="false"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customFormat="false" ht="12.75" hidden="false" customHeight="false" outlineLevel="0" collapsed="false"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customFormat="false" ht="12.75" hidden="false" customHeight="false" outlineLevel="0" collapsed="false"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customFormat="false" ht="12.75" hidden="false" customHeight="false" outlineLevel="0" collapsed="false"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customFormat="false" ht="12.75" hidden="false" customHeight="false" outlineLevel="0" collapsed="false"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customFormat="false" ht="12.75" hidden="false" customHeight="false" outlineLevel="0" collapsed="false"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customFormat="false" ht="12.75" hidden="false" customHeight="false" outlineLevel="0" collapsed="false"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customFormat="false" ht="12.75" hidden="false" customHeight="false" outlineLevel="0" collapsed="false"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customFormat="false" ht="12.75" hidden="false" customHeight="false" outlineLevel="0" collapsed="false"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customFormat="false" ht="12.75" hidden="false" customHeight="false" outlineLevel="0" collapsed="false"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customFormat="false" ht="12.75" hidden="false" customHeight="false" outlineLevel="0" collapsed="false"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customFormat="false" ht="12.75" hidden="false" customHeight="false" outlineLevel="0" collapsed="false"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customFormat="false" ht="12.75" hidden="false" customHeight="false" outlineLevel="0" collapsed="false"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customFormat="false" ht="12.75" hidden="false" customHeight="false" outlineLevel="0" collapsed="false"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customFormat="false" ht="12.75" hidden="false" customHeight="false" outlineLevel="0" collapsed="false"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customFormat="false" ht="12.75" hidden="false" customHeight="false" outlineLevel="0" collapsed="false"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customFormat="false" ht="12.75" hidden="false" customHeight="false" outlineLevel="0" collapsed="false"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customFormat="false" ht="12.75" hidden="false" customHeight="false" outlineLevel="0" collapsed="false"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customFormat="false" ht="12.75" hidden="false" customHeight="false" outlineLevel="0" collapsed="false"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customFormat="false" ht="12.75" hidden="false" customHeight="false" outlineLevel="0" collapsed="false"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customFormat="false" ht="12.75" hidden="false" customHeight="false" outlineLevel="0" collapsed="false"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customFormat="false" ht="12.75" hidden="false" customHeight="false" outlineLevel="0" collapsed="false"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customFormat="false" ht="12.75" hidden="false" customHeight="false" outlineLevel="0" collapsed="false"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customFormat="false" ht="12.75" hidden="false" customHeight="false" outlineLevel="0" collapsed="false"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customFormat="false" ht="12.75" hidden="false" customHeight="false" outlineLevel="0" collapsed="false"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customFormat="false" ht="12.75" hidden="false" customHeight="false" outlineLevel="0" collapsed="false"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customFormat="false" ht="12.75" hidden="false" customHeight="false" outlineLevel="0" collapsed="false"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customFormat="false" ht="12.75" hidden="false" customHeight="false" outlineLevel="0" collapsed="false"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customFormat="false" ht="12.75" hidden="false" customHeight="false" outlineLevel="0" collapsed="false"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customFormat="false" ht="12.75" hidden="false" customHeight="false" outlineLevel="0" collapsed="false"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customFormat="false" ht="12.75" hidden="false" customHeight="false" outlineLevel="0" collapsed="false"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customFormat="false" ht="12.75" hidden="false" customHeight="false" outlineLevel="0" collapsed="false"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customFormat="false" ht="12.75" hidden="false" customHeight="false" outlineLevel="0" collapsed="false"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customFormat="false" ht="12.75" hidden="false" customHeight="false" outlineLevel="0" collapsed="false"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customFormat="false" ht="12.75" hidden="false" customHeight="false" outlineLevel="0" collapsed="false"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customFormat="false" ht="12.75" hidden="false" customHeight="false" outlineLevel="0" collapsed="false"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customFormat="false" ht="12.75" hidden="false" customHeight="false" outlineLevel="0" collapsed="false"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customFormat="false" ht="12.75" hidden="false" customHeight="false" outlineLevel="0" collapsed="false"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customFormat="false" ht="12.75" hidden="false" customHeight="false" outlineLevel="0" collapsed="false"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customFormat="false" ht="12.75" hidden="false" customHeight="false" outlineLevel="0" collapsed="false"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customFormat="false" ht="12.75" hidden="false" customHeight="false" outlineLevel="0" collapsed="false"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customFormat="false" ht="12.75" hidden="false" customHeight="false" outlineLevel="0" collapsed="false"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customFormat="false" ht="12.75" hidden="false" customHeight="false" outlineLevel="0" collapsed="false"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customFormat="false" ht="12.75" hidden="false" customHeight="false" outlineLevel="0" collapsed="false"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customFormat="false" ht="12.75" hidden="false" customHeight="false" outlineLevel="0" collapsed="false"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customFormat="false" ht="12.75" hidden="false" customHeight="false" outlineLevel="0" collapsed="false"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customFormat="false" ht="12.75" hidden="false" customHeight="false" outlineLevel="0" collapsed="false"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customFormat="false" ht="12.75" hidden="false" customHeight="false" outlineLevel="0" collapsed="false"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customFormat="false" ht="12.75" hidden="false" customHeight="false" outlineLevel="0" collapsed="false"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customFormat="false" ht="12.75" hidden="false" customHeight="false" outlineLevel="0" collapsed="false"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customFormat="false" ht="12.75" hidden="false" customHeight="false" outlineLevel="0" collapsed="false"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customFormat="false" ht="12.75" hidden="false" customHeight="false" outlineLevel="0" collapsed="false"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customFormat="false" ht="12.75" hidden="false" customHeight="false" outlineLevel="0" collapsed="false"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customFormat="false" ht="12.75" hidden="false" customHeight="false" outlineLevel="0" collapsed="false"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customFormat="false" ht="12.75" hidden="false" customHeight="false" outlineLevel="0" collapsed="false"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customFormat="false" ht="12.75" hidden="false" customHeight="false" outlineLevel="0" collapsed="false"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customFormat="false" ht="12.75" hidden="false" customHeight="false" outlineLevel="0" collapsed="false"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customFormat="false" ht="12.75" hidden="false" customHeight="false" outlineLevel="0" collapsed="false"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customFormat="false" ht="12.75" hidden="false" customHeight="false" outlineLevel="0" collapsed="false"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customFormat="false" ht="12.75" hidden="false" customHeight="false" outlineLevel="0" collapsed="false"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customFormat="false" ht="12.75" hidden="false" customHeight="false" outlineLevel="0" collapsed="false"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customFormat="false" ht="12.75" hidden="false" customHeight="false" outlineLevel="0" collapsed="false"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customFormat="false" ht="12.75" hidden="false" customHeight="false" outlineLevel="0" collapsed="false"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customFormat="false" ht="12.75" hidden="false" customHeight="false" outlineLevel="0" collapsed="false"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customFormat="false" ht="12.75" hidden="false" customHeight="false" outlineLevel="0" collapsed="false"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customFormat="false" ht="12.75" hidden="false" customHeight="false" outlineLevel="0" collapsed="false"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customFormat="false" ht="12.75" hidden="false" customHeight="false" outlineLevel="0" collapsed="false"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customFormat="false" ht="12.75" hidden="false" customHeight="false" outlineLevel="0" collapsed="false"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customFormat="false" ht="12.75" hidden="false" customHeight="false" outlineLevel="0" collapsed="false"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customFormat="false" ht="12.75" hidden="false" customHeight="false" outlineLevel="0" collapsed="false"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customFormat="false" ht="12.75" hidden="false" customHeight="false" outlineLevel="0" collapsed="false"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customFormat="false" ht="12.75" hidden="false" customHeight="false" outlineLevel="0" collapsed="false"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customFormat="false" ht="12.75" hidden="false" customHeight="false" outlineLevel="0" collapsed="false"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customFormat="false" ht="12.75" hidden="false" customHeight="false" outlineLevel="0" collapsed="false"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customFormat="false" ht="12.75" hidden="false" customHeight="false" outlineLevel="0" collapsed="false"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customFormat="false" ht="12.75" hidden="false" customHeight="false" outlineLevel="0" collapsed="false"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customFormat="false" ht="12.75" hidden="false" customHeight="false" outlineLevel="0" collapsed="false"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customFormat="false" ht="12.75" hidden="false" customHeight="false" outlineLevel="0" collapsed="false"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customFormat="false" ht="12.75" hidden="false" customHeight="false" outlineLevel="0" collapsed="false"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customFormat="false" ht="12.75" hidden="false" customHeight="false" outlineLevel="0" collapsed="false"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customFormat="false" ht="12.75" hidden="false" customHeight="false" outlineLevel="0" collapsed="false"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customFormat="false" ht="12.75" hidden="false" customHeight="false" outlineLevel="0" collapsed="false"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customFormat="false" ht="12.75" hidden="false" customHeight="false" outlineLevel="0" collapsed="false"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customFormat="false" ht="12.75" hidden="false" customHeight="false" outlineLevel="0" collapsed="false"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customFormat="false" ht="12.75" hidden="false" customHeight="false" outlineLevel="0" collapsed="false"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customFormat="false" ht="12.75" hidden="false" customHeight="false" outlineLevel="0" collapsed="false"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customFormat="false" ht="12.75" hidden="false" customHeight="false" outlineLevel="0" collapsed="false"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customFormat="false" ht="12.75" hidden="false" customHeight="false" outlineLevel="0" collapsed="false"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customFormat="false" ht="12.75" hidden="false" customHeight="false" outlineLevel="0" collapsed="false"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customFormat="false" ht="12.75" hidden="false" customHeight="false" outlineLevel="0" collapsed="false"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customFormat="false" ht="12.75" hidden="false" customHeight="false" outlineLevel="0" collapsed="false"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customFormat="false" ht="12.75" hidden="false" customHeight="false" outlineLevel="0" collapsed="false"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customFormat="false" ht="12.75" hidden="false" customHeight="false" outlineLevel="0" collapsed="false"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customFormat="false" ht="12.75" hidden="false" customHeight="false" outlineLevel="0" collapsed="false"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customFormat="false" ht="12.75" hidden="false" customHeight="false" outlineLevel="0" collapsed="false"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customFormat="false" ht="12.75" hidden="false" customHeight="false" outlineLevel="0" collapsed="false"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customFormat="false" ht="12.75" hidden="false" customHeight="false" outlineLevel="0" collapsed="false"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customFormat="false" ht="12.75" hidden="false" customHeight="false" outlineLevel="0" collapsed="false"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customFormat="false" ht="12.75" hidden="false" customHeight="false" outlineLevel="0" collapsed="false"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customFormat="false" ht="12.75" hidden="false" customHeight="false" outlineLevel="0" collapsed="false"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customFormat="false" ht="12.75" hidden="false" customHeight="false" outlineLevel="0" collapsed="false"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customFormat="false" ht="12.75" hidden="false" customHeight="false" outlineLevel="0" collapsed="false"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customFormat="false" ht="12.75" hidden="false" customHeight="false" outlineLevel="0" collapsed="false"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customFormat="false" ht="12.75" hidden="false" customHeight="false" outlineLevel="0" collapsed="false"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customFormat="false" ht="12.75" hidden="false" customHeight="false" outlineLevel="0" collapsed="false"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customFormat="false" ht="12.75" hidden="false" customHeight="false" outlineLevel="0" collapsed="false"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customFormat="false" ht="12.75" hidden="false" customHeight="false" outlineLevel="0" collapsed="false"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customFormat="false" ht="12.75" hidden="false" customHeight="false" outlineLevel="0" collapsed="false"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customFormat="false" ht="12.75" hidden="false" customHeight="false" outlineLevel="0" collapsed="false"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customFormat="false" ht="12.75" hidden="false" customHeight="false" outlineLevel="0" collapsed="false"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customFormat="false" ht="12.75" hidden="false" customHeight="false" outlineLevel="0" collapsed="false"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customFormat="false" ht="12.75" hidden="false" customHeight="false" outlineLevel="0" collapsed="false"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customFormat="false" ht="12.75" hidden="false" customHeight="false" outlineLevel="0" collapsed="false"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customFormat="false" ht="12.75" hidden="false" customHeight="false" outlineLevel="0" collapsed="false"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customFormat="false" ht="12.75" hidden="false" customHeight="false" outlineLevel="0" collapsed="false"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customFormat="false" ht="12.75" hidden="false" customHeight="false" outlineLevel="0" collapsed="false"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customFormat="false" ht="12.75" hidden="false" customHeight="false" outlineLevel="0" collapsed="false"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customFormat="false" ht="12.75" hidden="false" customHeight="false" outlineLevel="0" collapsed="false"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customFormat="false" ht="12.75" hidden="false" customHeight="false" outlineLevel="0" collapsed="false"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customFormat="false" ht="12.75" hidden="false" customHeight="false" outlineLevel="0" collapsed="false"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customFormat="false" ht="12.75" hidden="false" customHeight="false" outlineLevel="0" collapsed="false"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customFormat="false" ht="12.75" hidden="false" customHeight="false" outlineLevel="0" collapsed="false"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customFormat="false" ht="12.75" hidden="false" customHeight="false" outlineLevel="0" collapsed="false"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customFormat="false" ht="12.75" hidden="false" customHeight="false" outlineLevel="0" collapsed="false"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customFormat="false" ht="12.75" hidden="false" customHeight="false" outlineLevel="0" collapsed="false"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customFormat="false" ht="12.75" hidden="false" customHeight="false" outlineLevel="0" collapsed="false"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customFormat="false" ht="12.75" hidden="false" customHeight="false" outlineLevel="0" collapsed="false"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customFormat="false" ht="12.75" hidden="false" customHeight="false" outlineLevel="0" collapsed="false"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customFormat="false" ht="12.75" hidden="false" customHeight="false" outlineLevel="0" collapsed="false"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customFormat="false" ht="12.75" hidden="false" customHeight="false" outlineLevel="0" collapsed="false"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customFormat="false" ht="12.75" hidden="false" customHeight="false" outlineLevel="0" collapsed="false"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customFormat="false" ht="12.75" hidden="false" customHeight="false" outlineLevel="0" collapsed="false"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customFormat="false" ht="12.75" hidden="false" customHeight="false" outlineLevel="0" collapsed="false"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customFormat="false" ht="12.75" hidden="false" customHeight="false" outlineLevel="0" collapsed="false"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customFormat="false" ht="12.75" hidden="false" customHeight="false" outlineLevel="0" collapsed="false"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customFormat="false" ht="12.75" hidden="false" customHeight="false" outlineLevel="0" collapsed="false"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customFormat="false" ht="12.75" hidden="false" customHeight="false" outlineLevel="0" collapsed="false"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customFormat="false" ht="12.75" hidden="false" customHeight="false" outlineLevel="0" collapsed="false"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customFormat="false" ht="12.75" hidden="false" customHeight="false" outlineLevel="0" collapsed="false"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customFormat="false" ht="12.75" hidden="false" customHeight="false" outlineLevel="0" collapsed="false"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customFormat="false" ht="12.75" hidden="false" customHeight="false" outlineLevel="0" collapsed="false"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customFormat="false" ht="12.75" hidden="false" customHeight="false" outlineLevel="0" collapsed="false"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customFormat="false" ht="12.75" hidden="false" customHeight="false" outlineLevel="0" collapsed="false"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customFormat="false" ht="12.75" hidden="false" customHeight="false" outlineLevel="0" collapsed="false"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customFormat="false" ht="12.75" hidden="false" customHeight="false" outlineLevel="0" collapsed="false"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customFormat="false" ht="12.75" hidden="false" customHeight="false" outlineLevel="0" collapsed="false"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customFormat="false" ht="12.75" hidden="false" customHeight="false" outlineLevel="0" collapsed="false"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customFormat="false" ht="12.75" hidden="false" customHeight="false" outlineLevel="0" collapsed="false"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customFormat="false" ht="12.75" hidden="false" customHeight="false" outlineLevel="0" collapsed="false"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customFormat="false" ht="12.75" hidden="false" customHeight="false" outlineLevel="0" collapsed="false"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customFormat="false" ht="12.75" hidden="false" customHeight="false" outlineLevel="0" collapsed="false"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customFormat="false" ht="12.75" hidden="false" customHeight="false" outlineLevel="0" collapsed="false"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customFormat="false" ht="12.75" hidden="false" customHeight="false" outlineLevel="0" collapsed="false"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customFormat="false" ht="12.75" hidden="false" customHeight="false" outlineLevel="0" collapsed="false"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customFormat="false" ht="12.75" hidden="false" customHeight="false" outlineLevel="0" collapsed="false"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customFormat="false" ht="12.75" hidden="false" customHeight="false" outlineLevel="0" collapsed="false"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customFormat="false" ht="12.75" hidden="false" customHeight="false" outlineLevel="0" collapsed="false"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customFormat="false" ht="12.75" hidden="false" customHeight="false" outlineLevel="0" collapsed="false"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customFormat="false" ht="12.75" hidden="false" customHeight="false" outlineLevel="0" collapsed="false"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customFormat="false" ht="12.75" hidden="false" customHeight="false" outlineLevel="0" collapsed="false"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customFormat="false" ht="12.75" hidden="false" customHeight="false" outlineLevel="0" collapsed="false"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customFormat="false" ht="12.75" hidden="false" customHeight="false" outlineLevel="0" collapsed="false"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customFormat="false" ht="12.75" hidden="false" customHeight="false" outlineLevel="0" collapsed="false"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customFormat="false" ht="12.75" hidden="false" customHeight="false" outlineLevel="0" collapsed="false"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customFormat="false" ht="12.75" hidden="false" customHeight="false" outlineLevel="0" collapsed="false"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customFormat="false" ht="12.75" hidden="false" customHeight="false" outlineLevel="0" collapsed="false"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customFormat="false" ht="12.75" hidden="false" customHeight="false" outlineLevel="0" collapsed="false"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  <row r="1002" customFormat="false" ht="12.75" hidden="false" customHeight="false" outlineLevel="0" collapsed="false"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</row>
    <row r="1003" customFormat="false" ht="12.75" hidden="false" customHeight="false" outlineLevel="0" collapsed="false"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</row>
    <row r="1004" customFormat="false" ht="12.75" hidden="false" customHeight="false" outlineLevel="0" collapsed="false"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</row>
    <row r="1005" customFormat="false" ht="12.75" hidden="false" customHeight="false" outlineLevel="0" collapsed="false"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</row>
    <row r="1006" customFormat="false" ht="12.75" hidden="false" customHeight="false" outlineLevel="0" collapsed="false"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</row>
    <row r="1007" customFormat="false" ht="12.75" hidden="false" customHeight="false" outlineLevel="0" collapsed="false"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</row>
    <row r="1008" customFormat="false" ht="12.75" hidden="false" customHeight="false" outlineLevel="0" collapsed="false"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</row>
    <row r="1009" customFormat="false" ht="12.75" hidden="false" customHeight="false" outlineLevel="0" collapsed="false"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</row>
    <row r="1010" customFormat="false" ht="12.75" hidden="false" customHeight="false" outlineLevel="0" collapsed="false"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</row>
    <row r="1011" customFormat="false" ht="12.75" hidden="false" customHeight="false" outlineLevel="0" collapsed="false"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</row>
    <row r="1012" customFormat="false" ht="12.75" hidden="false" customHeight="false" outlineLevel="0" collapsed="false"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</row>
    <row r="1013" customFormat="false" ht="12.75" hidden="false" customHeight="false" outlineLevel="0" collapsed="false"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</row>
    <row r="1014" customFormat="false" ht="12.75" hidden="false" customHeight="false" outlineLevel="0" collapsed="false"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</row>
    <row r="1015" customFormat="false" ht="12.75" hidden="false" customHeight="false" outlineLevel="0" collapsed="false"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</row>
    <row r="1016" customFormat="false" ht="12.75" hidden="false" customHeight="false" outlineLevel="0" collapsed="false"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</row>
    <row r="1017" customFormat="false" ht="12.75" hidden="false" customHeight="false" outlineLevel="0" collapsed="false"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</row>
    <row r="1018" customFormat="false" ht="12.75" hidden="false" customHeight="false" outlineLevel="0" collapsed="false"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</row>
    <row r="1019" customFormat="false" ht="12.75" hidden="false" customHeight="false" outlineLevel="0" collapsed="false"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</row>
    <row r="1020" customFormat="false" ht="12.75" hidden="false" customHeight="false" outlineLevel="0" collapsed="false"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</row>
    <row r="1021" customFormat="false" ht="12.75" hidden="false" customHeight="false" outlineLevel="0" collapsed="false"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</row>
    <row r="1022" customFormat="false" ht="12.75" hidden="false" customHeight="false" outlineLevel="0" collapsed="false"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</row>
    <row r="1023" customFormat="false" ht="12.75" hidden="false" customHeight="false" outlineLevel="0" collapsed="false"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</row>
    <row r="1024" customFormat="false" ht="12.75" hidden="false" customHeight="false" outlineLevel="0" collapsed="false"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</row>
    <row r="1025" customFormat="false" ht="12.75" hidden="false" customHeight="false" outlineLevel="0" collapsed="false"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</row>
    <row r="1026" customFormat="false" ht="12.75" hidden="false" customHeight="false" outlineLevel="0" collapsed="false"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</row>
    <row r="1027" customFormat="false" ht="12.75" hidden="false" customHeight="false" outlineLevel="0" collapsed="false"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</row>
    <row r="1028" customFormat="false" ht="12.75" hidden="false" customHeight="false" outlineLevel="0" collapsed="false"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</row>
    <row r="1029" customFormat="false" ht="12.75" hidden="false" customHeight="false" outlineLevel="0" collapsed="false"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</row>
    <row r="1030" customFormat="false" ht="12.75" hidden="false" customHeight="false" outlineLevel="0" collapsed="false"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</row>
    <row r="1031" customFormat="false" ht="12.75" hidden="false" customHeight="false" outlineLevel="0" collapsed="false"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</row>
    <row r="1032" customFormat="false" ht="12.75" hidden="false" customHeight="false" outlineLevel="0" collapsed="false"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</row>
    <row r="1033" customFormat="false" ht="12.75" hidden="false" customHeight="false" outlineLevel="0" collapsed="false"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</row>
    <row r="1034" customFormat="false" ht="12.75" hidden="false" customHeight="false" outlineLevel="0" collapsed="false"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</row>
    <row r="1035" customFormat="false" ht="12.75" hidden="false" customHeight="false" outlineLevel="0" collapsed="false"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</row>
    <row r="1036" customFormat="false" ht="12.75" hidden="false" customHeight="false" outlineLevel="0" collapsed="false"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</row>
    <row r="1037" customFormat="false" ht="12.75" hidden="false" customHeight="false" outlineLevel="0" collapsed="false"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</row>
    <row r="1038" customFormat="false" ht="12.75" hidden="false" customHeight="false" outlineLevel="0" collapsed="false"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</row>
    <row r="1039" customFormat="false" ht="12.75" hidden="false" customHeight="false" outlineLevel="0" collapsed="false"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</row>
    <row r="1040" customFormat="false" ht="12.75" hidden="false" customHeight="false" outlineLevel="0" collapsed="false"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</row>
    <row r="1041" customFormat="false" ht="12.75" hidden="false" customHeight="false" outlineLevel="0" collapsed="false"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</row>
    <row r="1042" customFormat="false" ht="12.75" hidden="false" customHeight="false" outlineLevel="0" collapsed="false"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</row>
    <row r="1043" customFormat="false" ht="12.75" hidden="false" customHeight="false" outlineLevel="0" collapsed="false"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</row>
    <row r="1044" customFormat="false" ht="12.75" hidden="false" customHeight="false" outlineLevel="0" collapsed="false"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</row>
    <row r="1045" customFormat="false" ht="12.75" hidden="false" customHeight="false" outlineLevel="0" collapsed="false"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</row>
    <row r="1046" customFormat="false" ht="12.75" hidden="false" customHeight="false" outlineLevel="0" collapsed="false"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</row>
    <row r="1047" customFormat="false" ht="12.75" hidden="false" customHeight="false" outlineLevel="0" collapsed="false"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</row>
    <row r="1048" customFormat="false" ht="12.75" hidden="false" customHeight="false" outlineLevel="0" collapsed="false"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</row>
    <row r="1049" customFormat="false" ht="12.75" hidden="false" customHeight="false" outlineLevel="0" collapsed="false"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</row>
    <row r="1050" customFormat="false" ht="12.75" hidden="false" customHeight="false" outlineLevel="0" collapsed="false"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</row>
    <row r="1051" customFormat="false" ht="12.75" hidden="false" customHeight="false" outlineLevel="0" collapsed="false"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</row>
    <row r="1052" customFormat="false" ht="12.75" hidden="false" customHeight="false" outlineLevel="0" collapsed="false"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</row>
    <row r="1053" customFormat="false" ht="12.75" hidden="false" customHeight="false" outlineLevel="0" collapsed="false"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</row>
    <row r="1054" customFormat="false" ht="12.75" hidden="false" customHeight="false" outlineLevel="0" collapsed="false"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</row>
    <row r="1055" customFormat="false" ht="12.75" hidden="false" customHeight="false" outlineLevel="0" collapsed="false"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</row>
    <row r="1056" customFormat="false" ht="12.75" hidden="false" customHeight="false" outlineLevel="0" collapsed="false"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</row>
    <row r="1057" customFormat="false" ht="12.75" hidden="false" customHeight="false" outlineLevel="0" collapsed="false"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</row>
    <row r="1058" customFormat="false" ht="12.75" hidden="false" customHeight="false" outlineLevel="0" collapsed="false"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</row>
    <row r="1059" customFormat="false" ht="12.75" hidden="false" customHeight="false" outlineLevel="0" collapsed="false"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</row>
    <row r="1060" customFormat="false" ht="12.75" hidden="false" customHeight="false" outlineLevel="0" collapsed="false"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</row>
    <row r="1061" customFormat="false" ht="12.75" hidden="false" customHeight="false" outlineLevel="0" collapsed="false"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</row>
    <row r="1062" customFormat="false" ht="12.75" hidden="false" customHeight="false" outlineLevel="0" collapsed="false"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</row>
    <row r="1063" customFormat="false" ht="12.75" hidden="false" customHeight="false" outlineLevel="0" collapsed="false"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</row>
    <row r="1064" customFormat="false" ht="12.75" hidden="false" customHeight="false" outlineLevel="0" collapsed="false"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</row>
    <row r="1065" customFormat="false" ht="12.75" hidden="false" customHeight="false" outlineLevel="0" collapsed="false"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</row>
    <row r="1066" customFormat="false" ht="12.75" hidden="false" customHeight="false" outlineLevel="0" collapsed="false"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</row>
    <row r="1067" customFormat="false" ht="12.75" hidden="false" customHeight="false" outlineLevel="0" collapsed="false"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</row>
    <row r="1068" customFormat="false" ht="12.75" hidden="false" customHeight="false" outlineLevel="0" collapsed="false"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</row>
    <row r="1069" customFormat="false" ht="12.75" hidden="false" customHeight="false" outlineLevel="0" collapsed="false"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</row>
    <row r="1070" customFormat="false" ht="12.75" hidden="false" customHeight="false" outlineLevel="0" collapsed="false"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</row>
    <row r="1071" customFormat="false" ht="12.75" hidden="false" customHeight="false" outlineLevel="0" collapsed="false"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</row>
    <row r="1072" customFormat="false" ht="12.75" hidden="false" customHeight="false" outlineLevel="0" collapsed="false"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</row>
    <row r="1073" customFormat="false" ht="12.75" hidden="false" customHeight="false" outlineLevel="0" collapsed="false"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</row>
    <row r="1074" customFormat="false" ht="12.75" hidden="false" customHeight="false" outlineLevel="0" collapsed="false"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</row>
    <row r="1075" customFormat="false" ht="12.75" hidden="false" customHeight="false" outlineLevel="0" collapsed="false"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</row>
    <row r="1076" customFormat="false" ht="12.75" hidden="false" customHeight="false" outlineLevel="0" collapsed="false"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</row>
    <row r="1077" customFormat="false" ht="12.75" hidden="false" customHeight="false" outlineLevel="0" collapsed="false"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</row>
    <row r="1078" customFormat="false" ht="12.75" hidden="false" customHeight="false" outlineLevel="0" collapsed="false"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</row>
    <row r="1079" customFormat="false" ht="12.75" hidden="false" customHeight="false" outlineLevel="0" collapsed="false"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</row>
    <row r="1080" customFormat="false" ht="12.75" hidden="false" customHeight="false" outlineLevel="0" collapsed="false"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</row>
    <row r="1081" customFormat="false" ht="12.75" hidden="false" customHeight="false" outlineLevel="0" collapsed="false"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</row>
    <row r="1082" customFormat="false" ht="12.75" hidden="false" customHeight="false" outlineLevel="0" collapsed="false"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</row>
    <row r="1083" customFormat="false" ht="12.75" hidden="false" customHeight="false" outlineLevel="0" collapsed="false"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</row>
    <row r="1084" customFormat="false" ht="12.75" hidden="false" customHeight="false" outlineLevel="0" collapsed="false"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</row>
    <row r="1085" customFormat="false" ht="12.75" hidden="false" customHeight="false" outlineLevel="0" collapsed="false"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</row>
    <row r="1086" customFormat="false" ht="12.75" hidden="false" customHeight="false" outlineLevel="0" collapsed="false"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</row>
    <row r="1087" customFormat="false" ht="12.75" hidden="false" customHeight="false" outlineLevel="0" collapsed="false"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</row>
    <row r="1088" customFormat="false" ht="12.75" hidden="false" customHeight="false" outlineLevel="0" collapsed="false"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</row>
    <row r="1089" customFormat="false" ht="12.75" hidden="false" customHeight="false" outlineLevel="0" collapsed="false"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</row>
    <row r="1090" customFormat="false" ht="12.75" hidden="false" customHeight="false" outlineLevel="0" collapsed="false"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</row>
    <row r="1091" customFormat="false" ht="12.75" hidden="false" customHeight="false" outlineLevel="0" collapsed="false"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</row>
    <row r="1092" customFormat="false" ht="12.75" hidden="false" customHeight="false" outlineLevel="0" collapsed="false"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</row>
    <row r="1093" customFormat="false" ht="12.75" hidden="false" customHeight="false" outlineLevel="0" collapsed="false"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</row>
    <row r="1094" customFormat="false" ht="12.75" hidden="false" customHeight="false" outlineLevel="0" collapsed="false"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</row>
    <row r="1095" customFormat="false" ht="12.75" hidden="false" customHeight="false" outlineLevel="0" collapsed="false"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</row>
    <row r="1096" customFormat="false" ht="12.75" hidden="false" customHeight="false" outlineLevel="0" collapsed="false"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</row>
    <row r="1097" customFormat="false" ht="12.75" hidden="false" customHeight="false" outlineLevel="0" collapsed="false"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</row>
    <row r="1098" customFormat="false" ht="12.75" hidden="false" customHeight="false" outlineLevel="0" collapsed="false"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</row>
    <row r="1099" customFormat="false" ht="12.75" hidden="false" customHeight="false" outlineLevel="0" collapsed="false"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</row>
    <row r="1100" customFormat="false" ht="12.75" hidden="false" customHeight="false" outlineLevel="0" collapsed="false"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</row>
    <row r="1101" customFormat="false" ht="12.75" hidden="false" customHeight="false" outlineLevel="0" collapsed="false"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</row>
    <row r="1102" customFormat="false" ht="12.75" hidden="false" customHeight="false" outlineLevel="0" collapsed="false"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</row>
    <row r="1103" customFormat="false" ht="12.75" hidden="false" customHeight="false" outlineLevel="0" collapsed="false"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</row>
    <row r="1104" customFormat="false" ht="12.75" hidden="false" customHeight="false" outlineLevel="0" collapsed="false"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</row>
    <row r="1105" customFormat="false" ht="12.75" hidden="false" customHeight="false" outlineLevel="0" collapsed="false"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</row>
    <row r="1106" customFormat="false" ht="12.75" hidden="false" customHeight="false" outlineLevel="0" collapsed="false"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</row>
    <row r="1107" customFormat="false" ht="12.75" hidden="false" customHeight="false" outlineLevel="0" collapsed="false"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</row>
    <row r="1108" customFormat="false" ht="12.75" hidden="false" customHeight="false" outlineLevel="0" collapsed="false"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</row>
    <row r="1109" customFormat="false" ht="12.75" hidden="false" customHeight="false" outlineLevel="0" collapsed="false"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</row>
    <row r="1110" customFormat="false" ht="12.75" hidden="false" customHeight="false" outlineLevel="0" collapsed="false"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</row>
    <row r="1111" customFormat="false" ht="12.75" hidden="false" customHeight="false" outlineLevel="0" collapsed="false"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</row>
    <row r="1112" customFormat="false" ht="12.75" hidden="false" customHeight="false" outlineLevel="0" collapsed="false"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</row>
    <row r="1113" customFormat="false" ht="12.75" hidden="false" customHeight="false" outlineLevel="0" collapsed="false"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</row>
    <row r="1114" customFormat="false" ht="12.75" hidden="false" customHeight="false" outlineLevel="0" collapsed="false"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</row>
    <row r="1115" customFormat="false" ht="12.75" hidden="false" customHeight="false" outlineLevel="0" collapsed="false"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</row>
    <row r="1116" customFormat="false" ht="12.75" hidden="false" customHeight="false" outlineLevel="0" collapsed="false"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</row>
    <row r="1117" customFormat="false" ht="12.75" hidden="false" customHeight="false" outlineLevel="0" collapsed="false"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</row>
    <row r="1118" customFormat="false" ht="12.75" hidden="false" customHeight="false" outlineLevel="0" collapsed="false"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</row>
    <row r="1119" customFormat="false" ht="12.75" hidden="false" customHeight="false" outlineLevel="0" collapsed="false"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</row>
    <row r="1120" customFormat="false" ht="12.75" hidden="false" customHeight="false" outlineLevel="0" collapsed="false"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</row>
    <row r="1121" customFormat="false" ht="12.75" hidden="false" customHeight="false" outlineLevel="0" collapsed="false"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</row>
    <row r="1122" customFormat="false" ht="12.75" hidden="false" customHeight="false" outlineLevel="0" collapsed="false"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</row>
    <row r="1123" customFormat="false" ht="12.75" hidden="false" customHeight="false" outlineLevel="0" collapsed="false"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</row>
    <row r="1124" customFormat="false" ht="12.75" hidden="false" customHeight="false" outlineLevel="0" collapsed="false"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</row>
    <row r="1125" customFormat="false" ht="12.75" hidden="false" customHeight="false" outlineLevel="0" collapsed="false"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</row>
    <row r="1126" customFormat="false" ht="12.75" hidden="false" customHeight="false" outlineLevel="0" collapsed="false"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&amp;C&amp;T&amp;D&amp;RZimin Lu x36388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1">
              <controlPr defaultSize="0" print="true" autoFill="0" autoPict="0" macro="xls.Module1.FetchCurves">
                <anchor moveWithCells="true" sizeWithCells="false">
                  <from>
                    <xdr:col>1</xdr:col>
                    <xdr:colOff>10800</xdr:colOff>
                    <xdr:row>8</xdr:row>
                    <xdr:rowOff>19080</xdr:rowOff>
                  </from>
                  <to>
                    <xdr:col>2</xdr:col>
                    <xdr:colOff>21960</xdr:colOff>
                    <xdr:row>10</xdr:row>
                    <xdr:rowOff>133560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9">
              <controlPr defaultSize="0" print="true" autoFill="0" autoPict="0" macro="xls.Module3.Macro2">
                <anchor moveWithCells="true" sizeWithCells="false">
                  <from>
                    <xdr:col>2</xdr:col>
                    <xdr:colOff>50760</xdr:colOff>
                    <xdr:row>8</xdr:row>
                    <xdr:rowOff>28440</xdr:rowOff>
                  </from>
                  <to>
                    <xdr:col>3</xdr:col>
                    <xdr:colOff>-38160</xdr:colOff>
                    <xdr:row>10</xdr:row>
                    <xdr:rowOff>133560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Injection">
              <controlPr defaultSize="0" locked="1" autoFill="0" autoLine="0" autoPict="0" print="true" altText="Check Box 51">
                <anchor moveWithCells="true" sizeWithCells="false">
                  <from>
                    <xdr:col>1</xdr:col>
                    <xdr:colOff>70560</xdr:colOff>
                    <xdr:row>14</xdr:row>
                    <xdr:rowOff>104760</xdr:rowOff>
                  </from>
                  <to>
                    <xdr:col>2</xdr:col>
                    <xdr:colOff>-309600</xdr:colOff>
                    <xdr:row>15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Withdraw">
              <controlPr defaultSize="0" locked="1" autoFill="0" autoLine="0" autoPict="0" print="true" altText="Check Box 52">
                <anchor moveWithCells="true" sizeWithCells="false">
                  <from>
                    <xdr:col>2</xdr:col>
                    <xdr:colOff>191880</xdr:colOff>
                    <xdr:row>14</xdr:row>
                    <xdr:rowOff>114480</xdr:rowOff>
                  </from>
                  <to>
                    <xdr:col>3</xdr:col>
                    <xdr:colOff>-38160</xdr:colOff>
                    <xdr:row>16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508"/>
  <sheetViews>
    <sheetView showFormulas="false" showGridLines="true" showRowColHeaders="true" showZeros="true" rightToLeft="false" tabSelected="false" showOutlineSymbols="true" defaultGridColor="true" view="normal" topLeftCell="A198" colorId="64" zoomScale="75" zoomScaleNormal="75" zoomScalePageLayoutView="100" workbookViewId="0">
      <selection pane="topLeft" activeCell="F216" activeCellId="0" sqref="F2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1" width="4.14"/>
    <col collapsed="false" customWidth="true" hidden="false" outlineLevel="0" max="2" min="2" style="31" width="18.99"/>
    <col collapsed="false" customWidth="true" hidden="false" outlineLevel="0" max="3" min="3" style="31" width="13.99"/>
    <col collapsed="false" customWidth="true" hidden="false" outlineLevel="0" max="4" min="4" style="31" width="17.14"/>
    <col collapsed="false" customWidth="true" hidden="false" outlineLevel="0" max="5" min="5" style="31" width="19.28"/>
    <col collapsed="false" customWidth="true" hidden="false" outlineLevel="0" max="6" min="6" style="31" width="16.56"/>
    <col collapsed="false" customWidth="true" hidden="false" outlineLevel="0" max="7" min="7" style="31" width="15.13"/>
    <col collapsed="false" customWidth="true" hidden="false" outlineLevel="0" max="8" min="8" style="31" width="19.41"/>
    <col collapsed="false" customWidth="true" hidden="false" outlineLevel="0" max="9" min="9" style="31" width="18.99"/>
    <col collapsed="false" customWidth="true" hidden="false" outlineLevel="0" max="10" min="10" style="31" width="17.99"/>
    <col collapsed="false" customWidth="true" hidden="false" outlineLevel="0" max="11" min="11" style="31" width="10.71"/>
    <col collapsed="false" customWidth="true" hidden="false" outlineLevel="0" max="12" min="12" style="31" width="12.56"/>
    <col collapsed="false" customWidth="true" hidden="false" outlineLevel="0" max="13" min="13" style="31" width="11.7"/>
    <col collapsed="false" customWidth="true" hidden="false" outlineLevel="0" max="14" min="14" style="37" width="9.28"/>
    <col collapsed="false" customWidth="true" hidden="false" outlineLevel="0" max="15" min="15" style="31" width="12.56"/>
    <col collapsed="false" customWidth="true" hidden="false" outlineLevel="0" max="16" min="16" style="31" width="11.7"/>
  </cols>
  <sheetData>
    <row r="1" customFormat="false" ht="24" hidden="false" customHeight="false" outlineLevel="0" collapsed="false">
      <c r="A1" s="38" t="s">
        <v>57</v>
      </c>
      <c r="B1" s="39"/>
      <c r="F1" s="40"/>
      <c r="G1" s="40"/>
      <c r="H1" s="40"/>
      <c r="I1" s="40"/>
    </row>
    <row r="2" customFormat="false" ht="15.75" hidden="false" customHeight="false" outlineLevel="0" collapsed="false">
      <c r="F2" s="40"/>
      <c r="G2" s="40"/>
      <c r="H2" s="40"/>
      <c r="I2" s="40"/>
      <c r="K2" s="41" t="s">
        <v>58</v>
      </c>
      <c r="L2" s="42"/>
      <c r="M2" s="43"/>
    </row>
    <row r="3" customFormat="false" ht="15.75" hidden="false" customHeight="false" outlineLevel="0" collapsed="false">
      <c r="B3" s="39" t="s">
        <v>59</v>
      </c>
      <c r="F3" s="40"/>
      <c r="G3" s="40"/>
      <c r="H3" s="40"/>
      <c r="I3" s="40"/>
      <c r="K3" s="44" t="s">
        <v>60</v>
      </c>
      <c r="L3" s="45"/>
      <c r="M3" s="46"/>
    </row>
    <row r="4" customFormat="false" ht="12.75" hidden="false" customHeight="false" outlineLevel="0" collapsed="false">
      <c r="B4" s="47" t="s">
        <v>61</v>
      </c>
      <c r="C4" s="48" t="s">
        <v>62</v>
      </c>
      <c r="F4" s="40"/>
      <c r="G4" s="40"/>
      <c r="H4" s="40"/>
      <c r="I4" s="40"/>
      <c r="K4" s="49"/>
      <c r="L4" s="50" t="s">
        <v>63</v>
      </c>
      <c r="M4" s="51" t="s">
        <v>64</v>
      </c>
    </row>
    <row r="5" customFormat="false" ht="12.75" hidden="false" customHeight="false" outlineLevel="0" collapsed="false">
      <c r="B5" s="47" t="s">
        <v>59</v>
      </c>
      <c r="C5" s="48" t="s">
        <v>65</v>
      </c>
      <c r="F5" s="40"/>
      <c r="G5" s="40"/>
      <c r="H5" s="40"/>
      <c r="I5" s="40"/>
      <c r="K5" s="52" t="s">
        <v>66</v>
      </c>
      <c r="L5" s="53" t="s">
        <v>67</v>
      </c>
      <c r="M5" s="54" t="s">
        <v>67</v>
      </c>
    </row>
    <row r="6" customFormat="false" ht="13.5" hidden="false" customHeight="false" outlineLevel="0" collapsed="false">
      <c r="B6" s="47" t="s">
        <v>68</v>
      </c>
      <c r="C6" s="48" t="s">
        <v>65</v>
      </c>
      <c r="F6" s="40"/>
      <c r="G6" s="40"/>
      <c r="H6" s="40"/>
      <c r="I6" s="40"/>
      <c r="K6" s="55" t="s">
        <v>54</v>
      </c>
      <c r="L6" s="56" t="s">
        <v>69</v>
      </c>
      <c r="M6" s="57" t="s">
        <v>69</v>
      </c>
    </row>
    <row r="7" customFormat="false" ht="15.75" hidden="false" customHeight="false" outlineLevel="0" collapsed="false">
      <c r="B7" s="39" t="s">
        <v>70</v>
      </c>
      <c r="C7" s="58"/>
      <c r="F7" s="40"/>
      <c r="G7" s="40"/>
      <c r="H7" s="40"/>
      <c r="I7" s="40"/>
      <c r="K7" s="59" t="n">
        <v>35431</v>
      </c>
      <c r="L7" s="60" t="n">
        <v>35423</v>
      </c>
      <c r="M7" s="61" t="n">
        <v>35422</v>
      </c>
    </row>
    <row r="8" customFormat="false" ht="12.75" hidden="false" customHeight="false" outlineLevel="0" collapsed="false">
      <c r="B8" s="47" t="s">
        <v>71</v>
      </c>
      <c r="C8" s="62" t="n">
        <f aca="false">PriceCurveDate</f>
        <v>36567</v>
      </c>
      <c r="D8" s="62" t="n">
        <f aca="false">PriceCurveDate</f>
        <v>36567</v>
      </c>
      <c r="E8" s="62" t="n">
        <f aca="false">PriceCurveDate</f>
        <v>36567</v>
      </c>
      <c r="F8" s="62" t="n">
        <f aca="false">PriceCurveDate</f>
        <v>36567</v>
      </c>
      <c r="G8" s="62" t="n">
        <f aca="false">PriceCurveDate</f>
        <v>36567</v>
      </c>
      <c r="H8" s="62" t="n">
        <f aca="false">J8</f>
        <v>35888</v>
      </c>
      <c r="I8" s="62" t="n">
        <f aca="false">J8</f>
        <v>35888</v>
      </c>
      <c r="J8" s="62" t="n">
        <v>35888</v>
      </c>
      <c r="K8" s="44" t="n">
        <v>35462</v>
      </c>
      <c r="L8" s="63" t="n">
        <v>35457</v>
      </c>
      <c r="M8" s="64" t="n">
        <v>35454</v>
      </c>
      <c r="N8" s="31"/>
    </row>
    <row r="9" customFormat="false" ht="12.75" hidden="false" customHeight="false" outlineLevel="0" collapsed="false">
      <c r="B9" s="47" t="s">
        <v>72</v>
      </c>
      <c r="C9" s="65" t="n">
        <f aca="false">INDEX(K7:K414,MATCH(PriceCurveDate,L7:L414,1)+1)</f>
        <v>36586</v>
      </c>
      <c r="D9" s="65" t="n">
        <f aca="false">Prompt</f>
        <v>36586</v>
      </c>
      <c r="E9" s="65" t="n">
        <f aca="false">Prompt</f>
        <v>36586</v>
      </c>
      <c r="F9" s="65" t="n">
        <f aca="false">Prompt</f>
        <v>36586</v>
      </c>
      <c r="G9" s="65" t="n">
        <f aca="false">Prompt</f>
        <v>36586</v>
      </c>
      <c r="H9" s="65" t="n">
        <f aca="false">Prompt</f>
        <v>36586</v>
      </c>
      <c r="I9" s="65" t="n">
        <f aca="false">Prompt</f>
        <v>36586</v>
      </c>
      <c r="J9" s="65" t="n">
        <f aca="false">Prompt</f>
        <v>36586</v>
      </c>
      <c r="K9" s="44" t="n">
        <v>35490</v>
      </c>
      <c r="L9" s="63" t="n">
        <v>35485</v>
      </c>
      <c r="M9" s="64" t="n">
        <v>35482</v>
      </c>
      <c r="N9" s="31"/>
    </row>
    <row r="10" customFormat="false" ht="12.75" hidden="false" customHeight="false" outlineLevel="0" collapsed="false">
      <c r="B10" s="47" t="s">
        <v>73</v>
      </c>
      <c r="C10" s="48" t="s">
        <v>74</v>
      </c>
      <c r="D10" s="66" t="str">
        <f aca="false">PriceMod!$C$8</f>
        <v>IF-HEHUB</v>
      </c>
      <c r="E10" s="67" t="s">
        <v>75</v>
      </c>
      <c r="F10" s="67" t="s">
        <v>76</v>
      </c>
      <c r="G10" s="67" t="s">
        <v>74</v>
      </c>
      <c r="H10" s="67" t="s">
        <v>77</v>
      </c>
      <c r="I10" s="67" t="s">
        <v>78</v>
      </c>
      <c r="J10" s="67" t="s">
        <v>79</v>
      </c>
      <c r="K10" s="44" t="n">
        <v>35521</v>
      </c>
      <c r="L10" s="63" t="n">
        <v>35513</v>
      </c>
      <c r="M10" s="64" t="n">
        <v>35510</v>
      </c>
      <c r="N10" s="31"/>
    </row>
    <row r="11" customFormat="false" ht="12.75" hidden="false" customHeight="false" outlineLevel="0" collapsed="false">
      <c r="B11" s="47" t="s">
        <v>80</v>
      </c>
      <c r="C11" s="48" t="s">
        <v>81</v>
      </c>
      <c r="D11" s="48" t="s">
        <v>81</v>
      </c>
      <c r="E11" s="48" t="s">
        <v>81</v>
      </c>
      <c r="F11" s="48" t="s">
        <v>81</v>
      </c>
      <c r="G11" s="48" t="s">
        <v>82</v>
      </c>
      <c r="H11" s="48" t="s">
        <v>82</v>
      </c>
      <c r="I11" s="48" t="s">
        <v>82</v>
      </c>
      <c r="J11" s="48" t="s">
        <v>82</v>
      </c>
      <c r="K11" s="44" t="n">
        <v>35551</v>
      </c>
      <c r="L11" s="63" t="n">
        <v>35544</v>
      </c>
      <c r="M11" s="64" t="n">
        <v>35543</v>
      </c>
      <c r="N11" s="31"/>
    </row>
    <row r="12" customFormat="false" ht="12.75" hidden="false" customHeight="false" outlineLevel="0" collapsed="false">
      <c r="B12" s="47" t="s">
        <v>83</v>
      </c>
      <c r="C12" s="48" t="s">
        <v>84</v>
      </c>
      <c r="D12" s="48" t="s">
        <v>85</v>
      </c>
      <c r="E12" s="48" t="s">
        <v>85</v>
      </c>
      <c r="F12" s="48" t="s">
        <v>85</v>
      </c>
      <c r="G12" s="48" t="s">
        <v>84</v>
      </c>
      <c r="H12" s="48" t="s">
        <v>84</v>
      </c>
      <c r="I12" s="48" t="s">
        <v>84</v>
      </c>
      <c r="J12" s="48" t="s">
        <v>84</v>
      </c>
      <c r="K12" s="44" t="n">
        <v>35582</v>
      </c>
      <c r="L12" s="63" t="n">
        <v>35578</v>
      </c>
      <c r="M12" s="64" t="n">
        <v>35577</v>
      </c>
      <c r="N12" s="31"/>
    </row>
    <row r="13" customFormat="false" ht="12.75" hidden="false" customHeight="false" outlineLevel="0" collapsed="false">
      <c r="B13" s="68" t="n">
        <v>36586</v>
      </c>
      <c r="C13" s="31" t="n">
        <v>2.57</v>
      </c>
      <c r="D13" s="31" t="n">
        <v>0.005</v>
      </c>
      <c r="E13" s="31" t="n">
        <v>-0.311</v>
      </c>
      <c r="F13" s="31" t="n">
        <v>-0.04</v>
      </c>
      <c r="G13" s="31" t="n">
        <v>0.44</v>
      </c>
      <c r="H13" s="31" t="n">
        <v>0.85</v>
      </c>
      <c r="I13" s="31" t="n">
        <v>0.65</v>
      </c>
      <c r="J13" s="31" t="n">
        <v>0.55</v>
      </c>
      <c r="K13" s="44" t="n">
        <v>35612</v>
      </c>
      <c r="L13" s="63" t="n">
        <v>35607</v>
      </c>
      <c r="M13" s="64" t="n">
        <v>35606</v>
      </c>
      <c r="N13" s="31"/>
      <c r="Q13" s="69"/>
      <c r="S13" s="70"/>
      <c r="T13" s="70"/>
      <c r="U13" s="70"/>
    </row>
    <row r="14" customFormat="false" ht="12.75" hidden="false" customHeight="false" outlineLevel="0" collapsed="false">
      <c r="B14" s="68" t="n">
        <v>36617</v>
      </c>
      <c r="C14" s="31" t="n">
        <v>2.58</v>
      </c>
      <c r="D14" s="31" t="n">
        <v>0.005</v>
      </c>
      <c r="E14" s="31" t="n">
        <v>-0.312</v>
      </c>
      <c r="F14" s="31" t="n">
        <v>-0.0475</v>
      </c>
      <c r="G14" s="31" t="n">
        <v>0.425</v>
      </c>
      <c r="H14" s="31" t="n">
        <v>0.6</v>
      </c>
      <c r="I14" s="31" t="n">
        <v>0.5</v>
      </c>
      <c r="J14" s="31" t="n">
        <v>0.4</v>
      </c>
      <c r="K14" s="44" t="n">
        <v>35643</v>
      </c>
      <c r="L14" s="63" t="n">
        <v>35640</v>
      </c>
      <c r="M14" s="64" t="n">
        <v>35639</v>
      </c>
      <c r="N14" s="31"/>
      <c r="Q14" s="69"/>
      <c r="S14" s="70"/>
      <c r="T14" s="70"/>
      <c r="U14" s="70"/>
    </row>
    <row r="15" customFormat="false" ht="12.75" hidden="false" customHeight="false" outlineLevel="0" collapsed="false">
      <c r="B15" s="68" t="n">
        <v>36647</v>
      </c>
      <c r="C15" s="31" t="n">
        <v>2.575</v>
      </c>
      <c r="D15" s="31" t="n">
        <v>0.005</v>
      </c>
      <c r="E15" s="31" t="n">
        <v>-0.302</v>
      </c>
      <c r="F15" s="31" t="n">
        <v>-0.0475</v>
      </c>
      <c r="G15" s="31" t="n">
        <v>0.37</v>
      </c>
      <c r="H15" s="31" t="n">
        <v>0.5</v>
      </c>
      <c r="I15" s="31" t="n">
        <v>0.45</v>
      </c>
      <c r="J15" s="31" t="n">
        <v>0.35</v>
      </c>
      <c r="K15" s="44" t="n">
        <v>35674</v>
      </c>
      <c r="L15" s="63" t="n">
        <v>35669</v>
      </c>
      <c r="M15" s="64" t="n">
        <v>35668</v>
      </c>
      <c r="N15" s="31"/>
      <c r="Q15" s="69"/>
      <c r="S15" s="70"/>
      <c r="T15" s="70"/>
      <c r="U15" s="70"/>
    </row>
    <row r="16" customFormat="false" ht="12.75" hidden="false" customHeight="false" outlineLevel="0" collapsed="false">
      <c r="B16" s="68" t="n">
        <v>36678</v>
      </c>
      <c r="C16" s="31" t="n">
        <v>2.59</v>
      </c>
      <c r="D16" s="31" t="n">
        <v>0.005</v>
      </c>
      <c r="E16" s="31" t="n">
        <v>-0.308</v>
      </c>
      <c r="F16" s="31" t="n">
        <v>-0.0425</v>
      </c>
      <c r="G16" s="31" t="n">
        <v>0.34</v>
      </c>
      <c r="H16" s="31" t="n">
        <v>0.6</v>
      </c>
      <c r="I16" s="31" t="n">
        <v>0.5</v>
      </c>
      <c r="J16" s="31" t="n">
        <v>0.4</v>
      </c>
      <c r="K16" s="44" t="n">
        <v>35704</v>
      </c>
      <c r="L16" s="63" t="n">
        <v>35699</v>
      </c>
      <c r="M16" s="64" t="n">
        <v>35698</v>
      </c>
      <c r="N16" s="31"/>
      <c r="Q16" s="69"/>
      <c r="S16" s="70"/>
      <c r="T16" s="70"/>
      <c r="U16" s="70"/>
    </row>
    <row r="17" customFormat="false" ht="12.75" hidden="false" customHeight="false" outlineLevel="0" collapsed="false">
      <c r="B17" s="68" t="n">
        <v>36708</v>
      </c>
      <c r="C17" s="31" t="n">
        <v>2.607</v>
      </c>
      <c r="D17" s="31" t="n">
        <v>0.005</v>
      </c>
      <c r="E17" s="31" t="n">
        <v>-0.316</v>
      </c>
      <c r="F17" s="31" t="n">
        <v>-0.0425</v>
      </c>
      <c r="G17" s="31" t="n">
        <v>0.3375</v>
      </c>
      <c r="H17" s="31" t="n">
        <v>0.6</v>
      </c>
      <c r="I17" s="31" t="n">
        <v>0.5</v>
      </c>
      <c r="J17" s="31" t="n">
        <v>0.4</v>
      </c>
      <c r="K17" s="44" t="n">
        <v>35735</v>
      </c>
      <c r="L17" s="63" t="n">
        <v>35732</v>
      </c>
      <c r="M17" s="64" t="n">
        <v>35731</v>
      </c>
      <c r="N17" s="31"/>
      <c r="Q17" s="69"/>
      <c r="S17" s="70"/>
      <c r="T17" s="70"/>
      <c r="U17" s="70"/>
    </row>
    <row r="18" customFormat="false" ht="12.75" hidden="false" customHeight="false" outlineLevel="0" collapsed="false">
      <c r="B18" s="68" t="n">
        <v>36739</v>
      </c>
      <c r="C18" s="31" t="n">
        <v>2.624</v>
      </c>
      <c r="D18" s="31" t="n">
        <v>0.005</v>
      </c>
      <c r="E18" s="31" t="n">
        <v>-0.324</v>
      </c>
      <c r="F18" s="31" t="n">
        <v>-0.0425</v>
      </c>
      <c r="G18" s="31" t="n">
        <v>0.3375</v>
      </c>
      <c r="H18" s="31" t="n">
        <v>0.5</v>
      </c>
      <c r="I18" s="31" t="n">
        <v>0.45</v>
      </c>
      <c r="J18" s="31" t="n">
        <v>0.55</v>
      </c>
      <c r="K18" s="44" t="n">
        <v>35765</v>
      </c>
      <c r="L18" s="63" t="n">
        <v>35758</v>
      </c>
      <c r="M18" s="64" t="n">
        <v>35755</v>
      </c>
      <c r="N18" s="31"/>
      <c r="Q18" s="69"/>
      <c r="S18" s="70"/>
      <c r="T18" s="70"/>
      <c r="U18" s="70"/>
    </row>
    <row r="19" customFormat="false" ht="12.75" hidden="false" customHeight="false" outlineLevel="0" collapsed="false">
      <c r="B19" s="68" t="n">
        <v>36770</v>
      </c>
      <c r="C19" s="31" t="n">
        <v>2.634</v>
      </c>
      <c r="D19" s="31" t="n">
        <v>0.005</v>
      </c>
      <c r="E19" s="31" t="n">
        <v>-0.325</v>
      </c>
      <c r="F19" s="31" t="n">
        <v>-0.0475</v>
      </c>
      <c r="G19" s="31" t="n">
        <v>0.3375</v>
      </c>
      <c r="H19" s="31" t="n">
        <v>0.55</v>
      </c>
      <c r="I19" s="31" t="n">
        <v>0.5</v>
      </c>
      <c r="J19" s="31" t="n">
        <v>0.6</v>
      </c>
      <c r="K19" s="44" t="n">
        <v>35796</v>
      </c>
      <c r="L19" s="63" t="n">
        <v>35793</v>
      </c>
      <c r="M19" s="64" t="n">
        <v>35790</v>
      </c>
      <c r="N19" s="31"/>
      <c r="Q19" s="69"/>
      <c r="S19" s="70"/>
      <c r="T19" s="70"/>
      <c r="U19" s="70"/>
    </row>
    <row r="20" customFormat="false" ht="12.75" hidden="false" customHeight="false" outlineLevel="0" collapsed="false">
      <c r="B20" s="68" t="n">
        <v>36800</v>
      </c>
      <c r="C20" s="31" t="n">
        <v>2.667</v>
      </c>
      <c r="D20" s="31" t="n">
        <v>0.005</v>
      </c>
      <c r="E20" s="31" t="n">
        <v>-0.298</v>
      </c>
      <c r="F20" s="31" t="n">
        <v>-0.0475</v>
      </c>
      <c r="G20" s="31" t="n">
        <v>0.34</v>
      </c>
      <c r="H20" s="31" t="n">
        <v>0.55</v>
      </c>
      <c r="I20" s="31" t="n">
        <v>0.5</v>
      </c>
      <c r="J20" s="31" t="n">
        <v>0.6</v>
      </c>
      <c r="K20" s="44" t="n">
        <v>35827</v>
      </c>
      <c r="L20" s="63" t="n">
        <v>35823</v>
      </c>
      <c r="M20" s="64" t="n">
        <v>35822</v>
      </c>
      <c r="N20" s="31"/>
      <c r="Q20" s="69"/>
      <c r="S20" s="70"/>
      <c r="T20" s="70"/>
      <c r="U20" s="70"/>
    </row>
    <row r="21" customFormat="false" ht="12.75" hidden="false" customHeight="false" outlineLevel="0" collapsed="false">
      <c r="B21" s="68" t="n">
        <v>36831</v>
      </c>
      <c r="C21" s="31" t="n">
        <v>2.807</v>
      </c>
      <c r="D21" s="31" t="n">
        <v>0.005</v>
      </c>
      <c r="E21" s="31" t="n">
        <v>-0.275</v>
      </c>
      <c r="F21" s="31" t="n">
        <v>-0.05</v>
      </c>
      <c r="G21" s="31" t="n">
        <v>0.34</v>
      </c>
      <c r="H21" s="31" t="n">
        <v>0.6</v>
      </c>
      <c r="I21" s="31" t="n">
        <v>0.6</v>
      </c>
      <c r="J21" s="31" t="n">
        <v>0.6</v>
      </c>
      <c r="K21" s="44" t="n">
        <v>35855</v>
      </c>
      <c r="L21" s="63" t="n">
        <v>35851</v>
      </c>
      <c r="M21" s="64" t="n">
        <v>35850</v>
      </c>
      <c r="N21" s="31"/>
      <c r="Q21" s="69"/>
      <c r="S21" s="70"/>
      <c r="T21" s="70"/>
      <c r="U21" s="70"/>
    </row>
    <row r="22" customFormat="false" ht="12.75" hidden="false" customHeight="false" outlineLevel="0" collapsed="false">
      <c r="B22" s="68" t="n">
        <v>36861</v>
      </c>
      <c r="C22" s="31" t="n">
        <v>2.928</v>
      </c>
      <c r="D22" s="31" t="n">
        <v>0.005</v>
      </c>
      <c r="E22" s="31" t="n">
        <v>-0.275</v>
      </c>
      <c r="F22" s="31" t="n">
        <v>-0.05</v>
      </c>
      <c r="G22" s="31" t="n">
        <v>0.3425</v>
      </c>
      <c r="H22" s="31" t="n">
        <v>1.5</v>
      </c>
      <c r="I22" s="31" t="n">
        <v>1.15</v>
      </c>
      <c r="J22" s="31" t="n">
        <v>1.05</v>
      </c>
      <c r="K22" s="44" t="n">
        <v>35886</v>
      </c>
      <c r="L22" s="63" t="n">
        <v>35881</v>
      </c>
      <c r="M22" s="64" t="n">
        <v>35880</v>
      </c>
      <c r="N22" s="31"/>
      <c r="Q22" s="69"/>
      <c r="S22" s="70"/>
      <c r="T22" s="70"/>
      <c r="U22" s="70"/>
    </row>
    <row r="23" customFormat="false" ht="12.75" hidden="false" customHeight="false" outlineLevel="0" collapsed="false">
      <c r="B23" s="68" t="n">
        <v>36892</v>
      </c>
      <c r="C23" s="31" t="n">
        <v>2.953</v>
      </c>
      <c r="D23" s="31" t="n">
        <v>0.005</v>
      </c>
      <c r="E23" s="31" t="n">
        <v>-0.275</v>
      </c>
      <c r="F23" s="31" t="n">
        <v>-0.05</v>
      </c>
      <c r="G23" s="31" t="n">
        <v>0.345</v>
      </c>
      <c r="H23" s="31" t="n">
        <v>1.7</v>
      </c>
      <c r="I23" s="31" t="n">
        <v>1.15</v>
      </c>
      <c r="J23" s="31" t="n">
        <v>1.05</v>
      </c>
      <c r="K23" s="44" t="n">
        <v>35916</v>
      </c>
      <c r="L23" s="63" t="n">
        <v>35913</v>
      </c>
      <c r="M23" s="64" t="n">
        <v>35912</v>
      </c>
      <c r="N23" s="31"/>
      <c r="Q23" s="69"/>
      <c r="S23" s="70"/>
      <c r="T23" s="70"/>
      <c r="U23" s="70"/>
    </row>
    <row r="24" customFormat="false" ht="12.75" hidden="false" customHeight="false" outlineLevel="0" collapsed="false">
      <c r="B24" s="68" t="n">
        <v>36923</v>
      </c>
      <c r="C24" s="31" t="n">
        <v>2.797</v>
      </c>
      <c r="D24" s="31" t="n">
        <v>0.005</v>
      </c>
      <c r="E24" s="31" t="n">
        <v>-0.275</v>
      </c>
      <c r="F24" s="31" t="n">
        <v>-0.05</v>
      </c>
      <c r="G24" s="31" t="n">
        <v>0.335</v>
      </c>
      <c r="H24" s="31" t="n">
        <v>1.7</v>
      </c>
      <c r="I24" s="31" t="n">
        <v>1.15</v>
      </c>
      <c r="J24" s="31" t="n">
        <v>1.05</v>
      </c>
      <c r="K24" s="44" t="n">
        <v>35947</v>
      </c>
      <c r="L24" s="63" t="n">
        <v>35942</v>
      </c>
      <c r="M24" s="64" t="n">
        <v>35941</v>
      </c>
      <c r="N24" s="31"/>
      <c r="Q24" s="69"/>
      <c r="S24" s="70"/>
      <c r="T24" s="70"/>
      <c r="U24" s="70"/>
    </row>
    <row r="25" customFormat="false" ht="12.75" hidden="false" customHeight="false" outlineLevel="0" collapsed="false">
      <c r="B25" s="68" t="n">
        <v>36951</v>
      </c>
      <c r="C25" s="31" t="n">
        <v>2.662</v>
      </c>
      <c r="D25" s="31" t="n">
        <v>0.005</v>
      </c>
      <c r="E25" s="31" t="n">
        <v>-0.275</v>
      </c>
      <c r="F25" s="31" t="n">
        <v>-0.05</v>
      </c>
      <c r="G25" s="31" t="n">
        <v>0.3</v>
      </c>
      <c r="H25" s="31" t="n">
        <v>0.85</v>
      </c>
      <c r="I25" s="31" t="n">
        <v>0.65</v>
      </c>
      <c r="J25" s="31" t="n">
        <v>0.55</v>
      </c>
      <c r="K25" s="44" t="n">
        <v>35977</v>
      </c>
      <c r="L25" s="63" t="n">
        <v>35972</v>
      </c>
      <c r="M25" s="64" t="n">
        <v>35971</v>
      </c>
      <c r="N25" s="31"/>
      <c r="Q25" s="69"/>
      <c r="S25" s="70"/>
      <c r="T25" s="70"/>
      <c r="U25" s="70"/>
    </row>
    <row r="26" customFormat="false" ht="12.75" hidden="false" customHeight="false" outlineLevel="0" collapsed="false">
      <c r="B26" s="68" t="n">
        <v>36982</v>
      </c>
      <c r="C26" s="31" t="n">
        <v>2.54</v>
      </c>
      <c r="D26" s="31" t="n">
        <v>0.005</v>
      </c>
      <c r="E26" s="31" t="n">
        <v>-0.295</v>
      </c>
      <c r="F26" s="31" t="n">
        <v>-0.0525</v>
      </c>
      <c r="G26" s="31" t="n">
        <v>0.24</v>
      </c>
      <c r="H26" s="31" t="n">
        <v>0.6</v>
      </c>
      <c r="I26" s="31" t="n">
        <v>0.5</v>
      </c>
      <c r="J26" s="31" t="n">
        <v>0.4</v>
      </c>
      <c r="K26" s="44" t="n">
        <v>36008</v>
      </c>
      <c r="L26" s="63" t="n">
        <v>36005</v>
      </c>
      <c r="M26" s="64" t="n">
        <v>36004</v>
      </c>
      <c r="N26" s="31"/>
      <c r="Q26" s="69"/>
      <c r="S26" s="70"/>
      <c r="T26" s="70"/>
      <c r="U26" s="70"/>
    </row>
    <row r="27" customFormat="false" ht="12.75" hidden="false" customHeight="false" outlineLevel="0" collapsed="false">
      <c r="B27" s="68" t="n">
        <v>37012</v>
      </c>
      <c r="C27" s="31" t="n">
        <v>2.498</v>
      </c>
      <c r="D27" s="31" t="n">
        <v>0.005</v>
      </c>
      <c r="E27" s="31" t="n">
        <v>-0.295</v>
      </c>
      <c r="F27" s="31" t="n">
        <v>-0.0525</v>
      </c>
      <c r="G27" s="31" t="n">
        <v>0.215</v>
      </c>
      <c r="H27" s="31" t="n">
        <v>0.5</v>
      </c>
      <c r="I27" s="31" t="n">
        <v>0.45</v>
      </c>
      <c r="J27" s="31" t="n">
        <v>0.35</v>
      </c>
      <c r="K27" s="44" t="n">
        <v>36039</v>
      </c>
      <c r="L27" s="63" t="n">
        <v>36034</v>
      </c>
      <c r="M27" s="64" t="n">
        <v>36033</v>
      </c>
      <c r="N27" s="31"/>
      <c r="Q27" s="69"/>
      <c r="S27" s="70"/>
      <c r="T27" s="70"/>
      <c r="U27" s="70"/>
    </row>
    <row r="28" customFormat="false" ht="12.75" hidden="false" customHeight="false" outlineLevel="0" collapsed="false">
      <c r="B28" s="68" t="n">
        <v>37043</v>
      </c>
      <c r="C28" s="31" t="n">
        <v>2.497</v>
      </c>
      <c r="D28" s="31" t="n">
        <v>0.005</v>
      </c>
      <c r="E28" s="31" t="n">
        <v>-0.295</v>
      </c>
      <c r="F28" s="31" t="n">
        <v>-0.0475</v>
      </c>
      <c r="G28" s="31" t="n">
        <v>0.21</v>
      </c>
      <c r="H28" s="31" t="n">
        <v>0.6</v>
      </c>
      <c r="I28" s="31" t="n">
        <v>0.5</v>
      </c>
      <c r="J28" s="31" t="n">
        <v>0.4</v>
      </c>
      <c r="K28" s="44" t="n">
        <v>36069</v>
      </c>
      <c r="L28" s="63" t="n">
        <v>36066</v>
      </c>
      <c r="M28" s="64" t="n">
        <v>36063</v>
      </c>
      <c r="N28" s="31"/>
      <c r="Q28" s="69"/>
      <c r="S28" s="70"/>
      <c r="T28" s="70"/>
      <c r="U28" s="70"/>
    </row>
    <row r="29" customFormat="false" ht="12.75" hidden="false" customHeight="false" outlineLevel="0" collapsed="false">
      <c r="B29" s="68" t="n">
        <v>37073</v>
      </c>
      <c r="C29" s="31" t="n">
        <v>2.505</v>
      </c>
      <c r="D29" s="31" t="n">
        <v>0.005</v>
      </c>
      <c r="E29" s="31" t="n">
        <v>-0.295</v>
      </c>
      <c r="F29" s="31" t="n">
        <v>-0.0475</v>
      </c>
      <c r="G29" s="31" t="n">
        <v>0.2075</v>
      </c>
      <c r="H29" s="31" t="n">
        <v>0.6</v>
      </c>
      <c r="I29" s="31" t="n">
        <v>0.5</v>
      </c>
      <c r="J29" s="31" t="n">
        <v>0.4</v>
      </c>
      <c r="K29" s="44" t="n">
        <v>36100</v>
      </c>
      <c r="L29" s="63" t="n">
        <v>36096</v>
      </c>
      <c r="M29" s="64" t="n">
        <v>36095</v>
      </c>
      <c r="N29" s="31"/>
      <c r="Q29" s="69"/>
      <c r="S29" s="70"/>
      <c r="T29" s="70"/>
      <c r="U29" s="70"/>
    </row>
    <row r="30" customFormat="false" ht="12.75" hidden="false" customHeight="false" outlineLevel="0" collapsed="false">
      <c r="B30" s="68" t="n">
        <v>37104</v>
      </c>
      <c r="C30" s="31" t="n">
        <v>2.512</v>
      </c>
      <c r="D30" s="31" t="n">
        <v>0.005</v>
      </c>
      <c r="E30" s="31" t="n">
        <v>-0.295</v>
      </c>
      <c r="F30" s="31" t="n">
        <v>-0.0475</v>
      </c>
      <c r="G30" s="31" t="n">
        <v>0.205</v>
      </c>
      <c r="H30" s="31" t="n">
        <v>0.5</v>
      </c>
      <c r="I30" s="31" t="n">
        <v>0.45</v>
      </c>
      <c r="J30" s="31" t="n">
        <v>0.55</v>
      </c>
      <c r="K30" s="44" t="n">
        <v>36130</v>
      </c>
      <c r="L30" s="63" t="n">
        <v>36124</v>
      </c>
      <c r="M30" s="64" t="n">
        <v>36123</v>
      </c>
      <c r="N30" s="31"/>
      <c r="Q30" s="69"/>
      <c r="S30" s="70"/>
      <c r="T30" s="70"/>
      <c r="U30" s="70"/>
    </row>
    <row r="31" customFormat="false" ht="12.75" hidden="false" customHeight="false" outlineLevel="0" collapsed="false">
      <c r="B31" s="68" t="n">
        <v>37135</v>
      </c>
      <c r="C31" s="31" t="n">
        <v>2.52</v>
      </c>
      <c r="D31" s="31" t="n">
        <v>0.005</v>
      </c>
      <c r="E31" s="31" t="n">
        <v>-0.295</v>
      </c>
      <c r="F31" s="31" t="n">
        <v>-0.0525</v>
      </c>
      <c r="G31" s="31" t="n">
        <v>0.205</v>
      </c>
      <c r="H31" s="31" t="n">
        <v>0.55</v>
      </c>
      <c r="I31" s="31" t="n">
        <v>0.5</v>
      </c>
      <c r="J31" s="31" t="n">
        <v>0.6</v>
      </c>
      <c r="K31" s="44" t="n">
        <v>36161</v>
      </c>
      <c r="L31" s="63" t="n">
        <v>36158</v>
      </c>
      <c r="M31" s="64" t="n">
        <v>36157</v>
      </c>
      <c r="N31" s="31"/>
      <c r="Q31" s="69"/>
      <c r="S31" s="70"/>
      <c r="T31" s="70"/>
      <c r="U31" s="70"/>
    </row>
    <row r="32" customFormat="false" ht="12.75" hidden="false" customHeight="false" outlineLevel="0" collapsed="false">
      <c r="B32" s="68" t="n">
        <v>37165</v>
      </c>
      <c r="C32" s="31" t="n">
        <v>2.549</v>
      </c>
      <c r="D32" s="31" t="n">
        <v>0.005</v>
      </c>
      <c r="E32" s="31" t="n">
        <v>-0.295</v>
      </c>
      <c r="F32" s="31" t="n">
        <v>-0.0525</v>
      </c>
      <c r="G32" s="31" t="n">
        <v>0.2075</v>
      </c>
      <c r="H32" s="31" t="n">
        <v>0.55</v>
      </c>
      <c r="I32" s="31" t="n">
        <v>0.5</v>
      </c>
      <c r="J32" s="31" t="n">
        <v>0.6</v>
      </c>
      <c r="K32" s="44" t="n">
        <v>36192</v>
      </c>
      <c r="L32" s="63" t="n">
        <v>36187</v>
      </c>
      <c r="M32" s="64" t="n">
        <v>36186</v>
      </c>
      <c r="N32" s="31"/>
      <c r="Q32" s="69"/>
      <c r="S32" s="70"/>
      <c r="T32" s="70"/>
      <c r="U32" s="70"/>
    </row>
    <row r="33" customFormat="false" ht="12.75" hidden="false" customHeight="false" outlineLevel="0" collapsed="false">
      <c r="B33" s="68" t="n">
        <v>37196</v>
      </c>
      <c r="C33" s="31" t="n">
        <v>2.675</v>
      </c>
      <c r="D33" s="31" t="n">
        <v>0.005</v>
      </c>
      <c r="E33" s="31" t="n">
        <v>-0.275</v>
      </c>
      <c r="F33" s="31" t="n">
        <v>-0.05</v>
      </c>
      <c r="G33" s="31" t="n">
        <v>0.21</v>
      </c>
      <c r="H33" s="31" t="n">
        <v>0.6</v>
      </c>
      <c r="I33" s="31" t="n">
        <v>0.6</v>
      </c>
      <c r="J33" s="31" t="n">
        <v>0.6</v>
      </c>
      <c r="K33" s="44" t="n">
        <v>36220</v>
      </c>
      <c r="L33" s="63" t="n">
        <v>36215</v>
      </c>
      <c r="M33" s="64" t="n">
        <v>36214</v>
      </c>
      <c r="N33" s="31"/>
      <c r="Q33" s="69"/>
      <c r="S33" s="70"/>
      <c r="T33" s="70"/>
      <c r="U33" s="70"/>
    </row>
    <row r="34" customFormat="false" ht="12.75" hidden="false" customHeight="false" outlineLevel="0" collapsed="false">
      <c r="B34" s="68" t="n">
        <v>37226</v>
      </c>
      <c r="C34" s="31" t="n">
        <v>2.807</v>
      </c>
      <c r="D34" s="31" t="n">
        <v>0.005</v>
      </c>
      <c r="E34" s="31" t="n">
        <v>-0.275</v>
      </c>
      <c r="F34" s="31" t="n">
        <v>-0.0485</v>
      </c>
      <c r="G34" s="31" t="n">
        <v>0.215</v>
      </c>
      <c r="H34" s="31" t="n">
        <v>1.5</v>
      </c>
      <c r="I34" s="31" t="n">
        <v>1.15</v>
      </c>
      <c r="J34" s="31" t="n">
        <v>1.05</v>
      </c>
      <c r="K34" s="44" t="n">
        <v>36251</v>
      </c>
      <c r="L34" s="63" t="n">
        <v>36248</v>
      </c>
      <c r="M34" s="64" t="n">
        <v>36245</v>
      </c>
      <c r="N34" s="31"/>
      <c r="Q34" s="69"/>
      <c r="S34" s="70"/>
      <c r="T34" s="70"/>
      <c r="U34" s="70"/>
    </row>
    <row r="35" customFormat="false" ht="12.75" hidden="false" customHeight="false" outlineLevel="0" collapsed="false">
      <c r="B35" s="68" t="n">
        <v>37257</v>
      </c>
      <c r="C35" s="31" t="n">
        <v>2.84</v>
      </c>
      <c r="D35" s="31" t="n">
        <v>0.005</v>
      </c>
      <c r="E35" s="31" t="n">
        <v>-0.275</v>
      </c>
      <c r="F35" s="31" t="n">
        <v>-0.0485</v>
      </c>
      <c r="G35" s="31" t="n">
        <v>0.22</v>
      </c>
      <c r="H35" s="31" t="n">
        <v>1.7</v>
      </c>
      <c r="I35" s="31" t="n">
        <v>1.15</v>
      </c>
      <c r="J35" s="31" t="n">
        <v>1.05</v>
      </c>
      <c r="K35" s="44" t="n">
        <v>36281</v>
      </c>
      <c r="L35" s="63" t="n">
        <v>36278</v>
      </c>
      <c r="M35" s="64" t="n">
        <v>36277</v>
      </c>
      <c r="N35" s="31"/>
      <c r="Q35" s="69"/>
      <c r="S35" s="70"/>
      <c r="T35" s="70"/>
      <c r="U35" s="70"/>
    </row>
    <row r="36" customFormat="false" ht="12.75" hidden="false" customHeight="false" outlineLevel="0" collapsed="false">
      <c r="B36" s="68" t="n">
        <v>37288</v>
      </c>
      <c r="C36" s="31" t="n">
        <v>2.717</v>
      </c>
      <c r="D36" s="31" t="n">
        <v>0.005</v>
      </c>
      <c r="E36" s="31" t="n">
        <v>-0.275</v>
      </c>
      <c r="F36" s="31" t="n">
        <v>-0.0485</v>
      </c>
      <c r="G36" s="31" t="n">
        <v>0.2175</v>
      </c>
      <c r="H36" s="31" t="n">
        <v>1.7</v>
      </c>
      <c r="I36" s="31" t="n">
        <v>1.15</v>
      </c>
      <c r="J36" s="31" t="n">
        <v>1.05</v>
      </c>
      <c r="K36" s="44" t="n">
        <v>36312</v>
      </c>
      <c r="L36" s="63" t="n">
        <v>36306</v>
      </c>
      <c r="M36" s="64" t="n">
        <v>36305</v>
      </c>
      <c r="N36" s="31"/>
      <c r="Q36" s="69"/>
      <c r="S36" s="70"/>
      <c r="T36" s="70"/>
      <c r="U36" s="70"/>
    </row>
    <row r="37" customFormat="false" ht="12.75" hidden="false" customHeight="false" outlineLevel="0" collapsed="false">
      <c r="B37" s="68" t="n">
        <v>37316</v>
      </c>
      <c r="C37" s="31" t="n">
        <v>2.605</v>
      </c>
      <c r="D37" s="31" t="n">
        <v>0.005</v>
      </c>
      <c r="E37" s="31" t="n">
        <v>-0.275</v>
      </c>
      <c r="F37" s="31" t="n">
        <v>-0.0485</v>
      </c>
      <c r="G37" s="31" t="n">
        <v>0.2075</v>
      </c>
      <c r="H37" s="31" t="n">
        <v>0.85</v>
      </c>
      <c r="I37" s="31" t="n">
        <v>0.65</v>
      </c>
      <c r="J37" s="31" t="n">
        <v>0.55</v>
      </c>
      <c r="K37" s="44" t="n">
        <v>36342</v>
      </c>
      <c r="L37" s="63" t="n">
        <v>36339</v>
      </c>
      <c r="M37" s="64" t="n">
        <v>36336</v>
      </c>
      <c r="N37" s="31"/>
      <c r="Q37" s="69"/>
      <c r="S37" s="70"/>
      <c r="T37" s="70"/>
      <c r="U37" s="70"/>
    </row>
    <row r="38" customFormat="false" ht="12.75" hidden="false" customHeight="false" outlineLevel="0" collapsed="false">
      <c r="B38" s="68" t="n">
        <v>37347</v>
      </c>
      <c r="C38" s="31" t="n">
        <v>2.509</v>
      </c>
      <c r="D38" s="31" t="n">
        <v>0.006</v>
      </c>
      <c r="E38" s="31" t="n">
        <v>-0.31</v>
      </c>
      <c r="F38" s="31" t="n">
        <v>-0.0505</v>
      </c>
      <c r="G38" s="31" t="n">
        <v>0.1875</v>
      </c>
      <c r="H38" s="31" t="n">
        <v>0.6</v>
      </c>
      <c r="I38" s="31" t="n">
        <v>0.5</v>
      </c>
      <c r="J38" s="31" t="n">
        <v>0.4</v>
      </c>
      <c r="K38" s="44" t="n">
        <v>36373</v>
      </c>
      <c r="L38" s="63" t="n">
        <v>36369</v>
      </c>
      <c r="M38" s="64" t="n">
        <v>36368</v>
      </c>
      <c r="N38" s="31"/>
      <c r="Q38" s="69"/>
      <c r="S38" s="70"/>
      <c r="T38" s="70"/>
      <c r="U38" s="70"/>
    </row>
    <row r="39" customFormat="false" ht="12.75" hidden="false" customHeight="false" outlineLevel="0" collapsed="false">
      <c r="B39" s="68" t="n">
        <v>37377</v>
      </c>
      <c r="C39" s="31" t="n">
        <v>2.49</v>
      </c>
      <c r="D39" s="31" t="n">
        <v>0.006</v>
      </c>
      <c r="E39" s="31" t="n">
        <v>-0.31</v>
      </c>
      <c r="F39" s="31" t="n">
        <v>-0.0505</v>
      </c>
      <c r="G39" s="31" t="n">
        <v>0.185</v>
      </c>
      <c r="H39" s="31" t="n">
        <v>0.5</v>
      </c>
      <c r="I39" s="31" t="n">
        <v>0.45</v>
      </c>
      <c r="J39" s="31" t="n">
        <v>0.35</v>
      </c>
      <c r="K39" s="44" t="n">
        <v>36404</v>
      </c>
      <c r="L39" s="63" t="n">
        <v>36399</v>
      </c>
      <c r="M39" s="64" t="n">
        <v>36398</v>
      </c>
      <c r="N39" s="31"/>
      <c r="Q39" s="69"/>
      <c r="S39" s="70"/>
      <c r="T39" s="70"/>
      <c r="U39" s="70"/>
    </row>
    <row r="40" customFormat="false" ht="12.75" hidden="false" customHeight="false" outlineLevel="0" collapsed="false">
      <c r="B40" s="68" t="n">
        <v>37408</v>
      </c>
      <c r="C40" s="31" t="n">
        <v>2.501</v>
      </c>
      <c r="D40" s="31" t="n">
        <v>0.006</v>
      </c>
      <c r="E40" s="31" t="n">
        <v>-0.31</v>
      </c>
      <c r="F40" s="31" t="n">
        <v>-0.0455</v>
      </c>
      <c r="G40" s="31" t="n">
        <v>0.184</v>
      </c>
      <c r="H40" s="31" t="n">
        <v>0.6</v>
      </c>
      <c r="I40" s="31" t="n">
        <v>0.5</v>
      </c>
      <c r="J40" s="31" t="n">
        <v>0.4</v>
      </c>
      <c r="K40" s="44" t="n">
        <v>36434</v>
      </c>
      <c r="L40" s="63" t="n">
        <v>36431</v>
      </c>
      <c r="M40" s="64" t="n">
        <v>36430</v>
      </c>
      <c r="N40" s="31"/>
      <c r="Q40" s="69"/>
      <c r="S40" s="70"/>
      <c r="T40" s="70"/>
      <c r="U40" s="70"/>
    </row>
    <row r="41" customFormat="false" ht="12.75" hidden="false" customHeight="false" outlineLevel="0" collapsed="false">
      <c r="B41" s="68" t="n">
        <v>37438</v>
      </c>
      <c r="C41" s="31" t="n">
        <v>2.507</v>
      </c>
      <c r="D41" s="31" t="n">
        <v>0.006</v>
      </c>
      <c r="E41" s="31" t="n">
        <v>-0.31</v>
      </c>
      <c r="F41" s="31" t="n">
        <v>-0.0455</v>
      </c>
      <c r="G41" s="31" t="n">
        <v>0.183</v>
      </c>
      <c r="H41" s="31" t="n">
        <v>0.6</v>
      </c>
      <c r="I41" s="31" t="n">
        <v>0.5</v>
      </c>
      <c r="J41" s="31" t="n">
        <v>0.4</v>
      </c>
      <c r="K41" s="44" t="n">
        <v>36465</v>
      </c>
      <c r="L41" s="63" t="n">
        <v>36460</v>
      </c>
      <c r="M41" s="64" t="n">
        <v>36459</v>
      </c>
      <c r="N41" s="31"/>
      <c r="Q41" s="69"/>
      <c r="S41" s="70"/>
      <c r="T41" s="70"/>
      <c r="U41" s="70"/>
    </row>
    <row r="42" customFormat="false" ht="12.75" hidden="false" customHeight="false" outlineLevel="0" collapsed="false">
      <c r="B42" s="68" t="n">
        <v>37469</v>
      </c>
      <c r="C42" s="31" t="n">
        <v>2.515</v>
      </c>
      <c r="D42" s="31" t="n">
        <v>0.006</v>
      </c>
      <c r="E42" s="31" t="n">
        <v>-0.31</v>
      </c>
      <c r="F42" s="31" t="n">
        <v>-0.0455</v>
      </c>
      <c r="G42" s="31" t="n">
        <v>0.182</v>
      </c>
      <c r="H42" s="31" t="n">
        <v>0.5</v>
      </c>
      <c r="I42" s="31" t="n">
        <v>0.45</v>
      </c>
      <c r="J42" s="31" t="n">
        <v>0.55</v>
      </c>
      <c r="K42" s="44" t="n">
        <v>36495</v>
      </c>
      <c r="L42" s="63" t="n">
        <v>36490</v>
      </c>
      <c r="M42" s="64" t="n">
        <v>36488</v>
      </c>
      <c r="N42" s="31"/>
      <c r="Q42" s="69"/>
      <c r="S42" s="70"/>
      <c r="T42" s="70"/>
      <c r="U42" s="70"/>
    </row>
    <row r="43" customFormat="false" ht="12.75" hidden="false" customHeight="false" outlineLevel="0" collapsed="false">
      <c r="B43" s="68" t="n">
        <v>37500</v>
      </c>
      <c r="C43" s="31" t="n">
        <v>2.515</v>
      </c>
      <c r="D43" s="31" t="n">
        <v>0.006</v>
      </c>
      <c r="E43" s="31" t="n">
        <v>-0.31</v>
      </c>
      <c r="F43" s="31" t="n">
        <v>-0.0505</v>
      </c>
      <c r="G43" s="31" t="n">
        <v>0.181</v>
      </c>
      <c r="H43" s="31" t="n">
        <v>0.55</v>
      </c>
      <c r="I43" s="31" t="n">
        <v>0.5</v>
      </c>
      <c r="J43" s="31" t="n">
        <v>0.6</v>
      </c>
      <c r="K43" s="44" t="n">
        <v>36526</v>
      </c>
      <c r="L43" s="63" t="n">
        <v>36522</v>
      </c>
      <c r="M43" s="64" t="n">
        <v>36521</v>
      </c>
      <c r="N43" s="31"/>
      <c r="Q43" s="71"/>
      <c r="S43" s="70"/>
      <c r="T43" s="70"/>
      <c r="U43" s="70"/>
    </row>
    <row r="44" customFormat="false" ht="12.75" hidden="false" customHeight="false" outlineLevel="0" collapsed="false">
      <c r="B44" s="68" t="n">
        <v>37530</v>
      </c>
      <c r="C44" s="31" t="n">
        <v>2.546</v>
      </c>
      <c r="D44" s="31" t="n">
        <v>0.006</v>
      </c>
      <c r="E44" s="31" t="n">
        <v>-0.31</v>
      </c>
      <c r="F44" s="31" t="n">
        <v>-0.0505</v>
      </c>
      <c r="G44" s="31" t="n">
        <v>0.181</v>
      </c>
      <c r="H44" s="31" t="n">
        <v>0.55</v>
      </c>
      <c r="I44" s="31" t="n">
        <v>0.5</v>
      </c>
      <c r="J44" s="31" t="n">
        <v>0.6</v>
      </c>
      <c r="K44" s="44" t="n">
        <v>36557</v>
      </c>
      <c r="L44" s="63" t="n">
        <v>36552</v>
      </c>
      <c r="M44" s="64" t="n">
        <v>36551</v>
      </c>
      <c r="N44" s="31"/>
      <c r="Q44" s="71"/>
      <c r="S44" s="70"/>
      <c r="T44" s="70"/>
      <c r="U44" s="70"/>
    </row>
    <row r="45" customFormat="false" ht="12.75" hidden="false" customHeight="false" outlineLevel="0" collapsed="false">
      <c r="B45" s="68" t="n">
        <v>37561</v>
      </c>
      <c r="C45" s="31" t="n">
        <v>2.682</v>
      </c>
      <c r="D45" s="31" t="n">
        <v>0.006</v>
      </c>
      <c r="E45" s="31" t="n">
        <v>-0.3</v>
      </c>
      <c r="F45" s="31" t="n">
        <v>-0.048</v>
      </c>
      <c r="G45" s="31" t="n">
        <v>0.182</v>
      </c>
      <c r="H45" s="31" t="n">
        <v>0.6</v>
      </c>
      <c r="I45" s="31" t="n">
        <v>0.6</v>
      </c>
      <c r="J45" s="31" t="n">
        <v>0.6</v>
      </c>
      <c r="K45" s="44" t="n">
        <v>36586</v>
      </c>
      <c r="L45" s="63" t="n">
        <v>36581</v>
      </c>
      <c r="M45" s="64" t="n">
        <v>36580</v>
      </c>
      <c r="N45" s="31"/>
      <c r="Q45" s="71"/>
      <c r="S45" s="70"/>
      <c r="T45" s="70"/>
      <c r="U45" s="70"/>
    </row>
    <row r="46" customFormat="false" ht="12.75" hidden="false" customHeight="false" outlineLevel="0" collapsed="false">
      <c r="B46" s="68" t="n">
        <v>37591</v>
      </c>
      <c r="C46" s="31" t="n">
        <v>2.807</v>
      </c>
      <c r="D46" s="31" t="n">
        <v>0.006</v>
      </c>
      <c r="E46" s="31" t="n">
        <v>-0.3</v>
      </c>
      <c r="F46" s="31" t="n">
        <v>-0.0465</v>
      </c>
      <c r="G46" s="31" t="n">
        <v>0.183</v>
      </c>
      <c r="H46" s="31" t="n">
        <v>1.5</v>
      </c>
      <c r="I46" s="31" t="n">
        <v>1.15</v>
      </c>
      <c r="J46" s="31" t="n">
        <v>1.05</v>
      </c>
      <c r="K46" s="44" t="n">
        <v>36617</v>
      </c>
      <c r="L46" s="63" t="n">
        <v>36614</v>
      </c>
      <c r="M46" s="64" t="n">
        <v>36613</v>
      </c>
      <c r="N46" s="31"/>
      <c r="Q46" s="69"/>
      <c r="S46" s="70"/>
      <c r="T46" s="70"/>
      <c r="U46" s="70"/>
    </row>
    <row r="47" customFormat="false" ht="12.75" hidden="false" customHeight="false" outlineLevel="0" collapsed="false">
      <c r="B47" s="68" t="n">
        <v>37622</v>
      </c>
      <c r="C47" s="31" t="n">
        <v>2.838</v>
      </c>
      <c r="D47" s="31" t="n">
        <v>0.005</v>
      </c>
      <c r="E47" s="31" t="n">
        <v>-0.3</v>
      </c>
      <c r="F47" s="31" t="n">
        <v>-0.0465</v>
      </c>
      <c r="G47" s="31" t="n">
        <v>0.188</v>
      </c>
      <c r="H47" s="31" t="n">
        <v>1.7</v>
      </c>
      <c r="I47" s="31" t="n">
        <v>1.15</v>
      </c>
      <c r="J47" s="31" t="n">
        <v>1.05</v>
      </c>
      <c r="K47" s="44" t="n">
        <v>36647</v>
      </c>
      <c r="L47" s="63" t="n">
        <v>36642</v>
      </c>
      <c r="M47" s="64" t="n">
        <v>36641</v>
      </c>
      <c r="N47" s="31"/>
      <c r="Q47" s="71"/>
      <c r="S47" s="70"/>
      <c r="T47" s="70"/>
      <c r="U47" s="70"/>
    </row>
    <row r="48" customFormat="false" ht="12.75" hidden="false" customHeight="false" outlineLevel="0" collapsed="false">
      <c r="B48" s="68" t="n">
        <v>37653</v>
      </c>
      <c r="C48" s="31" t="n">
        <v>2.72</v>
      </c>
      <c r="D48" s="31" t="n">
        <v>0.005</v>
      </c>
      <c r="E48" s="31" t="n">
        <v>-0.3</v>
      </c>
      <c r="F48" s="31" t="n">
        <v>-0.0465</v>
      </c>
      <c r="G48" s="31" t="n">
        <v>0.1865</v>
      </c>
      <c r="H48" s="31" t="n">
        <v>1.7</v>
      </c>
      <c r="I48" s="31" t="n">
        <v>1.15</v>
      </c>
      <c r="J48" s="31" t="n">
        <v>1.05</v>
      </c>
      <c r="K48" s="44" t="n">
        <v>36678</v>
      </c>
      <c r="L48" s="63" t="n">
        <v>36672</v>
      </c>
      <c r="M48" s="64" t="n">
        <v>36671</v>
      </c>
      <c r="N48" s="31"/>
      <c r="Q48" s="71"/>
      <c r="S48" s="70"/>
      <c r="T48" s="70"/>
      <c r="U48" s="70"/>
    </row>
    <row r="49" customFormat="false" ht="12.75" hidden="false" customHeight="false" outlineLevel="0" collapsed="false">
      <c r="B49" s="68" t="n">
        <v>37681</v>
      </c>
      <c r="C49" s="31" t="n">
        <v>2.6425</v>
      </c>
      <c r="D49" s="31" t="n">
        <v>0.005</v>
      </c>
      <c r="E49" s="31" t="n">
        <v>-0.3</v>
      </c>
      <c r="F49" s="31" t="n">
        <v>-0.0465</v>
      </c>
      <c r="G49" s="31" t="n">
        <v>0.1765</v>
      </c>
      <c r="H49" s="31" t="n">
        <v>0.85</v>
      </c>
      <c r="I49" s="31" t="n">
        <v>0.65</v>
      </c>
      <c r="J49" s="31" t="n">
        <v>0.55</v>
      </c>
      <c r="K49" s="44" t="n">
        <v>36708</v>
      </c>
      <c r="L49" s="63" t="n">
        <v>36705</v>
      </c>
      <c r="M49" s="64" t="n">
        <v>36704</v>
      </c>
      <c r="N49" s="31"/>
      <c r="Q49" s="71"/>
      <c r="S49" s="70"/>
      <c r="T49" s="70"/>
      <c r="U49" s="70"/>
    </row>
    <row r="50" customFormat="false" ht="12.75" hidden="false" customHeight="false" outlineLevel="0" collapsed="false">
      <c r="B50" s="68" t="n">
        <v>37712</v>
      </c>
      <c r="C50" s="31" t="n">
        <v>2.5465</v>
      </c>
      <c r="D50" s="31" t="n">
        <v>0.005</v>
      </c>
      <c r="E50" s="31" t="n">
        <v>-0.35</v>
      </c>
      <c r="F50" s="31" t="n">
        <v>-0.0485</v>
      </c>
      <c r="G50" s="31" t="n">
        <v>0.174</v>
      </c>
      <c r="H50" s="31" t="n">
        <v>0.6</v>
      </c>
      <c r="I50" s="31" t="n">
        <v>0.5</v>
      </c>
      <c r="J50" s="31" t="n">
        <v>0.4</v>
      </c>
      <c r="K50" s="44" t="n">
        <v>36739</v>
      </c>
      <c r="L50" s="63" t="n">
        <v>36734</v>
      </c>
      <c r="M50" s="64" t="n">
        <v>36733</v>
      </c>
      <c r="N50" s="31"/>
      <c r="Q50" s="71"/>
      <c r="S50" s="70"/>
      <c r="T50" s="70"/>
      <c r="U50" s="70"/>
    </row>
    <row r="51" customFormat="false" ht="12.75" hidden="false" customHeight="false" outlineLevel="0" collapsed="false">
      <c r="B51" s="68" t="n">
        <v>37742</v>
      </c>
      <c r="C51" s="31" t="n">
        <v>2.5275</v>
      </c>
      <c r="D51" s="31" t="n">
        <v>0.005</v>
      </c>
      <c r="E51" s="31" t="n">
        <v>-0.35</v>
      </c>
      <c r="F51" s="31" t="n">
        <v>-0.0485</v>
      </c>
      <c r="G51" s="31" t="n">
        <v>0.1715</v>
      </c>
      <c r="H51" s="31" t="n">
        <v>0.5</v>
      </c>
      <c r="I51" s="31" t="n">
        <v>0.45</v>
      </c>
      <c r="J51" s="31" t="n">
        <v>0.35</v>
      </c>
      <c r="K51" s="44" t="n">
        <v>36770</v>
      </c>
      <c r="L51" s="63" t="n">
        <v>36767</v>
      </c>
      <c r="M51" s="64" t="n">
        <v>36766</v>
      </c>
      <c r="N51" s="31"/>
      <c r="Q51" s="71"/>
      <c r="S51" s="70"/>
      <c r="T51" s="70"/>
      <c r="U51" s="70"/>
    </row>
    <row r="52" customFormat="false" ht="12.75" hidden="false" customHeight="false" outlineLevel="0" collapsed="false">
      <c r="B52" s="68" t="n">
        <v>37773</v>
      </c>
      <c r="C52" s="31" t="n">
        <v>2.5385</v>
      </c>
      <c r="D52" s="31" t="n">
        <v>0.005</v>
      </c>
      <c r="E52" s="31" t="n">
        <v>-0.35</v>
      </c>
      <c r="F52" s="31" t="n">
        <v>-0.0435</v>
      </c>
      <c r="G52" s="31" t="n">
        <v>0.1715</v>
      </c>
      <c r="H52" s="31" t="n">
        <v>0.6</v>
      </c>
      <c r="I52" s="31" t="n">
        <v>0.5</v>
      </c>
      <c r="J52" s="31" t="n">
        <v>0.4</v>
      </c>
      <c r="K52" s="44" t="n">
        <v>36800</v>
      </c>
      <c r="L52" s="63" t="n">
        <v>36796</v>
      </c>
      <c r="M52" s="64" t="n">
        <v>36795</v>
      </c>
      <c r="N52" s="31"/>
      <c r="Q52" s="71"/>
      <c r="S52" s="70"/>
      <c r="T52" s="70"/>
      <c r="U52" s="70"/>
    </row>
    <row r="53" customFormat="false" ht="12.75" hidden="false" customHeight="false" outlineLevel="0" collapsed="false">
      <c r="B53" s="68" t="n">
        <v>37803</v>
      </c>
      <c r="C53" s="31" t="n">
        <v>2.5445</v>
      </c>
      <c r="D53" s="31" t="n">
        <v>0.005</v>
      </c>
      <c r="E53" s="31" t="n">
        <v>-0.35</v>
      </c>
      <c r="F53" s="31" t="n">
        <v>-0.0435</v>
      </c>
      <c r="G53" s="31" t="n">
        <v>0.1715</v>
      </c>
      <c r="H53" s="31" t="n">
        <v>0.6</v>
      </c>
      <c r="I53" s="31" t="n">
        <v>0.5</v>
      </c>
      <c r="J53" s="31" t="n">
        <v>0.4</v>
      </c>
      <c r="K53" s="44" t="n">
        <v>36831</v>
      </c>
      <c r="L53" s="63" t="n">
        <v>36826</v>
      </c>
      <c r="M53" s="64" t="n">
        <v>36825</v>
      </c>
      <c r="N53" s="31"/>
      <c r="Q53" s="71"/>
      <c r="S53" s="70"/>
      <c r="T53" s="70"/>
      <c r="U53" s="70"/>
    </row>
    <row r="54" customFormat="false" ht="12.75" hidden="false" customHeight="false" outlineLevel="0" collapsed="false">
      <c r="B54" s="68" t="n">
        <v>37834</v>
      </c>
      <c r="C54" s="31" t="n">
        <v>2.5525</v>
      </c>
      <c r="D54" s="31" t="n">
        <v>0.005</v>
      </c>
      <c r="E54" s="31" t="n">
        <v>-0.35</v>
      </c>
      <c r="F54" s="31" t="n">
        <v>-0.0435</v>
      </c>
      <c r="G54" s="31" t="n">
        <v>0.1715</v>
      </c>
      <c r="H54" s="31" t="n">
        <v>0.5</v>
      </c>
      <c r="I54" s="31" t="n">
        <v>0.45</v>
      </c>
      <c r="J54" s="31" t="n">
        <v>0.55</v>
      </c>
      <c r="K54" s="44" t="n">
        <v>36861</v>
      </c>
      <c r="L54" s="63" t="n">
        <v>36858</v>
      </c>
      <c r="M54" s="64" t="n">
        <v>36857</v>
      </c>
      <c r="N54" s="31"/>
      <c r="Q54" s="71"/>
      <c r="S54" s="70"/>
      <c r="T54" s="70"/>
      <c r="U54" s="70"/>
    </row>
    <row r="55" customFormat="false" ht="12.75" hidden="false" customHeight="false" outlineLevel="0" collapsed="false">
      <c r="B55" s="68" t="n">
        <v>37865</v>
      </c>
      <c r="C55" s="31" t="n">
        <v>2.5525</v>
      </c>
      <c r="D55" s="31" t="n">
        <v>0.005</v>
      </c>
      <c r="E55" s="31" t="n">
        <v>-0.35</v>
      </c>
      <c r="F55" s="31" t="n">
        <v>-0.0485</v>
      </c>
      <c r="G55" s="31" t="n">
        <v>0.171</v>
      </c>
      <c r="H55" s="31" t="n">
        <v>0.55</v>
      </c>
      <c r="I55" s="31" t="n">
        <v>0.5</v>
      </c>
      <c r="J55" s="31" t="n">
        <v>0.6</v>
      </c>
      <c r="K55" s="44" t="n">
        <v>36892</v>
      </c>
      <c r="L55" s="63" t="n">
        <v>36887</v>
      </c>
      <c r="M55" s="64" t="n">
        <v>36886</v>
      </c>
      <c r="N55" s="31"/>
      <c r="Q55" s="71"/>
      <c r="S55" s="70"/>
      <c r="T55" s="70"/>
      <c r="U55" s="70"/>
    </row>
    <row r="56" customFormat="false" ht="12.75" hidden="false" customHeight="false" outlineLevel="0" collapsed="false">
      <c r="B56" s="68" t="n">
        <v>37895</v>
      </c>
      <c r="C56" s="31" t="n">
        <v>2.5835</v>
      </c>
      <c r="D56" s="31" t="n">
        <v>0.005</v>
      </c>
      <c r="E56" s="31" t="n">
        <v>-0.35</v>
      </c>
      <c r="F56" s="31" t="n">
        <v>-0.0485</v>
      </c>
      <c r="G56" s="31" t="n">
        <v>0.171</v>
      </c>
      <c r="H56" s="31" t="n">
        <v>0.55</v>
      </c>
      <c r="I56" s="31" t="n">
        <v>0.5</v>
      </c>
      <c r="J56" s="31" t="n">
        <v>0.6</v>
      </c>
      <c r="K56" s="44" t="n">
        <v>36923</v>
      </c>
      <c r="L56" s="63" t="n">
        <v>36920</v>
      </c>
      <c r="M56" s="64" t="n">
        <v>36917</v>
      </c>
      <c r="N56" s="31"/>
      <c r="Q56" s="71"/>
      <c r="S56" s="70"/>
      <c r="T56" s="70"/>
      <c r="U56" s="70"/>
    </row>
    <row r="57" customFormat="false" ht="12.75" hidden="false" customHeight="false" outlineLevel="0" collapsed="false">
      <c r="B57" s="68" t="n">
        <v>37926</v>
      </c>
      <c r="C57" s="31" t="n">
        <v>2.7195</v>
      </c>
      <c r="D57" s="31" t="n">
        <v>0.005</v>
      </c>
      <c r="E57" s="31" t="n">
        <v>-0.33</v>
      </c>
      <c r="F57" s="31" t="n">
        <v>-0.046</v>
      </c>
      <c r="G57" s="31" t="n">
        <v>0.171</v>
      </c>
      <c r="H57" s="31" t="n">
        <v>0.6</v>
      </c>
      <c r="I57" s="31" t="n">
        <v>0.6</v>
      </c>
      <c r="J57" s="31" t="n">
        <v>0.6</v>
      </c>
      <c r="K57" s="44" t="n">
        <v>36951</v>
      </c>
      <c r="L57" s="63" t="n">
        <v>36948</v>
      </c>
      <c r="M57" s="64" t="n">
        <v>36945</v>
      </c>
      <c r="N57" s="31"/>
      <c r="Q57" s="71"/>
      <c r="S57" s="70"/>
      <c r="T57" s="70"/>
      <c r="U57" s="70"/>
    </row>
    <row r="58" customFormat="false" ht="12.75" hidden="false" customHeight="false" outlineLevel="0" collapsed="false">
      <c r="B58" s="68" t="n">
        <v>37956</v>
      </c>
      <c r="C58" s="31" t="n">
        <v>2.8445</v>
      </c>
      <c r="D58" s="31" t="n">
        <v>0.005</v>
      </c>
      <c r="E58" s="31" t="n">
        <v>-0.33</v>
      </c>
      <c r="F58" s="31" t="n">
        <v>-0.0445</v>
      </c>
      <c r="G58" s="31" t="n">
        <v>0.1715</v>
      </c>
      <c r="H58" s="31" t="n">
        <v>1.5</v>
      </c>
      <c r="I58" s="31" t="n">
        <v>1.15</v>
      </c>
      <c r="J58" s="31" t="n">
        <v>1.05</v>
      </c>
      <c r="K58" s="44" t="n">
        <v>36982</v>
      </c>
      <c r="L58" s="63" t="n">
        <v>36978</v>
      </c>
      <c r="M58" s="64" t="n">
        <v>36977</v>
      </c>
      <c r="N58" s="31"/>
      <c r="Q58" s="71"/>
      <c r="S58" s="70"/>
      <c r="T58" s="70"/>
      <c r="U58" s="70"/>
    </row>
    <row r="59" customFormat="false" ht="12.75" hidden="false" customHeight="false" outlineLevel="0" collapsed="false">
      <c r="B59" s="68" t="n">
        <v>37987</v>
      </c>
      <c r="C59" s="31" t="n">
        <v>2.8855</v>
      </c>
      <c r="D59" s="31" t="n">
        <v>0.005</v>
      </c>
      <c r="E59" s="31" t="n">
        <v>-0.33</v>
      </c>
      <c r="F59" s="31" t="n">
        <v>-0.0445</v>
      </c>
      <c r="G59" s="31" t="n">
        <v>0.174</v>
      </c>
      <c r="H59" s="31" t="n">
        <v>1.7</v>
      </c>
      <c r="I59" s="31" t="n">
        <v>1.15</v>
      </c>
      <c r="J59" s="31" t="n">
        <v>1.05</v>
      </c>
      <c r="K59" s="44" t="n">
        <v>37012</v>
      </c>
      <c r="L59" s="63" t="n">
        <v>37007</v>
      </c>
      <c r="M59" s="64" t="n">
        <v>37006</v>
      </c>
      <c r="N59" s="31"/>
      <c r="Q59" s="71"/>
      <c r="S59" s="70"/>
      <c r="T59" s="70"/>
      <c r="U59" s="70"/>
    </row>
    <row r="60" customFormat="false" ht="12.75" hidden="false" customHeight="false" outlineLevel="0" collapsed="false">
      <c r="B60" s="68" t="n">
        <v>38018</v>
      </c>
      <c r="C60" s="31" t="n">
        <v>2.7675</v>
      </c>
      <c r="D60" s="31" t="n">
        <v>0.005</v>
      </c>
      <c r="E60" s="31" t="n">
        <v>-0.33</v>
      </c>
      <c r="F60" s="31" t="n">
        <v>-0.0445</v>
      </c>
      <c r="G60" s="31" t="n">
        <v>0.1725</v>
      </c>
      <c r="H60" s="31" t="n">
        <v>1.7</v>
      </c>
      <c r="I60" s="31" t="n">
        <v>1.15</v>
      </c>
      <c r="J60" s="31" t="n">
        <v>1.05</v>
      </c>
      <c r="K60" s="44" t="n">
        <v>37043</v>
      </c>
      <c r="L60" s="63" t="n">
        <v>37040</v>
      </c>
      <c r="M60" s="64" t="n">
        <v>37036</v>
      </c>
      <c r="N60" s="31"/>
      <c r="Q60" s="71"/>
      <c r="S60" s="70"/>
      <c r="T60" s="70"/>
      <c r="U60" s="70"/>
    </row>
    <row r="61" customFormat="false" ht="12.75" hidden="false" customHeight="false" outlineLevel="0" collapsed="false">
      <c r="B61" s="68" t="n">
        <v>38047</v>
      </c>
      <c r="C61" s="31" t="n">
        <v>2.69</v>
      </c>
      <c r="D61" s="31" t="n">
        <v>0.005</v>
      </c>
      <c r="E61" s="31" t="n">
        <v>-0.33</v>
      </c>
      <c r="F61" s="31" t="n">
        <v>-0.0445</v>
      </c>
      <c r="G61" s="31" t="n">
        <v>0.17</v>
      </c>
      <c r="H61" s="31" t="n">
        <v>0.85</v>
      </c>
      <c r="I61" s="31" t="n">
        <v>0.65</v>
      </c>
      <c r="J61" s="31" t="n">
        <v>0.55</v>
      </c>
      <c r="K61" s="44" t="n">
        <v>37073</v>
      </c>
      <c r="L61" s="63" t="n">
        <v>37069</v>
      </c>
      <c r="M61" s="64" t="n">
        <v>37068</v>
      </c>
      <c r="N61" s="31"/>
      <c r="Q61" s="71"/>
      <c r="S61" s="70"/>
      <c r="T61" s="70"/>
      <c r="U61" s="70"/>
    </row>
    <row r="62" customFormat="false" ht="12.75" hidden="false" customHeight="false" outlineLevel="0" collapsed="false">
      <c r="B62" s="68" t="n">
        <v>38078</v>
      </c>
      <c r="C62" s="31" t="n">
        <v>2.594</v>
      </c>
      <c r="D62" s="31" t="n">
        <v>0.005</v>
      </c>
      <c r="E62" s="31" t="n">
        <v>-0.4</v>
      </c>
      <c r="F62" s="31" t="n">
        <v>-0.0465</v>
      </c>
      <c r="G62" s="31" t="n">
        <v>0.1675</v>
      </c>
      <c r="H62" s="31" t="n">
        <v>0.6</v>
      </c>
      <c r="I62" s="31" t="n">
        <v>0.5</v>
      </c>
      <c r="J62" s="31" t="n">
        <v>0.4</v>
      </c>
      <c r="K62" s="44" t="n">
        <v>37104</v>
      </c>
      <c r="L62" s="63" t="n">
        <v>37099</v>
      </c>
      <c r="M62" s="64" t="n">
        <v>37098</v>
      </c>
      <c r="N62" s="31"/>
      <c r="Q62" s="71"/>
      <c r="S62" s="70"/>
      <c r="T62" s="70"/>
      <c r="U62" s="70"/>
    </row>
    <row r="63" customFormat="false" ht="12.75" hidden="false" customHeight="false" outlineLevel="0" collapsed="false">
      <c r="B63" s="68" t="n">
        <v>38108</v>
      </c>
      <c r="C63" s="31" t="n">
        <v>2.575</v>
      </c>
      <c r="D63" s="31" t="n">
        <v>0.005</v>
      </c>
      <c r="E63" s="31" t="n">
        <v>-0.4</v>
      </c>
      <c r="F63" s="31" t="n">
        <v>-0.0465</v>
      </c>
      <c r="G63" s="31" t="n">
        <v>0.1655</v>
      </c>
      <c r="H63" s="31" t="n">
        <v>0.5</v>
      </c>
      <c r="I63" s="31" t="n">
        <v>0.45</v>
      </c>
      <c r="J63" s="31" t="n">
        <v>0.35</v>
      </c>
      <c r="K63" s="44" t="n">
        <v>37135</v>
      </c>
      <c r="L63" s="63" t="n">
        <v>37132</v>
      </c>
      <c r="M63" s="64" t="n">
        <v>37131</v>
      </c>
      <c r="N63" s="31"/>
      <c r="Q63" s="71"/>
      <c r="S63" s="70"/>
      <c r="T63" s="70"/>
      <c r="U63" s="70"/>
    </row>
    <row r="64" customFormat="false" ht="12.75" hidden="false" customHeight="false" outlineLevel="0" collapsed="false">
      <c r="B64" s="68" t="n">
        <v>38139</v>
      </c>
      <c r="C64" s="31" t="n">
        <v>2.586</v>
      </c>
      <c r="D64" s="31" t="n">
        <v>0.005</v>
      </c>
      <c r="E64" s="31" t="n">
        <v>-0.4</v>
      </c>
      <c r="F64" s="31" t="n">
        <v>-0.0415</v>
      </c>
      <c r="G64" s="31" t="n">
        <v>0.1652</v>
      </c>
      <c r="H64" s="31" t="n">
        <v>0.6</v>
      </c>
      <c r="I64" s="31" t="n">
        <v>0.5</v>
      </c>
      <c r="J64" s="31" t="n">
        <v>0.4</v>
      </c>
      <c r="K64" s="44" t="n">
        <v>37165</v>
      </c>
      <c r="L64" s="63" t="n">
        <v>37160</v>
      </c>
      <c r="M64" s="64" t="n">
        <v>37159</v>
      </c>
      <c r="N64" s="31"/>
      <c r="Q64" s="71"/>
      <c r="S64" s="70"/>
      <c r="T64" s="70"/>
      <c r="U64" s="70"/>
    </row>
    <row r="65" customFormat="false" ht="12.75" hidden="false" customHeight="false" outlineLevel="0" collapsed="false">
      <c r="B65" s="68" t="n">
        <v>38169</v>
      </c>
      <c r="C65" s="31" t="n">
        <v>2.592</v>
      </c>
      <c r="D65" s="31" t="n">
        <v>0.005</v>
      </c>
      <c r="E65" s="31" t="n">
        <v>-0.4</v>
      </c>
      <c r="F65" s="31" t="n">
        <v>-0.0415</v>
      </c>
      <c r="G65" s="31" t="n">
        <v>0.1649</v>
      </c>
      <c r="H65" s="31" t="n">
        <v>0.6</v>
      </c>
      <c r="I65" s="31" t="n">
        <v>0.5</v>
      </c>
      <c r="J65" s="31" t="n">
        <v>0.4</v>
      </c>
      <c r="K65" s="44" t="n">
        <v>37196</v>
      </c>
      <c r="L65" s="63" t="n">
        <v>37193</v>
      </c>
      <c r="M65" s="64" t="n">
        <v>37190</v>
      </c>
      <c r="N65" s="31"/>
      <c r="Q65" s="71"/>
      <c r="S65" s="70"/>
      <c r="T65" s="70"/>
      <c r="U65" s="70"/>
    </row>
    <row r="66" customFormat="false" ht="12.75" hidden="false" customHeight="false" outlineLevel="0" collapsed="false">
      <c r="B66" s="68" t="n">
        <v>38200</v>
      </c>
      <c r="C66" s="31" t="n">
        <v>2.6</v>
      </c>
      <c r="D66" s="31" t="n">
        <v>0.005</v>
      </c>
      <c r="E66" s="31" t="n">
        <v>-0.4</v>
      </c>
      <c r="F66" s="31" t="n">
        <v>-0.0415</v>
      </c>
      <c r="G66" s="31" t="n">
        <v>0.1646</v>
      </c>
      <c r="H66" s="31" t="n">
        <v>0.5</v>
      </c>
      <c r="I66" s="31" t="n">
        <v>0.45</v>
      </c>
      <c r="J66" s="31" t="n">
        <v>0.55</v>
      </c>
      <c r="K66" s="44" t="n">
        <v>37226</v>
      </c>
      <c r="L66" s="63" t="n">
        <v>37223</v>
      </c>
      <c r="M66" s="64" t="n">
        <v>37222</v>
      </c>
      <c r="N66" s="31"/>
      <c r="Q66" s="71"/>
      <c r="S66" s="70"/>
      <c r="T66" s="70"/>
      <c r="U66" s="70"/>
    </row>
    <row r="67" customFormat="false" ht="12.75" hidden="false" customHeight="false" outlineLevel="0" collapsed="false">
      <c r="B67" s="68" t="n">
        <v>38231</v>
      </c>
      <c r="C67" s="31" t="n">
        <v>2.6</v>
      </c>
      <c r="D67" s="31" t="n">
        <v>0.005</v>
      </c>
      <c r="E67" s="31" t="n">
        <v>-0.4</v>
      </c>
      <c r="F67" s="31" t="n">
        <v>-0.0465</v>
      </c>
      <c r="G67" s="31" t="n">
        <v>0.1643</v>
      </c>
      <c r="H67" s="31" t="n">
        <v>0.55</v>
      </c>
      <c r="I67" s="31" t="n">
        <v>0.5</v>
      </c>
      <c r="J67" s="31" t="n">
        <v>0.6</v>
      </c>
      <c r="K67" s="44" t="n">
        <v>37257</v>
      </c>
      <c r="L67" s="63" t="n">
        <v>37252</v>
      </c>
      <c r="M67" s="64" t="n">
        <v>37251</v>
      </c>
      <c r="N67" s="31"/>
      <c r="Q67" s="71"/>
      <c r="S67" s="70"/>
      <c r="T67" s="70"/>
      <c r="U67" s="70"/>
    </row>
    <row r="68" customFormat="false" ht="12.75" hidden="false" customHeight="false" outlineLevel="0" collapsed="false">
      <c r="B68" s="68" t="n">
        <v>38261</v>
      </c>
      <c r="C68" s="31" t="n">
        <v>2.631</v>
      </c>
      <c r="D68" s="31" t="n">
        <v>0.005</v>
      </c>
      <c r="E68" s="31" t="n">
        <v>-0.4</v>
      </c>
      <c r="F68" s="31" t="n">
        <v>-0.0465</v>
      </c>
      <c r="G68" s="31" t="n">
        <v>0.164</v>
      </c>
      <c r="H68" s="31" t="n">
        <v>0.55</v>
      </c>
      <c r="I68" s="31" t="n">
        <v>0.5</v>
      </c>
      <c r="J68" s="31" t="n">
        <v>0.6</v>
      </c>
      <c r="K68" s="44" t="n">
        <v>37288</v>
      </c>
      <c r="L68" s="63" t="n">
        <v>37285</v>
      </c>
      <c r="M68" s="64" t="n">
        <v>37284</v>
      </c>
      <c r="N68" s="31"/>
      <c r="Q68" s="71"/>
      <c r="S68" s="70"/>
      <c r="T68" s="70"/>
      <c r="U68" s="70"/>
    </row>
    <row r="69" customFormat="false" ht="12.75" hidden="false" customHeight="false" outlineLevel="0" collapsed="false">
      <c r="B69" s="68" t="n">
        <v>38292</v>
      </c>
      <c r="C69" s="31" t="n">
        <v>2.767</v>
      </c>
      <c r="D69" s="31" t="n">
        <v>0.005</v>
      </c>
      <c r="E69" s="31" t="n">
        <v>-0.37</v>
      </c>
      <c r="F69" s="31" t="n">
        <v>-0.044</v>
      </c>
      <c r="G69" s="31" t="n">
        <v>0.164</v>
      </c>
      <c r="H69" s="31" t="n">
        <v>0.6</v>
      </c>
      <c r="I69" s="31" t="n">
        <v>0.6</v>
      </c>
      <c r="J69" s="31" t="n">
        <v>0.6</v>
      </c>
      <c r="K69" s="44" t="n">
        <v>37316</v>
      </c>
      <c r="L69" s="63" t="n">
        <v>37313</v>
      </c>
      <c r="M69" s="64" t="n">
        <v>37312</v>
      </c>
      <c r="N69" s="31"/>
      <c r="Q69" s="71"/>
      <c r="S69" s="70"/>
      <c r="T69" s="70"/>
      <c r="U69" s="70"/>
    </row>
    <row r="70" customFormat="false" ht="12.75" hidden="false" customHeight="false" outlineLevel="0" collapsed="false">
      <c r="B70" s="68" t="n">
        <v>38322</v>
      </c>
      <c r="C70" s="31" t="n">
        <v>2.892</v>
      </c>
      <c r="D70" s="31" t="n">
        <v>0.005</v>
      </c>
      <c r="E70" s="31" t="n">
        <v>-0.37</v>
      </c>
      <c r="F70" s="31" t="n">
        <v>-0.0425</v>
      </c>
      <c r="G70" s="31" t="n">
        <v>0.1645</v>
      </c>
      <c r="H70" s="31" t="n">
        <v>1.5</v>
      </c>
      <c r="I70" s="31" t="n">
        <v>1.15</v>
      </c>
      <c r="J70" s="31" t="n">
        <v>1.05</v>
      </c>
      <c r="K70" s="44" t="n">
        <v>37347</v>
      </c>
      <c r="L70" s="63" t="n">
        <v>37341</v>
      </c>
      <c r="M70" s="64" t="n">
        <v>37340</v>
      </c>
      <c r="N70" s="31"/>
      <c r="Q70" s="71"/>
      <c r="S70" s="70"/>
      <c r="T70" s="70"/>
      <c r="U70" s="70"/>
    </row>
    <row r="71" customFormat="false" ht="12.75" hidden="false" customHeight="false" outlineLevel="0" collapsed="false">
      <c r="B71" s="68" t="n">
        <v>38353</v>
      </c>
      <c r="C71" s="31" t="n">
        <v>2.943</v>
      </c>
      <c r="D71" s="31" t="n">
        <v>0.005</v>
      </c>
      <c r="E71" s="31" t="n">
        <v>-0.37</v>
      </c>
      <c r="F71" s="31" t="n">
        <v>-0.0425</v>
      </c>
      <c r="G71" s="31" t="n">
        <v>0.166</v>
      </c>
      <c r="H71" s="31" t="n">
        <v>1.7</v>
      </c>
      <c r="I71" s="31" t="n">
        <v>1.15</v>
      </c>
      <c r="J71" s="31" t="n">
        <v>1.05</v>
      </c>
      <c r="K71" s="44" t="n">
        <v>37377</v>
      </c>
      <c r="L71" s="63" t="n">
        <v>37372</v>
      </c>
      <c r="M71" s="64" t="n">
        <v>37371</v>
      </c>
      <c r="N71" s="31"/>
      <c r="Q71" s="71"/>
      <c r="S71" s="70"/>
      <c r="T71" s="70"/>
      <c r="U71" s="70"/>
    </row>
    <row r="72" customFormat="false" ht="12.75" hidden="false" customHeight="false" outlineLevel="0" collapsed="false">
      <c r="B72" s="68" t="n">
        <v>38384</v>
      </c>
      <c r="C72" s="31" t="n">
        <v>2.825</v>
      </c>
      <c r="D72" s="31" t="n">
        <v>0.005</v>
      </c>
      <c r="E72" s="31" t="n">
        <v>-0.37</v>
      </c>
      <c r="F72" s="31" t="n">
        <v>-0.0425</v>
      </c>
      <c r="G72" s="31" t="n">
        <v>0.166</v>
      </c>
      <c r="H72" s="31" t="n">
        <v>1.7</v>
      </c>
      <c r="I72" s="31" t="n">
        <v>1.15</v>
      </c>
      <c r="J72" s="31" t="n">
        <v>1.05</v>
      </c>
      <c r="K72" s="44" t="n">
        <v>37408</v>
      </c>
      <c r="L72" s="63" t="n">
        <v>37405</v>
      </c>
      <c r="M72" s="64" t="n">
        <v>37404</v>
      </c>
      <c r="N72" s="31"/>
      <c r="Q72" s="71"/>
      <c r="S72" s="70"/>
      <c r="T72" s="70"/>
      <c r="U72" s="70"/>
    </row>
    <row r="73" customFormat="false" ht="12.75" hidden="false" customHeight="false" outlineLevel="0" collapsed="false">
      <c r="B73" s="68" t="n">
        <v>38412</v>
      </c>
      <c r="C73" s="31" t="n">
        <v>2.7475</v>
      </c>
      <c r="D73" s="31" t="n">
        <v>0.005</v>
      </c>
      <c r="E73" s="31" t="n">
        <v>-0.37</v>
      </c>
      <c r="F73" s="31" t="n">
        <v>-0.0425</v>
      </c>
      <c r="G73" s="31" t="n">
        <v>0.164</v>
      </c>
      <c r="H73" s="31" t="n">
        <v>0.85</v>
      </c>
      <c r="I73" s="31" t="n">
        <v>0.65</v>
      </c>
      <c r="J73" s="31" t="n">
        <v>0.55</v>
      </c>
      <c r="K73" s="44" t="n">
        <v>37438</v>
      </c>
      <c r="L73" s="63" t="n">
        <v>37433</v>
      </c>
      <c r="M73" s="64" t="n">
        <v>37432</v>
      </c>
      <c r="N73" s="31"/>
      <c r="Q73" s="71"/>
      <c r="S73" s="70"/>
      <c r="T73" s="70"/>
      <c r="U73" s="70"/>
    </row>
    <row r="74" customFormat="false" ht="12.75" hidden="false" customHeight="false" outlineLevel="0" collapsed="false">
      <c r="B74" s="68" t="n">
        <v>38443</v>
      </c>
      <c r="C74" s="31" t="n">
        <v>2.6515</v>
      </c>
      <c r="D74" s="31" t="n">
        <v>0.005</v>
      </c>
      <c r="E74" s="31" t="n">
        <v>-0.45</v>
      </c>
      <c r="F74" s="31" t="n">
        <v>-0.0445</v>
      </c>
      <c r="G74" s="31" t="n">
        <v>0.162</v>
      </c>
      <c r="H74" s="31" t="n">
        <v>0.6</v>
      </c>
      <c r="I74" s="31" t="n">
        <v>0.5</v>
      </c>
      <c r="J74" s="31" t="n">
        <v>0.4</v>
      </c>
      <c r="K74" s="44" t="n">
        <v>37469</v>
      </c>
      <c r="L74" s="63" t="n">
        <v>37466</v>
      </c>
      <c r="M74" s="64" t="n">
        <v>37463</v>
      </c>
      <c r="N74" s="31"/>
      <c r="Q74" s="71"/>
      <c r="S74" s="70"/>
      <c r="T74" s="70"/>
      <c r="U74" s="70"/>
    </row>
    <row r="75" customFormat="false" ht="12.75" hidden="false" customHeight="false" outlineLevel="0" collapsed="false">
      <c r="B75" s="68" t="n">
        <v>38473</v>
      </c>
      <c r="C75" s="31" t="n">
        <v>2.6325</v>
      </c>
      <c r="D75" s="31" t="n">
        <v>0.005</v>
      </c>
      <c r="E75" s="31" t="n">
        <v>-0.45</v>
      </c>
      <c r="F75" s="31" t="n">
        <v>-0.0445</v>
      </c>
      <c r="G75" s="31" t="n">
        <v>0.161</v>
      </c>
      <c r="H75" s="31" t="n">
        <v>0.5</v>
      </c>
      <c r="I75" s="31" t="n">
        <v>0.45</v>
      </c>
      <c r="J75" s="31" t="n">
        <v>0.35</v>
      </c>
      <c r="K75" s="44" t="n">
        <v>37500</v>
      </c>
      <c r="L75" s="63" t="n">
        <v>37496</v>
      </c>
      <c r="M75" s="64" t="n">
        <v>37495</v>
      </c>
      <c r="N75" s="31"/>
      <c r="Q75" s="71"/>
      <c r="S75" s="70"/>
      <c r="T75" s="70"/>
      <c r="U75" s="70"/>
    </row>
    <row r="76" customFormat="false" ht="12.75" hidden="false" customHeight="false" outlineLevel="0" collapsed="false">
      <c r="B76" s="68" t="n">
        <v>38504</v>
      </c>
      <c r="C76" s="31" t="n">
        <v>2.6435</v>
      </c>
      <c r="D76" s="31" t="n">
        <v>0.005</v>
      </c>
      <c r="E76" s="31" t="n">
        <v>-0.45</v>
      </c>
      <c r="F76" s="31" t="n">
        <v>-0.0395</v>
      </c>
      <c r="G76" s="31" t="n">
        <v>0.1607</v>
      </c>
      <c r="H76" s="31" t="n">
        <v>0.6</v>
      </c>
      <c r="I76" s="31" t="n">
        <v>0.5</v>
      </c>
      <c r="J76" s="31" t="n">
        <v>0.4</v>
      </c>
      <c r="K76" s="44" t="n">
        <v>37530</v>
      </c>
      <c r="L76" s="63" t="n">
        <v>37525</v>
      </c>
      <c r="M76" s="64" t="n">
        <v>37524</v>
      </c>
      <c r="N76" s="31"/>
      <c r="Q76" s="71"/>
      <c r="S76" s="70"/>
      <c r="T76" s="70"/>
      <c r="U76" s="70"/>
    </row>
    <row r="77" customFormat="false" ht="12.75" hidden="false" customHeight="false" outlineLevel="0" collapsed="false">
      <c r="B77" s="68" t="n">
        <v>38534</v>
      </c>
      <c r="C77" s="31" t="n">
        <v>2.6495</v>
      </c>
      <c r="D77" s="31" t="n">
        <v>0.005</v>
      </c>
      <c r="E77" s="31" t="n">
        <v>-0.45</v>
      </c>
      <c r="F77" s="31" t="n">
        <v>-0.0395</v>
      </c>
      <c r="G77" s="31" t="n">
        <v>0.1604</v>
      </c>
      <c r="H77" s="31" t="n">
        <v>0.6</v>
      </c>
      <c r="I77" s="31" t="n">
        <v>0.5</v>
      </c>
      <c r="J77" s="31" t="n">
        <v>0.4</v>
      </c>
      <c r="K77" s="44" t="n">
        <v>37561</v>
      </c>
      <c r="L77" s="63" t="n">
        <v>37558</v>
      </c>
      <c r="M77" s="64" t="n">
        <v>37557</v>
      </c>
      <c r="N77" s="31"/>
      <c r="Q77" s="71"/>
      <c r="S77" s="70"/>
      <c r="T77" s="70"/>
      <c r="U77" s="70"/>
    </row>
    <row r="78" customFormat="false" ht="12.75" hidden="false" customHeight="false" outlineLevel="0" collapsed="false">
      <c r="B78" s="68" t="n">
        <v>38565</v>
      </c>
      <c r="C78" s="31" t="n">
        <v>2.6575</v>
      </c>
      <c r="D78" s="31" t="n">
        <v>0.005</v>
      </c>
      <c r="E78" s="31" t="n">
        <v>-0.45</v>
      </c>
      <c r="F78" s="31" t="n">
        <v>-0.0395</v>
      </c>
      <c r="G78" s="31" t="n">
        <v>0.1601</v>
      </c>
      <c r="H78" s="31" t="n">
        <v>0.5</v>
      </c>
      <c r="I78" s="31" t="n">
        <v>0.45</v>
      </c>
      <c r="J78" s="31" t="n">
        <v>0.55</v>
      </c>
      <c r="K78" s="44" t="n">
        <v>37591</v>
      </c>
      <c r="L78" s="63" t="n">
        <v>37586</v>
      </c>
      <c r="M78" s="64" t="n">
        <v>37585</v>
      </c>
      <c r="N78" s="31"/>
      <c r="Q78" s="71"/>
      <c r="S78" s="70"/>
      <c r="T78" s="70"/>
      <c r="U78" s="70"/>
    </row>
    <row r="79" customFormat="false" ht="12.75" hidden="false" customHeight="false" outlineLevel="0" collapsed="false">
      <c r="B79" s="68" t="n">
        <v>38596</v>
      </c>
      <c r="C79" s="31" t="n">
        <v>2.6575</v>
      </c>
      <c r="D79" s="31" t="n">
        <v>0.005</v>
      </c>
      <c r="E79" s="31" t="n">
        <v>-0.45</v>
      </c>
      <c r="F79" s="31" t="n">
        <v>-0.0445</v>
      </c>
      <c r="G79" s="31" t="n">
        <v>0.1598</v>
      </c>
      <c r="H79" s="31" t="n">
        <v>0.55</v>
      </c>
      <c r="I79" s="31" t="n">
        <v>0.5</v>
      </c>
      <c r="J79" s="31" t="n">
        <v>0.6</v>
      </c>
      <c r="K79" s="44" t="n">
        <v>37622</v>
      </c>
      <c r="L79" s="63" t="n">
        <v>37617</v>
      </c>
      <c r="M79" s="64" t="n">
        <v>37616</v>
      </c>
      <c r="N79" s="31"/>
      <c r="Q79" s="71"/>
      <c r="S79" s="70"/>
      <c r="T79" s="70"/>
      <c r="U79" s="70"/>
    </row>
    <row r="80" customFormat="false" ht="12.75" hidden="false" customHeight="false" outlineLevel="0" collapsed="false">
      <c r="B80" s="68" t="n">
        <v>38626</v>
      </c>
      <c r="C80" s="31" t="n">
        <v>2.6885</v>
      </c>
      <c r="D80" s="31" t="n">
        <v>0.005</v>
      </c>
      <c r="E80" s="31" t="n">
        <v>-0.45</v>
      </c>
      <c r="F80" s="31" t="n">
        <v>-0.0445</v>
      </c>
      <c r="G80" s="31" t="n">
        <v>0.1595</v>
      </c>
      <c r="H80" s="31" t="n">
        <v>0.55</v>
      </c>
      <c r="I80" s="31" t="n">
        <v>0.5</v>
      </c>
      <c r="J80" s="31" t="n">
        <v>0.6</v>
      </c>
      <c r="K80" s="44" t="n">
        <v>37653</v>
      </c>
      <c r="L80" s="63" t="n">
        <v>37650</v>
      </c>
      <c r="M80" s="64" t="n">
        <v>37649</v>
      </c>
      <c r="N80" s="31"/>
      <c r="Q80" s="71"/>
      <c r="S80" s="70"/>
      <c r="T80" s="70"/>
      <c r="U80" s="70"/>
    </row>
    <row r="81" customFormat="false" ht="12.75" hidden="false" customHeight="false" outlineLevel="0" collapsed="false">
      <c r="B81" s="68" t="n">
        <v>38657</v>
      </c>
      <c r="C81" s="31" t="n">
        <v>2.8245</v>
      </c>
      <c r="D81" s="31" t="n">
        <v>0.005</v>
      </c>
      <c r="E81" s="31" t="n">
        <v>-0.41</v>
      </c>
      <c r="F81" s="31" t="n">
        <v>-0.042</v>
      </c>
      <c r="G81" s="31" t="n">
        <v>0.1595</v>
      </c>
      <c r="H81" s="31" t="n">
        <v>0.6</v>
      </c>
      <c r="I81" s="31" t="n">
        <v>0.6</v>
      </c>
      <c r="J81" s="31" t="n">
        <v>0.6</v>
      </c>
      <c r="K81" s="44" t="n">
        <v>37681</v>
      </c>
      <c r="L81" s="63" t="n">
        <v>37678</v>
      </c>
      <c r="M81" s="64" t="n">
        <v>37677</v>
      </c>
      <c r="N81" s="31"/>
      <c r="Q81" s="71"/>
      <c r="S81" s="70"/>
      <c r="T81" s="70"/>
      <c r="U81" s="70"/>
    </row>
    <row r="82" customFormat="false" ht="12.75" hidden="false" customHeight="false" outlineLevel="0" collapsed="false">
      <c r="B82" s="68" t="n">
        <v>38687</v>
      </c>
      <c r="C82" s="31" t="n">
        <v>2.9495</v>
      </c>
      <c r="D82" s="31" t="n">
        <v>0.005</v>
      </c>
      <c r="E82" s="31" t="n">
        <v>-0.41</v>
      </c>
      <c r="F82" s="31" t="n">
        <v>-0.0405</v>
      </c>
      <c r="G82" s="31" t="n">
        <v>0.1595</v>
      </c>
      <c r="H82" s="31" t="n">
        <v>1.5</v>
      </c>
      <c r="I82" s="31" t="n">
        <v>1.15</v>
      </c>
      <c r="J82" s="31" t="n">
        <v>1.05</v>
      </c>
      <c r="K82" s="44" t="n">
        <v>37712</v>
      </c>
      <c r="L82" s="63" t="n">
        <v>37707</v>
      </c>
      <c r="M82" s="64" t="n">
        <v>37706</v>
      </c>
      <c r="N82" s="31"/>
      <c r="Q82" s="71"/>
      <c r="S82" s="70"/>
      <c r="T82" s="70"/>
      <c r="U82" s="70"/>
    </row>
    <row r="83" customFormat="false" ht="12.75" hidden="false" customHeight="false" outlineLevel="0" collapsed="false">
      <c r="B83" s="68" t="n">
        <v>38718</v>
      </c>
      <c r="C83" s="31" t="n">
        <v>3.0055</v>
      </c>
      <c r="D83" s="31" t="n">
        <v>0.005</v>
      </c>
      <c r="E83" s="31" t="n">
        <v>-0.41</v>
      </c>
      <c r="F83" s="31" t="n">
        <v>-0.0405</v>
      </c>
      <c r="G83" s="31" t="n">
        <v>0.1595</v>
      </c>
      <c r="H83" s="31" t="n">
        <v>1.7</v>
      </c>
      <c r="I83" s="31" t="n">
        <v>1.15</v>
      </c>
      <c r="J83" s="31" t="n">
        <v>1.05</v>
      </c>
      <c r="K83" s="44" t="n">
        <v>37742</v>
      </c>
      <c r="L83" s="63" t="n">
        <v>37739</v>
      </c>
      <c r="M83" s="64" t="n">
        <v>37736</v>
      </c>
      <c r="N83" s="31"/>
      <c r="Q83" s="71"/>
      <c r="S83" s="70"/>
      <c r="T83" s="70"/>
      <c r="U83" s="70"/>
    </row>
    <row r="84" customFormat="false" ht="12.75" hidden="false" customHeight="false" outlineLevel="0" collapsed="false">
      <c r="B84" s="68" t="n">
        <v>38749</v>
      </c>
      <c r="C84" s="31" t="n">
        <v>2.8875</v>
      </c>
      <c r="D84" s="31" t="n">
        <v>0.005</v>
      </c>
      <c r="E84" s="31" t="n">
        <v>-0.41</v>
      </c>
      <c r="F84" s="31" t="n">
        <v>-0.0405</v>
      </c>
      <c r="G84" s="31" t="n">
        <v>0.1595</v>
      </c>
      <c r="H84" s="31" t="n">
        <v>1.7</v>
      </c>
      <c r="I84" s="31" t="n">
        <v>1.15</v>
      </c>
      <c r="J84" s="31" t="n">
        <v>1.05</v>
      </c>
      <c r="K84" s="44" t="n">
        <v>37773</v>
      </c>
      <c r="L84" s="63" t="n">
        <v>37769</v>
      </c>
      <c r="M84" s="64" t="n">
        <v>37768</v>
      </c>
      <c r="N84" s="31"/>
      <c r="Q84" s="71"/>
      <c r="S84" s="70"/>
      <c r="T84" s="70"/>
      <c r="U84" s="70"/>
    </row>
    <row r="85" customFormat="false" ht="12.75" hidden="false" customHeight="false" outlineLevel="0" collapsed="false">
      <c r="B85" s="68" t="n">
        <v>38777</v>
      </c>
      <c r="C85" s="31" t="n">
        <v>2.81</v>
      </c>
      <c r="D85" s="31" t="n">
        <v>0.005</v>
      </c>
      <c r="E85" s="31" t="n">
        <v>-0.41</v>
      </c>
      <c r="F85" s="31" t="n">
        <v>-0.0405</v>
      </c>
      <c r="G85" s="31" t="n">
        <v>0.1585</v>
      </c>
      <c r="H85" s="31" t="n">
        <v>0.85</v>
      </c>
      <c r="I85" s="31" t="n">
        <v>0.65</v>
      </c>
      <c r="J85" s="31" t="n">
        <v>0.55</v>
      </c>
      <c r="K85" s="44" t="n">
        <v>37803</v>
      </c>
      <c r="L85" s="63" t="n">
        <v>37798</v>
      </c>
      <c r="M85" s="64" t="n">
        <v>37797</v>
      </c>
      <c r="N85" s="31"/>
      <c r="Q85" s="71"/>
      <c r="S85" s="70"/>
      <c r="T85" s="70"/>
      <c r="U85" s="70"/>
    </row>
    <row r="86" customFormat="false" ht="12.75" hidden="false" customHeight="false" outlineLevel="0" collapsed="false">
      <c r="B86" s="68" t="n">
        <v>38808</v>
      </c>
      <c r="C86" s="31" t="n">
        <v>2.714</v>
      </c>
      <c r="D86" s="31" t="n">
        <v>0.005</v>
      </c>
      <c r="E86" s="31" t="n">
        <v>-0.5</v>
      </c>
      <c r="F86" s="31" t="n">
        <v>-0.0425</v>
      </c>
      <c r="G86" s="31" t="n">
        <v>0.1575</v>
      </c>
      <c r="H86" s="31" t="n">
        <v>0.6</v>
      </c>
      <c r="I86" s="31" t="n">
        <v>0.35</v>
      </c>
      <c r="J86" s="31" t="n">
        <v>0.3</v>
      </c>
      <c r="K86" s="44" t="n">
        <v>37834</v>
      </c>
      <c r="L86" s="63" t="n">
        <v>37831</v>
      </c>
      <c r="M86" s="64" t="n">
        <v>37830</v>
      </c>
      <c r="N86" s="31"/>
      <c r="Q86" s="71"/>
      <c r="S86" s="70"/>
      <c r="T86" s="70"/>
      <c r="U86" s="70"/>
    </row>
    <row r="87" customFormat="false" ht="12.75" hidden="false" customHeight="false" outlineLevel="0" collapsed="false">
      <c r="B87" s="68" t="n">
        <v>38838</v>
      </c>
      <c r="C87" s="31" t="n">
        <v>2.695</v>
      </c>
      <c r="D87" s="31" t="n">
        <v>0.005</v>
      </c>
      <c r="E87" s="31" t="n">
        <v>-0.5</v>
      </c>
      <c r="F87" s="31" t="n">
        <v>-0.0425</v>
      </c>
      <c r="G87" s="31" t="n">
        <v>0.1575</v>
      </c>
      <c r="H87" s="31" t="n">
        <v>0.5</v>
      </c>
      <c r="I87" s="31" t="n">
        <v>0.35</v>
      </c>
      <c r="J87" s="31" t="n">
        <v>0.3</v>
      </c>
      <c r="K87" s="44" t="n">
        <v>37865</v>
      </c>
      <c r="L87" s="63" t="n">
        <v>37860</v>
      </c>
      <c r="M87" s="64" t="n">
        <v>37859</v>
      </c>
      <c r="N87" s="31"/>
      <c r="Q87" s="71"/>
      <c r="S87" s="70"/>
      <c r="T87" s="70"/>
      <c r="U87" s="70"/>
    </row>
    <row r="88" customFormat="false" ht="12.75" hidden="false" customHeight="false" outlineLevel="0" collapsed="false">
      <c r="B88" s="68" t="n">
        <v>38869</v>
      </c>
      <c r="C88" s="31" t="n">
        <v>2.706</v>
      </c>
      <c r="D88" s="31" t="n">
        <v>0.005</v>
      </c>
      <c r="E88" s="31" t="n">
        <v>-0.5</v>
      </c>
      <c r="F88" s="31" t="n">
        <v>-0.0375</v>
      </c>
      <c r="G88" s="31" t="n">
        <v>0.1575</v>
      </c>
      <c r="H88" s="31" t="n">
        <v>0.5</v>
      </c>
      <c r="I88" s="31" t="n">
        <v>0.5</v>
      </c>
      <c r="J88" s="31" t="n">
        <v>0.35</v>
      </c>
      <c r="K88" s="44" t="n">
        <v>37895</v>
      </c>
      <c r="L88" s="63" t="n">
        <v>37890</v>
      </c>
      <c r="M88" s="64" t="n">
        <v>37889</v>
      </c>
      <c r="N88" s="31"/>
      <c r="Q88" s="71"/>
      <c r="S88" s="70"/>
      <c r="T88" s="70"/>
      <c r="U88" s="70"/>
    </row>
    <row r="89" customFormat="false" ht="12.75" hidden="false" customHeight="false" outlineLevel="0" collapsed="false">
      <c r="B89" s="68" t="n">
        <v>38899</v>
      </c>
      <c r="C89" s="31" t="n">
        <v>2.712</v>
      </c>
      <c r="D89" s="31" t="n">
        <v>0.005</v>
      </c>
      <c r="E89" s="31" t="n">
        <v>-0.5</v>
      </c>
      <c r="F89" s="31" t="n">
        <v>-0.0375</v>
      </c>
      <c r="G89" s="31" t="n">
        <v>0.1575</v>
      </c>
      <c r="H89" s="31" t="n">
        <v>0.5</v>
      </c>
      <c r="I89" s="31" t="n">
        <v>0.4</v>
      </c>
      <c r="J89" s="31" t="n">
        <v>0.4</v>
      </c>
      <c r="K89" s="44" t="n">
        <v>37926</v>
      </c>
      <c r="L89" s="63" t="n">
        <v>37923</v>
      </c>
      <c r="M89" s="64" t="n">
        <v>37922</v>
      </c>
      <c r="N89" s="31"/>
      <c r="Q89" s="71"/>
      <c r="S89" s="70"/>
      <c r="T89" s="70"/>
      <c r="U89" s="70"/>
    </row>
    <row r="90" customFormat="false" ht="12.75" hidden="false" customHeight="false" outlineLevel="0" collapsed="false">
      <c r="B90" s="68" t="n">
        <v>38930</v>
      </c>
      <c r="C90" s="31" t="n">
        <v>2.72</v>
      </c>
      <c r="D90" s="31" t="n">
        <v>0.005</v>
      </c>
      <c r="E90" s="31" t="n">
        <v>-0.5</v>
      </c>
      <c r="F90" s="31" t="n">
        <v>-0.0375</v>
      </c>
      <c r="G90" s="31" t="n">
        <v>0.1575</v>
      </c>
      <c r="H90" s="31" t="n">
        <v>0.5</v>
      </c>
      <c r="I90" s="31" t="n">
        <v>0.3</v>
      </c>
      <c r="J90" s="31" t="n">
        <v>0.55</v>
      </c>
      <c r="K90" s="44" t="n">
        <v>37956</v>
      </c>
      <c r="L90" s="63" t="n">
        <v>37950</v>
      </c>
      <c r="M90" s="64" t="n">
        <v>37949</v>
      </c>
      <c r="N90" s="31"/>
      <c r="Q90" s="71"/>
      <c r="S90" s="70"/>
      <c r="T90" s="70"/>
      <c r="U90" s="70"/>
    </row>
    <row r="91" customFormat="false" ht="12.75" hidden="false" customHeight="false" outlineLevel="0" collapsed="false">
      <c r="B91" s="68" t="n">
        <v>38961</v>
      </c>
      <c r="C91" s="31" t="n">
        <v>2.72</v>
      </c>
      <c r="D91" s="31" t="n">
        <v>0.005</v>
      </c>
      <c r="E91" s="31" t="n">
        <v>-0.5</v>
      </c>
      <c r="F91" s="31" t="n">
        <v>-0.0425</v>
      </c>
      <c r="G91" s="31" t="n">
        <v>0.1575</v>
      </c>
      <c r="H91" s="31" t="n">
        <v>0.5</v>
      </c>
      <c r="I91" s="31" t="n">
        <v>0.45</v>
      </c>
      <c r="J91" s="31" t="n">
        <v>0.35</v>
      </c>
      <c r="K91" s="44" t="n">
        <v>37987</v>
      </c>
      <c r="L91" s="63" t="n">
        <v>37984</v>
      </c>
      <c r="M91" s="64" t="n">
        <v>37981</v>
      </c>
      <c r="N91" s="31"/>
      <c r="Q91" s="71"/>
      <c r="S91" s="70"/>
      <c r="T91" s="70"/>
      <c r="U91" s="70"/>
    </row>
    <row r="92" customFormat="false" ht="12.75" hidden="false" customHeight="false" outlineLevel="0" collapsed="false">
      <c r="B92" s="68" t="n">
        <v>38991</v>
      </c>
      <c r="C92" s="31" t="n">
        <v>2.751</v>
      </c>
      <c r="D92" s="31" t="n">
        <v>0.005</v>
      </c>
      <c r="E92" s="31" t="n">
        <v>-0.5</v>
      </c>
      <c r="F92" s="31" t="n">
        <v>-0.0425</v>
      </c>
      <c r="G92" s="31" t="n">
        <v>0.1575</v>
      </c>
      <c r="H92" s="31" t="n">
        <v>0.6</v>
      </c>
      <c r="I92" s="31" t="n">
        <v>0.55</v>
      </c>
      <c r="J92" s="31" t="n">
        <v>0.45</v>
      </c>
      <c r="K92" s="44" t="n">
        <v>38018</v>
      </c>
      <c r="L92" s="63" t="n">
        <v>38014</v>
      </c>
      <c r="M92" s="64" t="n">
        <v>38013</v>
      </c>
      <c r="N92" s="31"/>
      <c r="Q92" s="71"/>
      <c r="S92" s="70"/>
      <c r="T92" s="70"/>
      <c r="U92" s="70"/>
    </row>
    <row r="93" customFormat="false" ht="12.75" hidden="false" customHeight="false" outlineLevel="0" collapsed="false">
      <c r="B93" s="68" t="n">
        <v>39022</v>
      </c>
      <c r="C93" s="31" t="n">
        <v>2.887</v>
      </c>
      <c r="D93" s="31" t="n">
        <v>0.005</v>
      </c>
      <c r="E93" s="31" t="n">
        <v>-0.43</v>
      </c>
      <c r="F93" s="31" t="n">
        <v>-0.04</v>
      </c>
      <c r="G93" s="31" t="n">
        <v>0.1575</v>
      </c>
      <c r="H93" s="31" t="n">
        <v>0.7</v>
      </c>
      <c r="I93" s="31" t="n">
        <v>0.8</v>
      </c>
      <c r="J93" s="31" t="n">
        <v>0.5</v>
      </c>
      <c r="K93" s="44" t="n">
        <v>38047</v>
      </c>
      <c r="L93" s="63" t="n">
        <v>38042</v>
      </c>
      <c r="M93" s="64" t="n">
        <v>38041</v>
      </c>
      <c r="N93" s="31"/>
      <c r="Q93" s="71"/>
      <c r="S93" s="70"/>
      <c r="T93" s="70"/>
      <c r="U93" s="70"/>
    </row>
    <row r="94" customFormat="false" ht="12.75" hidden="false" customHeight="false" outlineLevel="0" collapsed="false">
      <c r="B94" s="68" t="n">
        <v>39052</v>
      </c>
      <c r="C94" s="31" t="n">
        <v>3.012</v>
      </c>
      <c r="D94" s="31" t="n">
        <v>0.005</v>
      </c>
      <c r="E94" s="31" t="n">
        <v>-0.43</v>
      </c>
      <c r="F94" s="31" t="n">
        <v>-0.0385</v>
      </c>
      <c r="G94" s="31" t="n">
        <v>0.1575</v>
      </c>
      <c r="H94" s="31" t="n">
        <v>1.2</v>
      </c>
      <c r="I94" s="31" t="n">
        <v>1</v>
      </c>
      <c r="J94" s="31" t="n">
        <v>0.8</v>
      </c>
      <c r="K94" s="44" t="n">
        <v>38078</v>
      </c>
      <c r="L94" s="63" t="n">
        <v>38075</v>
      </c>
      <c r="M94" s="64" t="n">
        <v>38072</v>
      </c>
      <c r="N94" s="31"/>
      <c r="Q94" s="71"/>
      <c r="S94" s="70"/>
      <c r="T94" s="70"/>
      <c r="U94" s="70"/>
    </row>
    <row r="95" customFormat="false" ht="12.75" hidden="false" customHeight="false" outlineLevel="0" collapsed="false">
      <c r="B95" s="68" t="n">
        <v>39083</v>
      </c>
      <c r="C95" s="31" t="n">
        <v>3.073</v>
      </c>
      <c r="D95" s="31" t="n">
        <v>0.005</v>
      </c>
      <c r="E95" s="31" t="n">
        <v>-0.43</v>
      </c>
      <c r="F95" s="31" t="n">
        <v>-0.0385</v>
      </c>
      <c r="G95" s="31" t="n">
        <v>0.1575</v>
      </c>
      <c r="H95" s="31" t="n">
        <v>1.3</v>
      </c>
      <c r="I95" s="31" t="n">
        <v>0.57</v>
      </c>
      <c r="J95" s="31" t="n">
        <v>0.9</v>
      </c>
      <c r="K95" s="44" t="n">
        <v>38108</v>
      </c>
      <c r="L95" s="63" t="n">
        <v>38105</v>
      </c>
      <c r="M95" s="64" t="n">
        <v>38104</v>
      </c>
      <c r="N95" s="31"/>
      <c r="Q95" s="71"/>
      <c r="S95" s="70"/>
      <c r="T95" s="70"/>
      <c r="U95" s="70"/>
    </row>
    <row r="96" customFormat="false" ht="12.75" hidden="false" customHeight="false" outlineLevel="0" collapsed="false">
      <c r="B96" s="68" t="n">
        <v>39114</v>
      </c>
      <c r="C96" s="31" t="n">
        <v>2.955</v>
      </c>
      <c r="D96" s="31" t="n">
        <v>0.005</v>
      </c>
      <c r="E96" s="31" t="n">
        <v>-0.43</v>
      </c>
      <c r="F96" s="31" t="n">
        <v>-0.0385</v>
      </c>
      <c r="G96" s="31" t="n">
        <v>0.1575</v>
      </c>
      <c r="H96" s="31" t="n">
        <v>1.3</v>
      </c>
      <c r="I96" s="31" t="n">
        <v>0.52</v>
      </c>
      <c r="J96" s="31" t="n">
        <v>0.85</v>
      </c>
      <c r="K96" s="44" t="n">
        <v>38139</v>
      </c>
      <c r="L96" s="63" t="n">
        <v>38133</v>
      </c>
      <c r="M96" s="64" t="n">
        <v>38132</v>
      </c>
      <c r="N96" s="31"/>
      <c r="Q96" s="71"/>
      <c r="S96" s="70"/>
      <c r="T96" s="70"/>
      <c r="U96" s="70"/>
    </row>
    <row r="97" customFormat="false" ht="12.75" hidden="false" customHeight="false" outlineLevel="0" collapsed="false">
      <c r="B97" s="68" t="n">
        <v>39142</v>
      </c>
      <c r="C97" s="31" t="n">
        <v>2.8775</v>
      </c>
      <c r="D97" s="31" t="n">
        <v>0.005</v>
      </c>
      <c r="E97" s="31" t="n">
        <v>-0.43</v>
      </c>
      <c r="F97" s="31" t="n">
        <v>-0.0385</v>
      </c>
      <c r="G97" s="31" t="n">
        <v>0.1575</v>
      </c>
      <c r="H97" s="31" t="n">
        <v>1.2</v>
      </c>
      <c r="I97" s="31" t="n">
        <v>0.47</v>
      </c>
      <c r="J97" s="31" t="n">
        <v>0.4</v>
      </c>
      <c r="K97" s="44" t="n">
        <v>38169</v>
      </c>
      <c r="L97" s="63" t="n">
        <v>38166</v>
      </c>
      <c r="M97" s="64" t="n">
        <v>38163</v>
      </c>
      <c r="N97" s="31"/>
      <c r="Q97" s="71"/>
      <c r="S97" s="70"/>
      <c r="T97" s="70"/>
      <c r="U97" s="70"/>
    </row>
    <row r="98" customFormat="false" ht="12.75" hidden="false" customHeight="false" outlineLevel="0" collapsed="false">
      <c r="B98" s="68" t="n">
        <v>39173</v>
      </c>
      <c r="C98" s="31" t="n">
        <v>2.7815</v>
      </c>
      <c r="D98" s="31" t="n">
        <v>0.005</v>
      </c>
      <c r="E98" s="31" t="n">
        <v>-0.58</v>
      </c>
      <c r="F98" s="31" t="n">
        <v>-0.0405</v>
      </c>
      <c r="G98" s="31" t="n">
        <v>0.1575</v>
      </c>
      <c r="H98" s="31" t="n">
        <v>0.6</v>
      </c>
      <c r="I98" s="31" t="n">
        <v>0.32</v>
      </c>
      <c r="J98" s="31" t="n">
        <v>0.3</v>
      </c>
      <c r="K98" s="44" t="n">
        <v>38200</v>
      </c>
      <c r="L98" s="63" t="n">
        <v>38196</v>
      </c>
      <c r="M98" s="64" t="n">
        <v>38195</v>
      </c>
      <c r="N98" s="31"/>
      <c r="Q98" s="71"/>
      <c r="S98" s="70"/>
      <c r="T98" s="70"/>
      <c r="U98" s="70"/>
    </row>
    <row r="99" customFormat="false" ht="12.75" hidden="false" customHeight="false" outlineLevel="0" collapsed="false">
      <c r="B99" s="68" t="n">
        <v>39203</v>
      </c>
      <c r="C99" s="31" t="n">
        <v>2.7625</v>
      </c>
      <c r="D99" s="31" t="n">
        <v>0.005</v>
      </c>
      <c r="E99" s="31" t="n">
        <v>-0.58</v>
      </c>
      <c r="F99" s="31" t="n">
        <v>-0.0405</v>
      </c>
      <c r="G99" s="31" t="n">
        <v>0.1575</v>
      </c>
      <c r="H99" s="31" t="n">
        <v>0.5</v>
      </c>
      <c r="I99" s="31" t="n">
        <v>0.44</v>
      </c>
      <c r="J99" s="31" t="n">
        <v>0.3</v>
      </c>
      <c r="K99" s="44" t="n">
        <v>38231</v>
      </c>
      <c r="L99" s="63" t="n">
        <v>38226</v>
      </c>
      <c r="M99" s="64" t="n">
        <v>38225</v>
      </c>
      <c r="N99" s="31"/>
      <c r="Q99" s="71"/>
      <c r="S99" s="70"/>
      <c r="T99" s="70"/>
      <c r="U99" s="70"/>
    </row>
    <row r="100" customFormat="false" ht="12.75" hidden="false" customHeight="false" outlineLevel="0" collapsed="false">
      <c r="B100" s="68" t="n">
        <v>39234</v>
      </c>
      <c r="C100" s="31" t="n">
        <v>2.7735</v>
      </c>
      <c r="D100" s="31" t="n">
        <v>0.005</v>
      </c>
      <c r="E100" s="31" t="n">
        <v>-0.58</v>
      </c>
      <c r="F100" s="31" t="n">
        <v>-0.0355</v>
      </c>
      <c r="G100" s="31" t="n">
        <v>0.1575</v>
      </c>
      <c r="H100" s="31" t="n">
        <v>0.5</v>
      </c>
      <c r="I100" s="31" t="n">
        <v>0.44</v>
      </c>
      <c r="J100" s="31" t="n">
        <v>0.35</v>
      </c>
      <c r="K100" s="44" t="n">
        <v>38261</v>
      </c>
      <c r="L100" s="63" t="n">
        <v>38258</v>
      </c>
      <c r="M100" s="64" t="n">
        <v>38257</v>
      </c>
      <c r="N100" s="31"/>
      <c r="Q100" s="71"/>
      <c r="S100" s="70"/>
      <c r="T100" s="70"/>
      <c r="U100" s="70"/>
    </row>
    <row r="101" customFormat="false" ht="12.75" hidden="false" customHeight="false" outlineLevel="0" collapsed="false">
      <c r="B101" s="68" t="n">
        <v>39264</v>
      </c>
      <c r="C101" s="31" t="n">
        <v>2.7795</v>
      </c>
      <c r="D101" s="31" t="n">
        <v>0.005</v>
      </c>
      <c r="E101" s="31" t="n">
        <v>-0.58</v>
      </c>
      <c r="F101" s="31" t="n">
        <v>-0.0355</v>
      </c>
      <c r="G101" s="31" t="n">
        <v>0.1575</v>
      </c>
      <c r="H101" s="31" t="n">
        <v>0.5</v>
      </c>
      <c r="I101" s="31" t="n">
        <v>0.44</v>
      </c>
      <c r="J101" s="31" t="n">
        <v>0.4</v>
      </c>
      <c r="K101" s="44" t="n">
        <v>38292</v>
      </c>
      <c r="L101" s="63" t="n">
        <v>38287</v>
      </c>
      <c r="M101" s="64" t="n">
        <v>38286</v>
      </c>
      <c r="N101" s="31"/>
      <c r="Q101" s="71"/>
      <c r="S101" s="70"/>
      <c r="T101" s="70"/>
      <c r="U101" s="70"/>
    </row>
    <row r="102" customFormat="false" ht="12.75" hidden="false" customHeight="false" outlineLevel="0" collapsed="false">
      <c r="B102" s="68" t="n">
        <v>39295</v>
      </c>
      <c r="C102" s="31" t="n">
        <v>2.7875</v>
      </c>
      <c r="D102" s="31" t="n">
        <v>0.005</v>
      </c>
      <c r="E102" s="31" t="n">
        <v>-0.58</v>
      </c>
      <c r="F102" s="31" t="n">
        <v>-0.0355</v>
      </c>
      <c r="G102" s="31" t="n">
        <v>0.1575</v>
      </c>
      <c r="H102" s="31" t="n">
        <v>0.5</v>
      </c>
      <c r="I102" s="31" t="n">
        <v>0.44</v>
      </c>
      <c r="J102" s="31" t="n">
        <v>0.55</v>
      </c>
      <c r="K102" s="44" t="n">
        <v>38322</v>
      </c>
      <c r="L102" s="63" t="n">
        <v>38317</v>
      </c>
      <c r="M102" s="64" t="n">
        <v>38315</v>
      </c>
      <c r="N102" s="31"/>
      <c r="Q102" s="71"/>
      <c r="S102" s="70"/>
      <c r="T102" s="70"/>
      <c r="U102" s="70"/>
    </row>
    <row r="103" customFormat="false" ht="12.75" hidden="false" customHeight="false" outlineLevel="0" collapsed="false">
      <c r="B103" s="68" t="n">
        <v>39326</v>
      </c>
      <c r="C103" s="31" t="n">
        <v>2.7875</v>
      </c>
      <c r="D103" s="31" t="n">
        <v>0.005</v>
      </c>
      <c r="E103" s="31" t="n">
        <v>-0.58</v>
      </c>
      <c r="F103" s="31" t="n">
        <v>-0.0405</v>
      </c>
      <c r="G103" s="31" t="n">
        <v>0.1575</v>
      </c>
      <c r="H103" s="31" t="n">
        <v>0.5</v>
      </c>
      <c r="I103" s="31" t="n">
        <v>0.52</v>
      </c>
      <c r="J103" s="31" t="n">
        <v>0.35</v>
      </c>
      <c r="K103" s="44" t="n">
        <v>38353</v>
      </c>
      <c r="L103" s="63" t="n">
        <v>38349</v>
      </c>
      <c r="M103" s="64" t="n">
        <v>38348</v>
      </c>
      <c r="N103" s="31"/>
      <c r="Q103" s="71"/>
      <c r="S103" s="70"/>
      <c r="T103" s="70"/>
      <c r="U103" s="70"/>
    </row>
    <row r="104" customFormat="false" ht="12.75" hidden="false" customHeight="false" outlineLevel="0" collapsed="false">
      <c r="B104" s="68" t="n">
        <v>39356</v>
      </c>
      <c r="C104" s="31" t="n">
        <v>2.8185</v>
      </c>
      <c r="D104" s="31" t="n">
        <v>0.005</v>
      </c>
      <c r="E104" s="31" t="n">
        <v>-0.58</v>
      </c>
      <c r="F104" s="31" t="n">
        <v>-0.0405</v>
      </c>
      <c r="G104" s="31" t="n">
        <v>0.1575</v>
      </c>
      <c r="H104" s="31" t="n">
        <v>0.6</v>
      </c>
      <c r="I104" s="31" t="n">
        <v>0.52</v>
      </c>
      <c r="J104" s="31" t="n">
        <v>0.45</v>
      </c>
      <c r="K104" s="44" t="n">
        <v>38384</v>
      </c>
      <c r="L104" s="63" t="n">
        <v>38379</v>
      </c>
      <c r="M104" s="64" t="n">
        <v>38378</v>
      </c>
      <c r="N104" s="31"/>
      <c r="Q104" s="71"/>
      <c r="S104" s="70"/>
      <c r="T104" s="70"/>
      <c r="U104" s="70"/>
    </row>
    <row r="105" customFormat="false" ht="12.75" hidden="false" customHeight="false" outlineLevel="0" collapsed="false">
      <c r="B105" s="68" t="n">
        <v>39387</v>
      </c>
      <c r="C105" s="31" t="n">
        <v>2.9545</v>
      </c>
      <c r="D105" s="31" t="n">
        <v>0.005</v>
      </c>
      <c r="E105" s="31" t="n">
        <v>-0.454</v>
      </c>
      <c r="F105" s="31" t="n">
        <v>-0.038</v>
      </c>
      <c r="G105" s="31" t="n">
        <v>0.1575</v>
      </c>
      <c r="H105" s="31" t="n">
        <v>0.7</v>
      </c>
      <c r="I105" s="31" t="n">
        <v>0.52</v>
      </c>
      <c r="J105" s="31" t="n">
        <v>0.5</v>
      </c>
      <c r="K105" s="44" t="n">
        <v>38412</v>
      </c>
      <c r="L105" s="63" t="n">
        <v>38407</v>
      </c>
      <c r="M105" s="64" t="n">
        <v>38406</v>
      </c>
      <c r="N105" s="31"/>
      <c r="Q105" s="71"/>
      <c r="S105" s="70"/>
      <c r="T105" s="70"/>
      <c r="U105" s="70"/>
    </row>
    <row r="106" customFormat="false" ht="12.75" hidden="false" customHeight="false" outlineLevel="0" collapsed="false">
      <c r="B106" s="68" t="n">
        <v>39417</v>
      </c>
      <c r="C106" s="31" t="n">
        <v>3.0795</v>
      </c>
      <c r="D106" s="31" t="n">
        <v>0.005</v>
      </c>
      <c r="E106" s="31" t="n">
        <v>-0.454</v>
      </c>
      <c r="F106" s="31" t="n">
        <v>-0.0365</v>
      </c>
      <c r="G106" s="31" t="n">
        <v>0.1575</v>
      </c>
      <c r="H106" s="31" t="n">
        <v>1.2</v>
      </c>
      <c r="I106" s="31" t="n">
        <v>0.57</v>
      </c>
      <c r="J106" s="31" t="n">
        <v>0.8</v>
      </c>
      <c r="K106" s="44" t="n">
        <v>38443</v>
      </c>
      <c r="L106" s="63" t="n">
        <v>38440</v>
      </c>
      <c r="M106" s="64" t="n">
        <v>38439</v>
      </c>
      <c r="N106" s="31"/>
      <c r="Q106" s="71"/>
      <c r="S106" s="70"/>
      <c r="T106" s="70"/>
      <c r="U106" s="70"/>
    </row>
    <row r="107" customFormat="false" ht="12.75" hidden="false" customHeight="false" outlineLevel="0" collapsed="false">
      <c r="B107" s="68" t="n">
        <v>39448</v>
      </c>
      <c r="C107" s="31" t="n">
        <v>3.1455</v>
      </c>
      <c r="D107" s="31" t="n">
        <v>0.005</v>
      </c>
      <c r="E107" s="31" t="n">
        <v>-0.454</v>
      </c>
      <c r="F107" s="31" t="n">
        <v>-0.0365</v>
      </c>
      <c r="G107" s="31" t="n">
        <v>0.1575</v>
      </c>
      <c r="H107" s="31" t="n">
        <v>1.3</v>
      </c>
      <c r="I107" s="31" t="n">
        <v>0.57</v>
      </c>
      <c r="J107" s="31" t="n">
        <v>0.9</v>
      </c>
      <c r="K107" s="44" t="n">
        <v>38473</v>
      </c>
      <c r="L107" s="63" t="n">
        <v>38469</v>
      </c>
      <c r="M107" s="64" t="n">
        <v>38468</v>
      </c>
      <c r="N107" s="31"/>
      <c r="Q107" s="71"/>
      <c r="S107" s="70"/>
      <c r="T107" s="70"/>
      <c r="U107" s="70"/>
    </row>
    <row r="108" customFormat="false" ht="12.75" hidden="false" customHeight="false" outlineLevel="0" collapsed="false">
      <c r="B108" s="68" t="n">
        <v>39479</v>
      </c>
      <c r="C108" s="31" t="n">
        <v>3.0275</v>
      </c>
      <c r="D108" s="31" t="n">
        <v>0.005</v>
      </c>
      <c r="E108" s="31" t="n">
        <v>-0.454</v>
      </c>
      <c r="F108" s="31" t="n">
        <v>-0.0365</v>
      </c>
      <c r="G108" s="31" t="n">
        <v>0.1575</v>
      </c>
      <c r="H108" s="31" t="n">
        <v>1.3</v>
      </c>
      <c r="I108" s="31" t="n">
        <v>0.52</v>
      </c>
      <c r="J108" s="31" t="n">
        <v>0.85</v>
      </c>
      <c r="K108" s="44" t="n">
        <v>38504</v>
      </c>
      <c r="L108" s="63" t="n">
        <v>38498</v>
      </c>
      <c r="M108" s="64" t="n">
        <v>38497</v>
      </c>
      <c r="N108" s="31"/>
      <c r="Q108" s="71"/>
      <c r="S108" s="70"/>
      <c r="T108" s="70"/>
      <c r="U108" s="70"/>
    </row>
    <row r="109" customFormat="false" ht="12.75" hidden="false" customHeight="false" outlineLevel="0" collapsed="false">
      <c r="B109" s="68" t="n">
        <v>39508</v>
      </c>
      <c r="C109" s="31" t="n">
        <v>2.95</v>
      </c>
      <c r="D109" s="31" t="n">
        <v>0.005</v>
      </c>
      <c r="E109" s="31" t="n">
        <v>-0.454</v>
      </c>
      <c r="F109" s="31" t="n">
        <v>-0.0365</v>
      </c>
      <c r="G109" s="31" t="n">
        <v>0.1575</v>
      </c>
      <c r="H109" s="31" t="n">
        <v>1.2</v>
      </c>
      <c r="I109" s="31" t="n">
        <v>0.47</v>
      </c>
      <c r="J109" s="31" t="n">
        <v>0.4</v>
      </c>
      <c r="K109" s="44" t="n">
        <v>38534</v>
      </c>
      <c r="L109" s="63" t="n">
        <v>38531</v>
      </c>
      <c r="M109" s="64" t="n">
        <v>38530</v>
      </c>
      <c r="N109" s="31"/>
      <c r="Q109" s="71"/>
      <c r="S109" s="70"/>
      <c r="T109" s="70"/>
      <c r="U109" s="70"/>
    </row>
    <row r="110" customFormat="false" ht="12.75" hidden="false" customHeight="false" outlineLevel="0" collapsed="false">
      <c r="B110" s="68" t="n">
        <v>39539</v>
      </c>
      <c r="C110" s="31" t="n">
        <v>2.854</v>
      </c>
      <c r="D110" s="31" t="n">
        <v>0.005</v>
      </c>
      <c r="E110" s="31" t="n">
        <v>-0.556</v>
      </c>
      <c r="F110" s="31" t="n">
        <v>-0.0385</v>
      </c>
      <c r="G110" s="31" t="n">
        <v>0.1575</v>
      </c>
      <c r="H110" s="31" t="n">
        <v>0.6</v>
      </c>
      <c r="I110" s="31" t="n">
        <v>0.32</v>
      </c>
      <c r="J110" s="31" t="n">
        <v>0.3</v>
      </c>
      <c r="K110" s="44" t="n">
        <v>38565</v>
      </c>
      <c r="L110" s="63" t="n">
        <v>38560</v>
      </c>
      <c r="M110" s="64" t="n">
        <v>38559</v>
      </c>
      <c r="N110" s="31"/>
      <c r="Q110" s="71"/>
      <c r="S110" s="70"/>
      <c r="T110" s="70"/>
      <c r="U110" s="70"/>
    </row>
    <row r="111" customFormat="false" ht="12.75" hidden="false" customHeight="false" outlineLevel="0" collapsed="false">
      <c r="B111" s="68" t="n">
        <v>39569</v>
      </c>
      <c r="C111" s="31" t="n">
        <v>2.835</v>
      </c>
      <c r="D111" s="31" t="n">
        <v>0.005</v>
      </c>
      <c r="E111" s="31" t="n">
        <v>-0.556</v>
      </c>
      <c r="F111" s="31" t="n">
        <v>-0.0385</v>
      </c>
      <c r="G111" s="31" t="n">
        <v>0.1575</v>
      </c>
      <c r="H111" s="31" t="n">
        <v>0.5</v>
      </c>
      <c r="I111" s="31" t="n">
        <v>0.44</v>
      </c>
      <c r="J111" s="31" t="n">
        <v>0.3</v>
      </c>
      <c r="K111" s="44" t="n">
        <v>38596</v>
      </c>
      <c r="L111" s="63" t="n">
        <v>38593</v>
      </c>
      <c r="M111" s="64" t="n">
        <v>38590</v>
      </c>
      <c r="N111" s="31"/>
      <c r="Q111" s="71"/>
      <c r="S111" s="70"/>
      <c r="T111" s="70"/>
      <c r="U111" s="70"/>
    </row>
    <row r="112" customFormat="false" ht="12.75" hidden="false" customHeight="false" outlineLevel="0" collapsed="false">
      <c r="B112" s="68" t="n">
        <v>39600</v>
      </c>
      <c r="C112" s="31" t="n">
        <v>2.846</v>
      </c>
      <c r="D112" s="31" t="n">
        <v>0.005</v>
      </c>
      <c r="E112" s="31" t="n">
        <v>-0.556</v>
      </c>
      <c r="F112" s="31" t="n">
        <v>-0.0335</v>
      </c>
      <c r="G112" s="31" t="n">
        <v>0.1575</v>
      </c>
      <c r="H112" s="31" t="n">
        <v>0.5</v>
      </c>
      <c r="I112" s="31" t="n">
        <v>0.44</v>
      </c>
      <c r="J112" s="31" t="n">
        <v>0.35</v>
      </c>
      <c r="K112" s="44" t="n">
        <v>38626</v>
      </c>
      <c r="L112" s="63" t="n">
        <v>38623</v>
      </c>
      <c r="M112" s="64" t="n">
        <v>38622</v>
      </c>
      <c r="N112" s="31"/>
      <c r="Q112" s="71"/>
      <c r="S112" s="70"/>
      <c r="T112" s="70"/>
      <c r="U112" s="70"/>
    </row>
    <row r="113" customFormat="false" ht="12.75" hidden="false" customHeight="false" outlineLevel="0" collapsed="false">
      <c r="B113" s="68" t="n">
        <v>39630</v>
      </c>
      <c r="C113" s="31" t="n">
        <v>2.852</v>
      </c>
      <c r="D113" s="31" t="n">
        <v>0.005</v>
      </c>
      <c r="E113" s="31" t="n">
        <v>-0.556</v>
      </c>
      <c r="F113" s="31" t="n">
        <v>-0.0335</v>
      </c>
      <c r="G113" s="31" t="n">
        <v>0.1575</v>
      </c>
      <c r="H113" s="31" t="n">
        <v>0.5</v>
      </c>
      <c r="I113" s="31" t="n">
        <v>0.44</v>
      </c>
      <c r="J113" s="31" t="n">
        <v>0.4</v>
      </c>
      <c r="K113" s="44" t="n">
        <v>38657</v>
      </c>
      <c r="L113" s="63" t="n">
        <v>38652</v>
      </c>
      <c r="M113" s="64" t="n">
        <v>38651</v>
      </c>
      <c r="N113" s="31"/>
      <c r="Q113" s="71"/>
      <c r="S113" s="70"/>
      <c r="T113" s="70"/>
      <c r="U113" s="70"/>
    </row>
    <row r="114" customFormat="false" ht="12.75" hidden="false" customHeight="false" outlineLevel="0" collapsed="false">
      <c r="B114" s="68" t="n">
        <v>39661</v>
      </c>
      <c r="C114" s="31" t="n">
        <v>2.86</v>
      </c>
      <c r="D114" s="31" t="n">
        <v>0.005</v>
      </c>
      <c r="E114" s="31" t="n">
        <v>-0.556</v>
      </c>
      <c r="F114" s="31" t="n">
        <v>-0.0335</v>
      </c>
      <c r="G114" s="31" t="n">
        <v>0.1575</v>
      </c>
      <c r="H114" s="31" t="n">
        <v>0.5</v>
      </c>
      <c r="I114" s="31" t="n">
        <v>0.44</v>
      </c>
      <c r="J114" s="31" t="n">
        <v>0.55</v>
      </c>
      <c r="K114" s="44" t="n">
        <v>38687</v>
      </c>
      <c r="L114" s="63" t="n">
        <v>38684</v>
      </c>
      <c r="M114" s="64" t="n">
        <v>38681</v>
      </c>
      <c r="N114" s="31"/>
      <c r="Q114" s="71"/>
      <c r="S114" s="70"/>
      <c r="T114" s="70"/>
      <c r="U114" s="70"/>
    </row>
    <row r="115" customFormat="false" ht="12.75" hidden="false" customHeight="false" outlineLevel="0" collapsed="false">
      <c r="B115" s="68" t="n">
        <v>39692</v>
      </c>
      <c r="C115" s="31" t="n">
        <v>2.86</v>
      </c>
      <c r="D115" s="31" t="n">
        <v>0.005</v>
      </c>
      <c r="E115" s="31" t="n">
        <v>-0.556</v>
      </c>
      <c r="F115" s="31" t="n">
        <v>-0.0385</v>
      </c>
      <c r="G115" s="31" t="n">
        <v>0.1575</v>
      </c>
      <c r="H115" s="31" t="n">
        <v>0.5</v>
      </c>
      <c r="I115" s="31" t="n">
        <v>0.52</v>
      </c>
      <c r="J115" s="31" t="n">
        <v>0.35</v>
      </c>
      <c r="K115" s="44" t="n">
        <v>38718</v>
      </c>
      <c r="L115" s="63" t="n">
        <v>38714</v>
      </c>
      <c r="M115" s="64" t="n">
        <v>38713</v>
      </c>
      <c r="N115" s="31"/>
      <c r="Q115" s="71"/>
      <c r="S115" s="70"/>
      <c r="T115" s="70"/>
      <c r="U115" s="70"/>
    </row>
    <row r="116" customFormat="false" ht="12.75" hidden="false" customHeight="false" outlineLevel="0" collapsed="false">
      <c r="B116" s="68" t="n">
        <v>39722</v>
      </c>
      <c r="C116" s="31" t="n">
        <v>2.891</v>
      </c>
      <c r="D116" s="31" t="n">
        <v>0.005</v>
      </c>
      <c r="E116" s="31" t="n">
        <v>-0.556</v>
      </c>
      <c r="F116" s="31" t="n">
        <v>-0.0385</v>
      </c>
      <c r="G116" s="31" t="n">
        <v>0.1575</v>
      </c>
      <c r="H116" s="31" t="n">
        <v>0.6</v>
      </c>
      <c r="I116" s="31" t="n">
        <v>0.52</v>
      </c>
      <c r="J116" s="31" t="n">
        <v>0.45</v>
      </c>
      <c r="K116" s="44" t="n">
        <v>38749</v>
      </c>
      <c r="L116" s="63" t="n">
        <v>38744</v>
      </c>
      <c r="M116" s="64" t="n">
        <v>38743</v>
      </c>
      <c r="N116" s="31"/>
      <c r="Q116" s="71"/>
      <c r="S116" s="70"/>
      <c r="T116" s="70"/>
      <c r="U116" s="70"/>
    </row>
    <row r="117" customFormat="false" ht="12.75" hidden="false" customHeight="false" outlineLevel="0" collapsed="false">
      <c r="B117" s="68" t="n">
        <v>39753</v>
      </c>
      <c r="C117" s="31" t="n">
        <v>3.027</v>
      </c>
      <c r="D117" s="31" t="n">
        <v>0.005</v>
      </c>
      <c r="E117" s="31" t="n">
        <v>-0.475</v>
      </c>
      <c r="F117" s="31" t="n">
        <v>-0.036</v>
      </c>
      <c r="G117" s="31" t="n">
        <v>0.1575</v>
      </c>
      <c r="H117" s="31" t="n">
        <v>0.7</v>
      </c>
      <c r="I117" s="31" t="n">
        <v>0.52</v>
      </c>
      <c r="J117" s="31" t="n">
        <v>0.5</v>
      </c>
      <c r="K117" s="44" t="n">
        <v>38777</v>
      </c>
      <c r="L117" s="63" t="n">
        <v>38772</v>
      </c>
      <c r="M117" s="64" t="n">
        <v>38771</v>
      </c>
      <c r="N117" s="31"/>
      <c r="Q117" s="71"/>
      <c r="S117" s="70"/>
      <c r="T117" s="70"/>
      <c r="U117" s="70"/>
    </row>
    <row r="118" customFormat="false" ht="12.75" hidden="false" customHeight="false" outlineLevel="0" collapsed="false">
      <c r="B118" s="68" t="n">
        <v>39783</v>
      </c>
      <c r="C118" s="31" t="n">
        <v>3.152</v>
      </c>
      <c r="D118" s="31" t="n">
        <v>0.005</v>
      </c>
      <c r="E118" s="31" t="n">
        <v>-0.475</v>
      </c>
      <c r="F118" s="31" t="n">
        <v>-0.0345</v>
      </c>
      <c r="G118" s="31" t="n">
        <v>0.1575</v>
      </c>
      <c r="H118" s="31" t="n">
        <v>1.2</v>
      </c>
      <c r="I118" s="31" t="n">
        <v>0.57</v>
      </c>
      <c r="J118" s="31" t="n">
        <v>0.8</v>
      </c>
      <c r="K118" s="44" t="n">
        <v>38808</v>
      </c>
      <c r="L118" s="63" t="n">
        <v>38805</v>
      </c>
      <c r="M118" s="64" t="n">
        <v>38804</v>
      </c>
      <c r="N118" s="31"/>
      <c r="Q118" s="71"/>
      <c r="S118" s="70"/>
      <c r="T118" s="70"/>
      <c r="U118" s="70"/>
    </row>
    <row r="119" customFormat="false" ht="12.75" hidden="false" customHeight="false" outlineLevel="0" collapsed="false">
      <c r="B119" s="68" t="n">
        <v>39814</v>
      </c>
      <c r="C119" s="31" t="n">
        <v>3.223</v>
      </c>
      <c r="D119" s="31" t="n">
        <v>0.005</v>
      </c>
      <c r="E119" s="31" t="n">
        <v>-0.475</v>
      </c>
      <c r="F119" s="31" t="n">
        <v>-0.0345</v>
      </c>
      <c r="G119" s="31" t="n">
        <v>0.1575</v>
      </c>
      <c r="H119" s="31" t="n">
        <v>1.3</v>
      </c>
      <c r="I119" s="31" t="n">
        <v>0.57</v>
      </c>
      <c r="J119" s="31" t="n">
        <v>0.9</v>
      </c>
      <c r="K119" s="44" t="n">
        <v>38838</v>
      </c>
      <c r="L119" s="63" t="n">
        <v>38833</v>
      </c>
      <c r="M119" s="64" t="n">
        <v>38832</v>
      </c>
      <c r="N119" s="31"/>
      <c r="Q119" s="71"/>
      <c r="S119" s="70"/>
      <c r="T119" s="70"/>
      <c r="U119" s="70"/>
    </row>
    <row r="120" customFormat="false" ht="12.75" hidden="false" customHeight="false" outlineLevel="0" collapsed="false">
      <c r="B120" s="68" t="n">
        <v>39845</v>
      </c>
      <c r="C120" s="31" t="n">
        <v>3.105</v>
      </c>
      <c r="D120" s="31" t="n">
        <v>0.005</v>
      </c>
      <c r="E120" s="31" t="n">
        <v>-0.475</v>
      </c>
      <c r="F120" s="31" t="n">
        <v>-0.0345</v>
      </c>
      <c r="G120" s="31" t="n">
        <v>0.1575</v>
      </c>
      <c r="H120" s="31" t="n">
        <v>1.3</v>
      </c>
      <c r="I120" s="31" t="n">
        <v>0.52</v>
      </c>
      <c r="J120" s="31" t="n">
        <v>0.85</v>
      </c>
      <c r="K120" s="44" t="n">
        <v>38869</v>
      </c>
      <c r="L120" s="63" t="n">
        <v>38863</v>
      </c>
      <c r="M120" s="64" t="n">
        <v>38862</v>
      </c>
      <c r="N120" s="31"/>
      <c r="Q120" s="71"/>
      <c r="S120" s="70"/>
      <c r="T120" s="70"/>
      <c r="U120" s="70"/>
    </row>
    <row r="121" customFormat="false" ht="12.75" hidden="false" customHeight="false" outlineLevel="0" collapsed="false">
      <c r="B121" s="68" t="n">
        <v>39873</v>
      </c>
      <c r="C121" s="31" t="n">
        <v>3.0275</v>
      </c>
      <c r="D121" s="31" t="n">
        <v>0.005</v>
      </c>
      <c r="E121" s="31" t="n">
        <v>-0.475</v>
      </c>
      <c r="F121" s="31" t="n">
        <v>-0.0345</v>
      </c>
      <c r="G121" s="31" t="n">
        <v>0.1575</v>
      </c>
      <c r="H121" s="31" t="n">
        <v>1.2</v>
      </c>
      <c r="I121" s="31" t="n">
        <v>0.47</v>
      </c>
      <c r="J121" s="31" t="n">
        <v>0.4</v>
      </c>
      <c r="K121" s="44" t="n">
        <v>38899</v>
      </c>
      <c r="L121" s="63" t="n">
        <v>38896</v>
      </c>
      <c r="M121" s="64" t="n">
        <v>38895</v>
      </c>
      <c r="N121" s="31"/>
      <c r="Q121" s="71"/>
      <c r="S121" s="70"/>
      <c r="T121" s="70"/>
      <c r="U121" s="70"/>
    </row>
    <row r="122" customFormat="false" ht="12.75" hidden="false" customHeight="false" outlineLevel="0" collapsed="false">
      <c r="B122" s="68" t="n">
        <v>39904</v>
      </c>
      <c r="C122" s="31" t="n">
        <v>2.9315</v>
      </c>
      <c r="D122" s="31" t="n">
        <v>0.005</v>
      </c>
      <c r="E122" s="31" t="n">
        <v>-0.58</v>
      </c>
      <c r="F122" s="31" t="n">
        <v>-0.0365</v>
      </c>
      <c r="G122" s="31" t="n">
        <v>0.1575</v>
      </c>
      <c r="H122" s="31" t="n">
        <v>0.6</v>
      </c>
      <c r="I122" s="31" t="n">
        <v>0.32</v>
      </c>
      <c r="J122" s="31" t="n">
        <v>0.3</v>
      </c>
      <c r="K122" s="44" t="n">
        <v>38930</v>
      </c>
      <c r="L122" s="63" t="n">
        <v>38925</v>
      </c>
      <c r="M122" s="64" t="n">
        <v>38924</v>
      </c>
      <c r="N122" s="31"/>
      <c r="Q122" s="71"/>
      <c r="S122" s="70"/>
      <c r="T122" s="70"/>
      <c r="U122" s="70"/>
    </row>
    <row r="123" customFormat="false" ht="12.75" hidden="false" customHeight="false" outlineLevel="0" collapsed="false">
      <c r="B123" s="68" t="n">
        <v>39934</v>
      </c>
      <c r="C123" s="31" t="n">
        <v>2.9125</v>
      </c>
      <c r="D123" s="31" t="n">
        <v>0.005</v>
      </c>
      <c r="E123" s="31" t="n">
        <v>-0.58</v>
      </c>
      <c r="F123" s="31" t="n">
        <v>-0.0365</v>
      </c>
      <c r="G123" s="31" t="n">
        <v>0.1575</v>
      </c>
      <c r="H123" s="31" t="n">
        <v>0.5</v>
      </c>
      <c r="I123" s="31" t="n">
        <v>0.44</v>
      </c>
      <c r="J123" s="31" t="n">
        <v>0.3</v>
      </c>
      <c r="K123" s="44" t="n">
        <v>38961</v>
      </c>
      <c r="L123" s="63" t="n">
        <v>38958</v>
      </c>
      <c r="M123" s="64" t="n">
        <v>38957</v>
      </c>
      <c r="N123" s="31"/>
      <c r="Q123" s="71"/>
      <c r="S123" s="70"/>
      <c r="T123" s="70"/>
      <c r="U123" s="70"/>
    </row>
    <row r="124" customFormat="false" ht="12.75" hidden="false" customHeight="false" outlineLevel="0" collapsed="false">
      <c r="B124" s="68" t="n">
        <v>39965</v>
      </c>
      <c r="C124" s="31" t="n">
        <v>2.9235</v>
      </c>
      <c r="D124" s="31" t="n">
        <v>0.005</v>
      </c>
      <c r="E124" s="31" t="n">
        <v>-0.58</v>
      </c>
      <c r="F124" s="31" t="n">
        <v>-0.0315</v>
      </c>
      <c r="G124" s="31" t="n">
        <v>0.1575</v>
      </c>
      <c r="H124" s="31" t="n">
        <v>0.5</v>
      </c>
      <c r="I124" s="31" t="n">
        <v>0.44</v>
      </c>
      <c r="J124" s="31" t="n">
        <v>0.35</v>
      </c>
      <c r="K124" s="44" t="n">
        <v>38991</v>
      </c>
      <c r="L124" s="63" t="n">
        <v>38987</v>
      </c>
      <c r="M124" s="64" t="n">
        <v>38986</v>
      </c>
      <c r="N124" s="31"/>
      <c r="Q124" s="71"/>
      <c r="S124" s="70"/>
      <c r="T124" s="70"/>
      <c r="U124" s="70"/>
    </row>
    <row r="125" customFormat="false" ht="12.75" hidden="false" customHeight="false" outlineLevel="0" collapsed="false">
      <c r="B125" s="68" t="n">
        <v>39995</v>
      </c>
      <c r="C125" s="31" t="n">
        <v>2.9295</v>
      </c>
      <c r="D125" s="31" t="n">
        <v>0.005</v>
      </c>
      <c r="E125" s="31" t="n">
        <v>-0.58</v>
      </c>
      <c r="F125" s="31" t="n">
        <v>-0.0315</v>
      </c>
      <c r="G125" s="31" t="n">
        <v>0.1575</v>
      </c>
      <c r="H125" s="31" t="n">
        <v>0.5</v>
      </c>
      <c r="I125" s="31" t="n">
        <v>0.44</v>
      </c>
      <c r="J125" s="31" t="n">
        <v>0.4</v>
      </c>
      <c r="K125" s="44" t="n">
        <v>39022</v>
      </c>
      <c r="L125" s="63" t="n">
        <v>39017</v>
      </c>
      <c r="M125" s="64" t="n">
        <v>39016</v>
      </c>
      <c r="N125" s="31"/>
      <c r="Q125" s="71"/>
      <c r="S125" s="70"/>
      <c r="T125" s="70"/>
      <c r="U125" s="70"/>
    </row>
    <row r="126" customFormat="false" ht="12.75" hidden="false" customHeight="false" outlineLevel="0" collapsed="false">
      <c r="B126" s="68" t="n">
        <v>40026</v>
      </c>
      <c r="C126" s="31" t="n">
        <v>2.9375</v>
      </c>
      <c r="D126" s="31" t="n">
        <v>0.005</v>
      </c>
      <c r="E126" s="31" t="n">
        <v>-0.58</v>
      </c>
      <c r="F126" s="31" t="n">
        <v>-0.0315</v>
      </c>
      <c r="G126" s="31" t="n">
        <v>0.1575</v>
      </c>
      <c r="H126" s="31" t="n">
        <v>0.5</v>
      </c>
      <c r="I126" s="31" t="n">
        <v>0.44</v>
      </c>
      <c r="J126" s="31" t="n">
        <v>0.55</v>
      </c>
      <c r="K126" s="44" t="n">
        <v>39052</v>
      </c>
      <c r="L126" s="63" t="n">
        <v>39049</v>
      </c>
      <c r="M126" s="64" t="n">
        <v>39048</v>
      </c>
      <c r="N126" s="31"/>
      <c r="Q126" s="71"/>
      <c r="S126" s="70"/>
      <c r="T126" s="70"/>
      <c r="U126" s="70"/>
    </row>
    <row r="127" customFormat="false" ht="12.75" hidden="false" customHeight="false" outlineLevel="0" collapsed="false">
      <c r="B127" s="68" t="n">
        <v>40057</v>
      </c>
      <c r="C127" s="31" t="n">
        <v>2.9375</v>
      </c>
      <c r="D127" s="31" t="n">
        <v>0.005</v>
      </c>
      <c r="E127" s="31" t="n">
        <v>-0.58</v>
      </c>
      <c r="F127" s="31" t="n">
        <v>-0.0365</v>
      </c>
      <c r="G127" s="31" t="n">
        <v>0.1575</v>
      </c>
      <c r="H127" s="31" t="n">
        <v>0.5</v>
      </c>
      <c r="I127" s="31" t="n">
        <v>0.52</v>
      </c>
      <c r="J127" s="31" t="n">
        <v>0.35</v>
      </c>
      <c r="K127" s="44" t="n">
        <v>39083</v>
      </c>
      <c r="L127" s="63" t="n">
        <v>39078</v>
      </c>
      <c r="M127" s="64" t="n">
        <v>39077</v>
      </c>
      <c r="N127" s="31"/>
      <c r="Q127" s="71"/>
      <c r="S127" s="70"/>
      <c r="T127" s="70"/>
      <c r="U127" s="70"/>
    </row>
    <row r="128" customFormat="false" ht="12.75" hidden="false" customHeight="false" outlineLevel="0" collapsed="false">
      <c r="B128" s="68" t="n">
        <v>40087</v>
      </c>
      <c r="C128" s="31" t="n">
        <v>2.9685</v>
      </c>
      <c r="D128" s="31" t="n">
        <v>0.005</v>
      </c>
      <c r="E128" s="31" t="n">
        <v>-0.58</v>
      </c>
      <c r="F128" s="31" t="n">
        <v>-0.0365</v>
      </c>
      <c r="G128" s="31" t="n">
        <v>0.1575</v>
      </c>
      <c r="H128" s="31" t="n">
        <v>0.6</v>
      </c>
      <c r="I128" s="31" t="n">
        <v>0.52</v>
      </c>
      <c r="J128" s="31" t="n">
        <v>0.45</v>
      </c>
      <c r="K128" s="44" t="n">
        <v>39114</v>
      </c>
      <c r="L128" s="63" t="n">
        <v>39111</v>
      </c>
      <c r="M128" s="64" t="n">
        <v>39108</v>
      </c>
      <c r="N128" s="31"/>
      <c r="Q128" s="71"/>
      <c r="S128" s="70"/>
      <c r="T128" s="70"/>
      <c r="U128" s="70"/>
    </row>
    <row r="129" customFormat="false" ht="12.75" hidden="false" customHeight="false" outlineLevel="0" collapsed="false">
      <c r="B129" s="68" t="n">
        <v>40118</v>
      </c>
      <c r="C129" s="31" t="n">
        <v>3.1045</v>
      </c>
      <c r="D129" s="31" t="n">
        <v>0.005</v>
      </c>
      <c r="E129" s="31" t="n">
        <v>-0.55</v>
      </c>
      <c r="F129" s="31" t="n">
        <v>-0.034</v>
      </c>
      <c r="G129" s="31" t="n">
        <v>0.1575</v>
      </c>
      <c r="H129" s="31" t="n">
        <v>0.7</v>
      </c>
      <c r="I129" s="31" t="n">
        <v>0.52</v>
      </c>
      <c r="J129" s="31" t="n">
        <v>0.5</v>
      </c>
      <c r="K129" s="44" t="n">
        <v>39142</v>
      </c>
      <c r="L129" s="63" t="n">
        <v>39139</v>
      </c>
      <c r="M129" s="64" t="n">
        <v>39136</v>
      </c>
      <c r="N129" s="31"/>
      <c r="Q129" s="71"/>
      <c r="S129" s="70"/>
      <c r="T129" s="70"/>
      <c r="U129" s="70"/>
    </row>
    <row r="130" customFormat="false" ht="12.75" hidden="false" customHeight="false" outlineLevel="0" collapsed="false">
      <c r="B130" s="68" t="n">
        <v>40148</v>
      </c>
      <c r="C130" s="31" t="n">
        <v>3.2295</v>
      </c>
      <c r="D130" s="31" t="n">
        <v>0.005</v>
      </c>
      <c r="E130" s="31" t="n">
        <v>-0.55</v>
      </c>
      <c r="F130" s="31" t="n">
        <v>-0.0325</v>
      </c>
      <c r="G130" s="31" t="n">
        <v>0.155</v>
      </c>
      <c r="H130" s="31" t="n">
        <v>1.2</v>
      </c>
      <c r="I130" s="31" t="n">
        <v>0.57</v>
      </c>
      <c r="J130" s="31" t="n">
        <v>0.8</v>
      </c>
      <c r="K130" s="44" t="n">
        <v>39173</v>
      </c>
      <c r="L130" s="63" t="n">
        <v>39169</v>
      </c>
      <c r="M130" s="64" t="n">
        <v>39168</v>
      </c>
      <c r="N130" s="31"/>
      <c r="Q130" s="71"/>
      <c r="S130" s="70"/>
      <c r="T130" s="70"/>
      <c r="U130" s="70"/>
    </row>
    <row r="131" customFormat="false" ht="12.75" hidden="false" customHeight="false" outlineLevel="0" collapsed="false">
      <c r="B131" s="68" t="n">
        <v>40179</v>
      </c>
      <c r="C131" s="31" t="n">
        <v>3.3055</v>
      </c>
      <c r="D131" s="31" t="n">
        <v>0.005</v>
      </c>
      <c r="E131" s="31" t="n">
        <v>-0.55</v>
      </c>
      <c r="F131" s="31" t="n">
        <v>-0.0325</v>
      </c>
      <c r="G131" s="31" t="n">
        <v>0.15</v>
      </c>
      <c r="H131" s="31" t="n">
        <v>1.3</v>
      </c>
      <c r="I131" s="31" t="n">
        <v>0.57</v>
      </c>
      <c r="J131" s="31" t="n">
        <v>0.9</v>
      </c>
      <c r="K131" s="44" t="n">
        <v>39203</v>
      </c>
      <c r="L131" s="63" t="n">
        <v>39198</v>
      </c>
      <c r="M131" s="64" t="n">
        <v>39197</v>
      </c>
      <c r="N131" s="31"/>
      <c r="Q131" s="71"/>
      <c r="S131" s="70"/>
      <c r="T131" s="70"/>
      <c r="U131" s="70"/>
    </row>
    <row r="132" customFormat="false" ht="12.75" hidden="false" customHeight="false" outlineLevel="0" collapsed="false">
      <c r="B132" s="68" t="n">
        <v>40210</v>
      </c>
      <c r="C132" s="31" t="n">
        <v>3.1875</v>
      </c>
      <c r="D132" s="31" t="n">
        <v>0.005</v>
      </c>
      <c r="E132" s="31" t="n">
        <v>-0.55</v>
      </c>
      <c r="F132" s="31" t="n">
        <v>-0.0325</v>
      </c>
      <c r="G132" s="31" t="n">
        <v>0.15</v>
      </c>
      <c r="H132" s="31" t="n">
        <v>1.3</v>
      </c>
      <c r="I132" s="31" t="n">
        <v>0.52</v>
      </c>
      <c r="J132" s="31" t="n">
        <v>0.85</v>
      </c>
      <c r="K132" s="44" t="n">
        <v>39234</v>
      </c>
      <c r="L132" s="63" t="n">
        <v>39231</v>
      </c>
      <c r="M132" s="64" t="n">
        <v>39227</v>
      </c>
      <c r="N132" s="31"/>
      <c r="Q132" s="71"/>
      <c r="S132" s="70"/>
      <c r="T132" s="70"/>
      <c r="U132" s="70"/>
    </row>
    <row r="133" customFormat="false" ht="12.75" hidden="false" customHeight="false" outlineLevel="0" collapsed="false">
      <c r="B133" s="68" t="n">
        <v>40238</v>
      </c>
      <c r="C133" s="31" t="n">
        <v>3.11</v>
      </c>
      <c r="D133" s="31" t="n">
        <v>0.005</v>
      </c>
      <c r="E133" s="31" t="n">
        <v>-0.55</v>
      </c>
      <c r="F133" s="31" t="n">
        <v>-0.0325</v>
      </c>
      <c r="G133" s="31" t="n">
        <v>0.15</v>
      </c>
      <c r="H133" s="31" t="n">
        <v>1.2</v>
      </c>
      <c r="I133" s="31" t="n">
        <v>0.47</v>
      </c>
      <c r="J133" s="31" t="n">
        <v>0.4</v>
      </c>
      <c r="K133" s="44" t="n">
        <v>39264</v>
      </c>
      <c r="L133" s="63" t="n">
        <v>39260</v>
      </c>
      <c r="M133" s="64" t="n">
        <v>39259</v>
      </c>
      <c r="N133" s="31"/>
      <c r="Q133" s="71"/>
      <c r="S133" s="70"/>
      <c r="T133" s="70"/>
      <c r="U133" s="70"/>
    </row>
    <row r="134" customFormat="false" ht="12.75" hidden="false" customHeight="false" outlineLevel="0" collapsed="false">
      <c r="B134" s="68" t="n">
        <v>40269</v>
      </c>
      <c r="C134" s="31" t="n">
        <v>3.014</v>
      </c>
      <c r="D134" s="31" t="n">
        <v>0.005</v>
      </c>
      <c r="E134" s="31" t="n">
        <v>-0.55</v>
      </c>
      <c r="F134" s="31" t="n">
        <v>-0.0345</v>
      </c>
      <c r="G134" s="31" t="n">
        <v>0.15</v>
      </c>
      <c r="H134" s="31" t="n">
        <v>0.6</v>
      </c>
      <c r="I134" s="31" t="n">
        <v>0.32</v>
      </c>
      <c r="J134" s="31" t="n">
        <v>0.3</v>
      </c>
      <c r="K134" s="44" t="n">
        <v>39295</v>
      </c>
      <c r="L134" s="63" t="n">
        <v>39290</v>
      </c>
      <c r="M134" s="64" t="n">
        <v>39289</v>
      </c>
      <c r="N134" s="31"/>
      <c r="Q134" s="71"/>
      <c r="S134" s="70"/>
      <c r="T134" s="70"/>
      <c r="U134" s="70"/>
    </row>
    <row r="135" customFormat="false" ht="12.75" hidden="false" customHeight="false" outlineLevel="0" collapsed="false">
      <c r="B135" s="68" t="n">
        <v>40299</v>
      </c>
      <c r="C135" s="31" t="n">
        <v>2.995</v>
      </c>
      <c r="D135" s="31" t="n">
        <v>0.005</v>
      </c>
      <c r="E135" s="31" t="n">
        <v>-0.55</v>
      </c>
      <c r="F135" s="31" t="n">
        <v>-0.0345</v>
      </c>
      <c r="G135" s="31" t="n">
        <v>0.15</v>
      </c>
      <c r="H135" s="31" t="n">
        <v>0.5</v>
      </c>
      <c r="I135" s="31" t="n">
        <v>0.44</v>
      </c>
      <c r="J135" s="31" t="n">
        <v>0.3</v>
      </c>
      <c r="K135" s="44" t="n">
        <v>39326</v>
      </c>
      <c r="L135" s="63" t="n">
        <v>39323</v>
      </c>
      <c r="M135" s="64" t="n">
        <v>39322</v>
      </c>
      <c r="N135" s="31"/>
      <c r="Q135" s="71"/>
      <c r="S135" s="70"/>
      <c r="T135" s="70"/>
      <c r="U135" s="70"/>
    </row>
    <row r="136" customFormat="false" ht="12.75" hidden="false" customHeight="false" outlineLevel="0" collapsed="false">
      <c r="B136" s="68" t="n">
        <v>40330</v>
      </c>
      <c r="C136" s="31" t="n">
        <v>3.006</v>
      </c>
      <c r="D136" s="31" t="n">
        <v>0.005</v>
      </c>
      <c r="E136" s="31" t="n">
        <v>-0.55</v>
      </c>
      <c r="F136" s="31" t="n">
        <v>-0.0295</v>
      </c>
      <c r="G136" s="31" t="n">
        <v>0.15</v>
      </c>
      <c r="H136" s="31" t="n">
        <v>0.5</v>
      </c>
      <c r="I136" s="31" t="n">
        <v>0.44</v>
      </c>
      <c r="J136" s="31" t="n">
        <v>0.35</v>
      </c>
      <c r="K136" s="44" t="n">
        <v>39356</v>
      </c>
      <c r="L136" s="63" t="n">
        <v>39351</v>
      </c>
      <c r="M136" s="64" t="n">
        <v>39350</v>
      </c>
      <c r="N136" s="31"/>
      <c r="Q136" s="71"/>
      <c r="S136" s="70"/>
      <c r="T136" s="70"/>
      <c r="U136" s="70"/>
    </row>
    <row r="137" customFormat="false" ht="12.75" hidden="false" customHeight="false" outlineLevel="0" collapsed="false">
      <c r="B137" s="68" t="n">
        <v>40360</v>
      </c>
      <c r="C137" s="31" t="n">
        <v>3.012</v>
      </c>
      <c r="D137" s="31" t="n">
        <v>0.005</v>
      </c>
      <c r="E137" s="31" t="n">
        <v>-0.55</v>
      </c>
      <c r="F137" s="31" t="n">
        <v>-0.0295</v>
      </c>
      <c r="G137" s="31" t="n">
        <v>0.15</v>
      </c>
      <c r="H137" s="31" t="n">
        <v>0.5</v>
      </c>
      <c r="I137" s="31" t="n">
        <v>0.44</v>
      </c>
      <c r="J137" s="31" t="n">
        <v>0.4</v>
      </c>
      <c r="K137" s="44" t="n">
        <v>39387</v>
      </c>
      <c r="L137" s="63" t="n">
        <v>39384</v>
      </c>
      <c r="M137" s="64" t="n">
        <v>39381</v>
      </c>
      <c r="N137" s="31"/>
      <c r="Q137" s="71"/>
      <c r="S137" s="70"/>
      <c r="T137" s="70"/>
      <c r="U137" s="70"/>
    </row>
    <row r="138" customFormat="false" ht="12.75" hidden="false" customHeight="false" outlineLevel="0" collapsed="false">
      <c r="B138" s="68" t="n">
        <v>40391</v>
      </c>
      <c r="C138" s="31" t="n">
        <v>3.02</v>
      </c>
      <c r="D138" s="31" t="n">
        <v>0.005</v>
      </c>
      <c r="E138" s="31" t="n">
        <v>-0.55</v>
      </c>
      <c r="F138" s="31" t="n">
        <v>-0.0295</v>
      </c>
      <c r="G138" s="31" t="n">
        <v>0.15</v>
      </c>
      <c r="H138" s="31" t="n">
        <v>0.5</v>
      </c>
      <c r="I138" s="31" t="n">
        <v>0.44</v>
      </c>
      <c r="J138" s="31" t="n">
        <v>0.55</v>
      </c>
      <c r="K138" s="44" t="n">
        <v>39417</v>
      </c>
      <c r="L138" s="63" t="n">
        <v>39414</v>
      </c>
      <c r="M138" s="64" t="n">
        <v>39413</v>
      </c>
      <c r="N138" s="31"/>
      <c r="Q138" s="71"/>
      <c r="S138" s="70"/>
      <c r="T138" s="70"/>
      <c r="U138" s="70"/>
    </row>
    <row r="139" customFormat="false" ht="12.75" hidden="false" customHeight="false" outlineLevel="0" collapsed="false">
      <c r="B139" s="68" t="n">
        <v>40422</v>
      </c>
      <c r="C139" s="31" t="n">
        <v>3.02</v>
      </c>
      <c r="D139" s="31" t="n">
        <v>0.005</v>
      </c>
      <c r="E139" s="31" t="n">
        <v>-0.55</v>
      </c>
      <c r="F139" s="31" t="n">
        <v>-0.0345</v>
      </c>
      <c r="G139" s="31" t="n">
        <v>0.15</v>
      </c>
      <c r="H139" s="31" t="n">
        <v>0.5</v>
      </c>
      <c r="I139" s="31" t="n">
        <v>0.52</v>
      </c>
      <c r="J139" s="31" t="n">
        <v>0.35</v>
      </c>
      <c r="K139" s="44" t="n">
        <v>39448</v>
      </c>
      <c r="L139" s="63" t="n">
        <v>39443</v>
      </c>
      <c r="M139" s="64" t="n">
        <v>39442</v>
      </c>
      <c r="N139" s="31"/>
      <c r="Q139" s="71"/>
      <c r="S139" s="70"/>
      <c r="T139" s="70"/>
      <c r="U139" s="70"/>
    </row>
    <row r="140" customFormat="false" ht="12.75" hidden="false" customHeight="false" outlineLevel="0" collapsed="false">
      <c r="B140" s="68" t="n">
        <v>40452</v>
      </c>
      <c r="C140" s="31" t="n">
        <v>3.051</v>
      </c>
      <c r="D140" s="31" t="n">
        <v>0.005</v>
      </c>
      <c r="E140" s="31" t="n">
        <v>-0.55</v>
      </c>
      <c r="F140" s="31" t="n">
        <v>-0.0345</v>
      </c>
      <c r="G140" s="31" t="n">
        <v>0.15</v>
      </c>
      <c r="H140" s="31" t="n">
        <v>0.6</v>
      </c>
      <c r="I140" s="31" t="n">
        <v>0.52</v>
      </c>
      <c r="J140" s="31" t="n">
        <v>0.45</v>
      </c>
      <c r="K140" s="44" t="n">
        <v>39479</v>
      </c>
      <c r="L140" s="63" t="n">
        <v>39476</v>
      </c>
      <c r="M140" s="64" t="n">
        <v>39475</v>
      </c>
      <c r="N140" s="31"/>
      <c r="Q140" s="71"/>
      <c r="S140" s="70"/>
      <c r="T140" s="70"/>
      <c r="U140" s="70"/>
    </row>
    <row r="141" customFormat="false" ht="12.75" hidden="false" customHeight="false" outlineLevel="0" collapsed="false">
      <c r="B141" s="68" t="n">
        <v>40483</v>
      </c>
      <c r="C141" s="31" t="n">
        <v>3.187</v>
      </c>
      <c r="D141" s="31" t="n">
        <v>0.005</v>
      </c>
      <c r="E141" s="31" t="n">
        <v>-0.55</v>
      </c>
      <c r="F141" s="31" t="n">
        <v>-0.032</v>
      </c>
      <c r="G141" s="31" t="n">
        <v>0.15</v>
      </c>
      <c r="H141" s="31" t="n">
        <v>0.7</v>
      </c>
      <c r="I141" s="31" t="n">
        <v>0.52</v>
      </c>
      <c r="J141" s="31" t="n">
        <v>0.5</v>
      </c>
      <c r="K141" s="44" t="n">
        <v>39508</v>
      </c>
      <c r="L141" s="63" t="n">
        <v>39505</v>
      </c>
      <c r="M141" s="64" t="n">
        <v>39504</v>
      </c>
      <c r="N141" s="31"/>
      <c r="Q141" s="71"/>
      <c r="S141" s="70"/>
      <c r="T141" s="70"/>
      <c r="U141" s="70"/>
    </row>
    <row r="142" customFormat="false" ht="12.75" hidden="false" customHeight="false" outlineLevel="0" collapsed="false">
      <c r="B142" s="68" t="n">
        <v>40513</v>
      </c>
      <c r="C142" s="31" t="n">
        <v>3.312</v>
      </c>
      <c r="D142" s="31" t="n">
        <v>0.005</v>
      </c>
      <c r="E142" s="31" t="n">
        <v>-0.55</v>
      </c>
      <c r="F142" s="31" t="n">
        <v>-0.0305</v>
      </c>
      <c r="G142" s="31" t="n">
        <v>0.15</v>
      </c>
      <c r="H142" s="31" t="n">
        <v>1.2</v>
      </c>
      <c r="I142" s="31" t="n">
        <v>0.57</v>
      </c>
      <c r="J142" s="31" t="n">
        <v>0.8</v>
      </c>
      <c r="K142" s="44" t="n">
        <v>39539</v>
      </c>
      <c r="L142" s="63" t="n">
        <v>39534</v>
      </c>
      <c r="M142" s="64" t="n">
        <v>39533</v>
      </c>
      <c r="N142" s="31"/>
      <c r="Q142" s="71"/>
      <c r="S142" s="70"/>
      <c r="T142" s="70"/>
      <c r="U142" s="70"/>
    </row>
    <row r="143" customFormat="false" ht="12.75" hidden="false" customHeight="false" outlineLevel="0" collapsed="false">
      <c r="B143" s="68" t="n">
        <v>40544</v>
      </c>
      <c r="C143" s="31" t="n">
        <v>3.393</v>
      </c>
      <c r="D143" s="31" t="n">
        <v>0.005</v>
      </c>
      <c r="E143" s="31" t="n">
        <v>-0.55</v>
      </c>
      <c r="F143" s="31" t="n">
        <v>-0.0305</v>
      </c>
      <c r="G143" s="31" t="n">
        <v>0.15</v>
      </c>
      <c r="H143" s="31" t="n">
        <v>1.3</v>
      </c>
      <c r="I143" s="31" t="n">
        <v>0.57</v>
      </c>
      <c r="J143" s="31" t="n">
        <v>0.9</v>
      </c>
      <c r="K143" s="44" t="n">
        <v>39569</v>
      </c>
      <c r="L143" s="63" t="n">
        <v>39566</v>
      </c>
      <c r="M143" s="64" t="n">
        <v>39563</v>
      </c>
      <c r="N143" s="31"/>
      <c r="Q143" s="71"/>
      <c r="S143" s="70"/>
      <c r="T143" s="70"/>
      <c r="U143" s="70"/>
    </row>
    <row r="144" customFormat="false" ht="12.75" hidden="false" customHeight="false" outlineLevel="0" collapsed="false">
      <c r="B144" s="68" t="n">
        <v>40575</v>
      </c>
      <c r="C144" s="31" t="n">
        <v>3.275</v>
      </c>
      <c r="D144" s="31" t="n">
        <v>0.005</v>
      </c>
      <c r="E144" s="31" t="n">
        <v>-0.55</v>
      </c>
      <c r="F144" s="31" t="n">
        <v>-0.0305</v>
      </c>
      <c r="G144" s="31" t="n">
        <v>0.15</v>
      </c>
      <c r="H144" s="31" t="n">
        <v>1.3</v>
      </c>
      <c r="I144" s="31" t="n">
        <v>0.52</v>
      </c>
      <c r="J144" s="31" t="n">
        <v>0.85</v>
      </c>
      <c r="K144" s="44" t="n">
        <v>39600</v>
      </c>
      <c r="L144" s="63" t="n">
        <v>39596</v>
      </c>
      <c r="M144" s="64" t="n">
        <v>39595</v>
      </c>
      <c r="N144" s="31"/>
      <c r="Q144" s="71"/>
      <c r="S144" s="70"/>
      <c r="T144" s="70"/>
      <c r="U144" s="70"/>
    </row>
    <row r="145" customFormat="false" ht="12.75" hidden="false" customHeight="false" outlineLevel="0" collapsed="false">
      <c r="B145" s="68" t="n">
        <v>40603</v>
      </c>
      <c r="C145" s="31" t="n">
        <v>3.1975</v>
      </c>
      <c r="D145" s="31" t="n">
        <v>0.005</v>
      </c>
      <c r="E145" s="31" t="n">
        <v>-0.55</v>
      </c>
      <c r="F145" s="31" t="n">
        <v>-0.0305</v>
      </c>
      <c r="G145" s="31" t="n">
        <v>0.15</v>
      </c>
      <c r="H145" s="31" t="n">
        <v>1.2</v>
      </c>
      <c r="I145" s="31" t="n">
        <v>0.47</v>
      </c>
      <c r="J145" s="31" t="n">
        <v>0.4</v>
      </c>
      <c r="K145" s="44" t="n">
        <v>39630</v>
      </c>
      <c r="L145" s="63" t="n">
        <v>39625</v>
      </c>
      <c r="M145" s="64" t="n">
        <v>39624</v>
      </c>
      <c r="N145" s="31"/>
      <c r="Q145" s="71"/>
      <c r="S145" s="70"/>
      <c r="T145" s="70"/>
      <c r="U145" s="70"/>
    </row>
    <row r="146" customFormat="false" ht="12.75" hidden="false" customHeight="false" outlineLevel="0" collapsed="false">
      <c r="B146" s="68" t="n">
        <v>40634</v>
      </c>
      <c r="C146" s="31" t="n">
        <v>3.1015</v>
      </c>
      <c r="D146" s="31" t="n">
        <v>0.005</v>
      </c>
      <c r="E146" s="31" t="n">
        <v>-0.55</v>
      </c>
      <c r="F146" s="31" t="n">
        <v>-0.0325</v>
      </c>
      <c r="G146" s="31" t="n">
        <v>0.15</v>
      </c>
      <c r="H146" s="31" t="n">
        <v>0.6</v>
      </c>
      <c r="I146" s="31" t="n">
        <v>0.32</v>
      </c>
      <c r="J146" s="31" t="n">
        <v>0.3</v>
      </c>
      <c r="K146" s="44" t="n">
        <v>39661</v>
      </c>
      <c r="L146" s="63" t="n">
        <v>39658</v>
      </c>
      <c r="M146" s="64" t="n">
        <v>39657</v>
      </c>
      <c r="N146" s="31"/>
      <c r="Q146" s="71"/>
      <c r="S146" s="70"/>
      <c r="T146" s="70"/>
      <c r="U146" s="70"/>
    </row>
    <row r="147" customFormat="false" ht="12.75" hidden="false" customHeight="false" outlineLevel="0" collapsed="false">
      <c r="B147" s="68" t="n">
        <v>40664</v>
      </c>
      <c r="C147" s="31" t="n">
        <v>3.0825</v>
      </c>
      <c r="D147" s="31" t="n">
        <v>0.005</v>
      </c>
      <c r="E147" s="31" t="n">
        <v>-0.55</v>
      </c>
      <c r="F147" s="31" t="n">
        <v>-0.0325</v>
      </c>
      <c r="G147" s="31" t="n">
        <v>0.15</v>
      </c>
      <c r="H147" s="31" t="n">
        <v>0.5</v>
      </c>
      <c r="I147" s="31" t="n">
        <v>0.44</v>
      </c>
      <c r="J147" s="31" t="n">
        <v>0.3</v>
      </c>
      <c r="K147" s="44" t="n">
        <v>39692</v>
      </c>
      <c r="L147" s="63" t="n">
        <v>39687</v>
      </c>
      <c r="M147" s="64" t="n">
        <v>39686</v>
      </c>
      <c r="N147" s="31"/>
      <c r="Q147" s="71"/>
      <c r="S147" s="70"/>
      <c r="T147" s="70"/>
      <c r="U147" s="70"/>
    </row>
    <row r="148" customFormat="false" ht="12.75" hidden="false" customHeight="false" outlineLevel="0" collapsed="false">
      <c r="B148" s="68" t="n">
        <v>40695</v>
      </c>
      <c r="C148" s="31" t="n">
        <v>3.0935</v>
      </c>
      <c r="D148" s="31" t="n">
        <v>0.005</v>
      </c>
      <c r="E148" s="31" t="n">
        <v>-0.55</v>
      </c>
      <c r="F148" s="31" t="n">
        <v>-0.0275</v>
      </c>
      <c r="G148" s="31" t="n">
        <v>0.15</v>
      </c>
      <c r="H148" s="31" t="n">
        <v>0.5</v>
      </c>
      <c r="I148" s="31" t="n">
        <v>0.44</v>
      </c>
      <c r="J148" s="31" t="n">
        <v>0.35</v>
      </c>
      <c r="K148" s="44" t="n">
        <v>39722</v>
      </c>
      <c r="L148" s="63" t="n">
        <v>39717</v>
      </c>
      <c r="M148" s="64" t="n">
        <v>39716</v>
      </c>
      <c r="N148" s="31"/>
      <c r="Q148" s="71"/>
      <c r="S148" s="70"/>
      <c r="T148" s="70"/>
      <c r="U148" s="70"/>
    </row>
    <row r="149" customFormat="false" ht="12.75" hidden="false" customHeight="false" outlineLevel="0" collapsed="false">
      <c r="B149" s="68" t="n">
        <v>40725</v>
      </c>
      <c r="C149" s="31" t="n">
        <v>3.0995</v>
      </c>
      <c r="D149" s="31" t="n">
        <v>0.005</v>
      </c>
      <c r="E149" s="31" t="n">
        <v>-0.55</v>
      </c>
      <c r="F149" s="31" t="n">
        <v>-0.0275</v>
      </c>
      <c r="G149" s="31" t="n">
        <v>0.15</v>
      </c>
      <c r="H149" s="31" t="n">
        <v>0.5</v>
      </c>
      <c r="I149" s="31" t="n">
        <v>0.44</v>
      </c>
      <c r="J149" s="31" t="n">
        <v>0.4</v>
      </c>
      <c r="K149" s="44" t="n">
        <v>39753</v>
      </c>
      <c r="L149" s="63" t="n">
        <v>39750</v>
      </c>
      <c r="M149" s="64" t="n">
        <v>39749</v>
      </c>
      <c r="N149" s="31"/>
      <c r="Q149" s="71"/>
      <c r="S149" s="70"/>
      <c r="T149" s="70"/>
      <c r="U149" s="70"/>
    </row>
    <row r="150" customFormat="false" ht="12.75" hidden="false" customHeight="false" outlineLevel="0" collapsed="false">
      <c r="B150" s="68" t="n">
        <v>40756</v>
      </c>
      <c r="C150" s="31" t="n">
        <v>3.1075</v>
      </c>
      <c r="D150" s="31" t="n">
        <v>0.005</v>
      </c>
      <c r="E150" s="31" t="n">
        <v>-0.55</v>
      </c>
      <c r="F150" s="31" t="n">
        <v>-0.0275</v>
      </c>
      <c r="G150" s="31" t="n">
        <v>0.15</v>
      </c>
      <c r="H150" s="31" t="n">
        <v>0.5</v>
      </c>
      <c r="I150" s="31" t="n">
        <v>0.44</v>
      </c>
      <c r="J150" s="31" t="n">
        <v>0.55</v>
      </c>
      <c r="K150" s="44" t="n">
        <v>39783</v>
      </c>
      <c r="L150" s="63" t="n">
        <v>39777</v>
      </c>
      <c r="M150" s="64" t="n">
        <v>39776</v>
      </c>
      <c r="N150" s="31"/>
      <c r="Q150" s="71"/>
      <c r="S150" s="70"/>
      <c r="T150" s="70"/>
      <c r="U150" s="70"/>
    </row>
    <row r="151" customFormat="false" ht="12.75" hidden="false" customHeight="false" outlineLevel="0" collapsed="false">
      <c r="B151" s="68" t="n">
        <v>40787</v>
      </c>
      <c r="C151" s="31" t="n">
        <v>3.1075</v>
      </c>
      <c r="D151" s="31" t="n">
        <v>0.005</v>
      </c>
      <c r="E151" s="31" t="n">
        <v>-0.55</v>
      </c>
      <c r="F151" s="31" t="n">
        <v>-0.0325</v>
      </c>
      <c r="G151" s="31" t="n">
        <v>0.15</v>
      </c>
      <c r="H151" s="31" t="n">
        <v>0.5</v>
      </c>
      <c r="I151" s="31" t="n">
        <v>0.52</v>
      </c>
      <c r="J151" s="31" t="n">
        <v>0.35</v>
      </c>
      <c r="K151" s="44" t="n">
        <v>39814</v>
      </c>
      <c r="L151" s="63" t="n">
        <v>39811</v>
      </c>
      <c r="M151" s="64" t="n">
        <v>39808</v>
      </c>
      <c r="N151" s="31"/>
      <c r="Q151" s="71"/>
      <c r="S151" s="70"/>
      <c r="T151" s="70"/>
      <c r="U151" s="70"/>
    </row>
    <row r="152" customFormat="false" ht="12.75" hidden="false" customHeight="false" outlineLevel="0" collapsed="false">
      <c r="B152" s="68" t="n">
        <v>40817</v>
      </c>
      <c r="C152" s="31" t="n">
        <v>3.1385</v>
      </c>
      <c r="D152" s="31" t="n">
        <v>0.005</v>
      </c>
      <c r="E152" s="31" t="n">
        <v>-0.55</v>
      </c>
      <c r="F152" s="31" t="n">
        <v>-0.0325</v>
      </c>
      <c r="G152" s="31" t="n">
        <v>0.15</v>
      </c>
      <c r="H152" s="31" t="n">
        <v>0.6</v>
      </c>
      <c r="I152" s="31" t="n">
        <v>0.52</v>
      </c>
      <c r="J152" s="31" t="n">
        <v>0.45</v>
      </c>
      <c r="K152" s="44" t="n">
        <v>39845</v>
      </c>
      <c r="L152" s="63" t="n">
        <v>39841</v>
      </c>
      <c r="M152" s="64" t="n">
        <v>39840</v>
      </c>
      <c r="N152" s="31"/>
      <c r="Q152" s="71"/>
      <c r="S152" s="70"/>
      <c r="T152" s="70"/>
      <c r="U152" s="70"/>
    </row>
    <row r="153" customFormat="false" ht="12.75" hidden="false" customHeight="false" outlineLevel="0" collapsed="false">
      <c r="B153" s="68" t="n">
        <v>40848</v>
      </c>
      <c r="C153" s="31" t="n">
        <v>3.2745</v>
      </c>
      <c r="D153" s="31" t="n">
        <v>0.005</v>
      </c>
      <c r="E153" s="31" t="n">
        <v>-0.55</v>
      </c>
      <c r="F153" s="31" t="n">
        <v>-0.03</v>
      </c>
      <c r="G153" s="31" t="n">
        <v>0.15</v>
      </c>
      <c r="H153" s="31" t="n">
        <v>0.7</v>
      </c>
      <c r="I153" s="31" t="n">
        <v>0.52</v>
      </c>
      <c r="J153" s="31" t="n">
        <v>0.5</v>
      </c>
      <c r="K153" s="44" t="n">
        <v>39873</v>
      </c>
      <c r="L153" s="63" t="n">
        <v>39869</v>
      </c>
      <c r="M153" s="64" t="n">
        <v>39868</v>
      </c>
      <c r="N153" s="31"/>
      <c r="Q153" s="71"/>
      <c r="S153" s="70"/>
      <c r="T153" s="70"/>
      <c r="U153" s="70"/>
    </row>
    <row r="154" customFormat="false" ht="12.75" hidden="false" customHeight="false" outlineLevel="0" collapsed="false">
      <c r="B154" s="68" t="n">
        <v>40878</v>
      </c>
      <c r="C154" s="31" t="n">
        <v>3.3995</v>
      </c>
      <c r="D154" s="31" t="n">
        <v>0.005</v>
      </c>
      <c r="E154" s="31" t="n">
        <v>-0.55</v>
      </c>
      <c r="F154" s="31" t="n">
        <v>-0.0285</v>
      </c>
      <c r="G154" s="31" t="n">
        <v>0.15</v>
      </c>
      <c r="H154" s="31" t="n">
        <v>1.2</v>
      </c>
      <c r="I154" s="31" t="n">
        <v>0.57</v>
      </c>
      <c r="J154" s="31" t="n">
        <v>0.8</v>
      </c>
      <c r="K154" s="44" t="n">
        <v>39904</v>
      </c>
      <c r="L154" s="63" t="n">
        <v>39899</v>
      </c>
      <c r="M154" s="64" t="n">
        <v>39898</v>
      </c>
      <c r="N154" s="31"/>
      <c r="Q154" s="71"/>
      <c r="S154" s="70"/>
      <c r="T154" s="70"/>
      <c r="U154" s="70"/>
    </row>
    <row r="155" customFormat="false" ht="12.75" hidden="false" customHeight="false" outlineLevel="0" collapsed="false">
      <c r="B155" s="68" t="n">
        <v>40909</v>
      </c>
      <c r="C155" s="31" t="n">
        <v>3.4855</v>
      </c>
      <c r="D155" s="31" t="n">
        <v>0.005</v>
      </c>
      <c r="E155" s="31" t="n">
        <v>-0.55</v>
      </c>
      <c r="F155" s="31" t="n">
        <v>-0.0285</v>
      </c>
      <c r="G155" s="31" t="n">
        <v>0.15</v>
      </c>
      <c r="H155" s="31" t="n">
        <v>1.3</v>
      </c>
      <c r="I155" s="31" t="n">
        <v>0.57</v>
      </c>
      <c r="J155" s="31" t="n">
        <v>0.9</v>
      </c>
      <c r="K155" s="44" t="n">
        <v>39934</v>
      </c>
      <c r="L155" s="63" t="n">
        <v>39931</v>
      </c>
      <c r="M155" s="64" t="n">
        <v>39930</v>
      </c>
      <c r="N155" s="31"/>
      <c r="Q155" s="71"/>
      <c r="S155" s="70"/>
      <c r="T155" s="70"/>
      <c r="U155" s="70"/>
    </row>
    <row r="156" customFormat="false" ht="12.75" hidden="false" customHeight="false" outlineLevel="0" collapsed="false">
      <c r="B156" s="68" t="n">
        <v>40940</v>
      </c>
      <c r="C156" s="31" t="n">
        <v>3.3675</v>
      </c>
      <c r="D156" s="31" t="n">
        <v>0.005</v>
      </c>
      <c r="E156" s="31" t="n">
        <v>-0.55</v>
      </c>
      <c r="F156" s="31" t="n">
        <v>-0.0285</v>
      </c>
      <c r="G156" s="31" t="n">
        <v>0.15</v>
      </c>
      <c r="H156" s="31" t="n">
        <v>1.3</v>
      </c>
      <c r="I156" s="31" t="n">
        <v>0.52</v>
      </c>
      <c r="J156" s="31" t="n">
        <v>0.85</v>
      </c>
      <c r="K156" s="44" t="n">
        <v>39965</v>
      </c>
      <c r="L156" s="63" t="n">
        <v>39960</v>
      </c>
      <c r="M156" s="64" t="n">
        <v>39959</v>
      </c>
      <c r="N156" s="31"/>
      <c r="Q156" s="71"/>
      <c r="S156" s="70"/>
      <c r="T156" s="70"/>
      <c r="U156" s="70"/>
    </row>
    <row r="157" customFormat="false" ht="12.75" hidden="false" customHeight="false" outlineLevel="0" collapsed="false">
      <c r="B157" s="68" t="n">
        <v>40969</v>
      </c>
      <c r="C157" s="31" t="n">
        <v>3.29</v>
      </c>
      <c r="D157" s="31" t="n">
        <v>0.005</v>
      </c>
      <c r="E157" s="31" t="n">
        <v>-0.55</v>
      </c>
      <c r="F157" s="31" t="n">
        <v>-0.0285</v>
      </c>
      <c r="G157" s="31" t="n">
        <v>0.15</v>
      </c>
      <c r="H157" s="31" t="n">
        <v>1.2</v>
      </c>
      <c r="I157" s="31" t="n">
        <v>0.47</v>
      </c>
      <c r="J157" s="31" t="n">
        <v>0.4</v>
      </c>
      <c r="K157" s="44" t="n">
        <v>39995</v>
      </c>
      <c r="L157" s="63" t="n">
        <v>39990</v>
      </c>
      <c r="M157" s="64" t="n">
        <v>39989</v>
      </c>
      <c r="N157" s="31"/>
      <c r="Q157" s="71"/>
      <c r="S157" s="70"/>
      <c r="T157" s="70"/>
      <c r="U157" s="70"/>
    </row>
    <row r="158" customFormat="false" ht="12.75" hidden="false" customHeight="false" outlineLevel="0" collapsed="false">
      <c r="B158" s="68" t="n">
        <v>41000</v>
      </c>
      <c r="C158" s="31" t="n">
        <v>3.194</v>
      </c>
      <c r="D158" s="31" t="n">
        <v>0.005</v>
      </c>
      <c r="E158" s="31" t="n">
        <v>-0.55</v>
      </c>
      <c r="F158" s="31" t="n">
        <v>-0.0305</v>
      </c>
      <c r="G158" s="31" t="n">
        <v>0.15</v>
      </c>
      <c r="H158" s="31" t="n">
        <v>0.6</v>
      </c>
      <c r="I158" s="31" t="n">
        <v>0.32</v>
      </c>
      <c r="J158" s="31" t="n">
        <v>0.3</v>
      </c>
      <c r="K158" s="44" t="n">
        <v>40026</v>
      </c>
      <c r="L158" s="63" t="n">
        <v>40023</v>
      </c>
      <c r="M158" s="64" t="n">
        <v>40022</v>
      </c>
      <c r="N158" s="31"/>
      <c r="Q158" s="71"/>
      <c r="S158" s="70"/>
      <c r="T158" s="70"/>
      <c r="U158" s="70"/>
    </row>
    <row r="159" customFormat="false" ht="12.75" hidden="false" customHeight="false" outlineLevel="0" collapsed="false">
      <c r="B159" s="68" t="n">
        <v>41030</v>
      </c>
      <c r="C159" s="31" t="n">
        <v>3.175</v>
      </c>
      <c r="D159" s="31" t="n">
        <v>0.005</v>
      </c>
      <c r="E159" s="31" t="n">
        <v>-0.55</v>
      </c>
      <c r="F159" s="31" t="n">
        <v>-0.0305</v>
      </c>
      <c r="G159" s="31" t="n">
        <v>0.15</v>
      </c>
      <c r="H159" s="31" t="n">
        <v>0.5</v>
      </c>
      <c r="I159" s="31" t="n">
        <v>0.44</v>
      </c>
      <c r="J159" s="31" t="n">
        <v>0.3</v>
      </c>
      <c r="K159" s="44" t="n">
        <v>40057</v>
      </c>
      <c r="L159" s="63" t="n">
        <v>40052</v>
      </c>
      <c r="M159" s="64" t="n">
        <v>40051</v>
      </c>
      <c r="N159" s="31"/>
      <c r="Q159" s="71"/>
      <c r="S159" s="70"/>
      <c r="T159" s="70"/>
      <c r="U159" s="70"/>
    </row>
    <row r="160" customFormat="false" ht="12.75" hidden="false" customHeight="false" outlineLevel="0" collapsed="false">
      <c r="B160" s="68" t="n">
        <v>41061</v>
      </c>
      <c r="C160" s="31" t="n">
        <v>3.186</v>
      </c>
      <c r="D160" s="31" t="n">
        <v>0.005</v>
      </c>
      <c r="E160" s="31" t="n">
        <v>-0.55</v>
      </c>
      <c r="F160" s="31" t="n">
        <v>-0.0255</v>
      </c>
      <c r="G160" s="31" t="n">
        <v>0.15</v>
      </c>
      <c r="H160" s="31" t="n">
        <v>0.5</v>
      </c>
      <c r="I160" s="31" t="n">
        <v>0.44</v>
      </c>
      <c r="J160" s="31" t="n">
        <v>0.35</v>
      </c>
      <c r="K160" s="44" t="n">
        <v>40087</v>
      </c>
      <c r="L160" s="63" t="n">
        <v>40084</v>
      </c>
      <c r="M160" s="64" t="n">
        <v>40081</v>
      </c>
      <c r="N160" s="31"/>
      <c r="Q160" s="71"/>
      <c r="S160" s="70"/>
      <c r="T160" s="70"/>
      <c r="U160" s="70"/>
    </row>
    <row r="161" customFormat="false" ht="12.75" hidden="false" customHeight="false" outlineLevel="0" collapsed="false">
      <c r="B161" s="68" t="n">
        <v>41091</v>
      </c>
      <c r="C161" s="31" t="n">
        <v>3.192</v>
      </c>
      <c r="D161" s="31" t="n">
        <v>0.005</v>
      </c>
      <c r="E161" s="31" t="n">
        <v>-0.55</v>
      </c>
      <c r="F161" s="31" t="n">
        <v>-0.0255</v>
      </c>
      <c r="G161" s="31" t="n">
        <v>0.15</v>
      </c>
      <c r="H161" s="31" t="n">
        <v>0.5</v>
      </c>
      <c r="I161" s="31" t="n">
        <v>0.44</v>
      </c>
      <c r="J161" s="31" t="n">
        <v>0.4</v>
      </c>
      <c r="K161" s="44" t="n">
        <v>40118</v>
      </c>
      <c r="L161" s="63" t="n">
        <v>40114</v>
      </c>
      <c r="M161" s="64" t="n">
        <v>40113</v>
      </c>
      <c r="N161" s="31"/>
      <c r="Q161" s="71"/>
      <c r="S161" s="70"/>
      <c r="T161" s="70"/>
      <c r="U161" s="70"/>
    </row>
    <row r="162" customFormat="false" ht="12.75" hidden="false" customHeight="false" outlineLevel="0" collapsed="false">
      <c r="B162" s="68" t="n">
        <v>41122</v>
      </c>
      <c r="C162" s="31" t="n">
        <v>3.2</v>
      </c>
      <c r="D162" s="31" t="n">
        <v>0.005</v>
      </c>
      <c r="E162" s="31" t="n">
        <v>-0.55</v>
      </c>
      <c r="F162" s="31" t="n">
        <v>-0.0255</v>
      </c>
      <c r="G162" s="31" t="n">
        <v>0.15</v>
      </c>
      <c r="H162" s="31" t="n">
        <v>0.5</v>
      </c>
      <c r="I162" s="31" t="n">
        <v>0.44</v>
      </c>
      <c r="J162" s="31" t="n">
        <v>0.55</v>
      </c>
      <c r="K162" s="44" t="n">
        <v>40148</v>
      </c>
      <c r="L162" s="63" t="n">
        <v>40142</v>
      </c>
      <c r="M162" s="64" t="n">
        <v>40141</v>
      </c>
      <c r="N162" s="31"/>
      <c r="Q162" s="71"/>
      <c r="S162" s="70"/>
      <c r="T162" s="70"/>
      <c r="U162" s="70"/>
    </row>
    <row r="163" customFormat="false" ht="12.75" hidden="false" customHeight="false" outlineLevel="0" collapsed="false">
      <c r="B163" s="68" t="n">
        <v>41153</v>
      </c>
      <c r="C163" s="31" t="n">
        <v>3.2</v>
      </c>
      <c r="D163" s="31" t="n">
        <v>0.005</v>
      </c>
      <c r="E163" s="31" t="n">
        <v>-0.55</v>
      </c>
      <c r="F163" s="31" t="n">
        <v>-0.0305</v>
      </c>
      <c r="G163" s="31" t="n">
        <v>0.15</v>
      </c>
      <c r="H163" s="31" t="n">
        <v>0.5</v>
      </c>
      <c r="I163" s="31" t="n">
        <v>0.52</v>
      </c>
      <c r="J163" s="31" t="n">
        <v>0.35</v>
      </c>
      <c r="K163" s="44" t="n">
        <v>40179</v>
      </c>
      <c r="L163" s="63" t="n">
        <v>40176</v>
      </c>
      <c r="M163" s="64" t="n">
        <v>40175</v>
      </c>
      <c r="N163" s="31"/>
      <c r="Q163" s="71"/>
      <c r="S163" s="70"/>
      <c r="T163" s="70"/>
      <c r="U163" s="70"/>
    </row>
    <row r="164" customFormat="false" ht="12.75" hidden="false" customHeight="false" outlineLevel="0" collapsed="false">
      <c r="B164" s="68" t="n">
        <v>41183</v>
      </c>
      <c r="C164" s="31" t="n">
        <v>3.231</v>
      </c>
      <c r="D164" s="31" t="n">
        <v>0.005</v>
      </c>
      <c r="E164" s="31" t="n">
        <v>-0.55</v>
      </c>
      <c r="F164" s="31" t="n">
        <v>-0.0305</v>
      </c>
      <c r="G164" s="31" t="n">
        <v>0.15</v>
      </c>
      <c r="H164" s="31" t="n">
        <v>0.6</v>
      </c>
      <c r="I164" s="31" t="n">
        <v>0.52</v>
      </c>
      <c r="J164" s="31" t="n">
        <v>0.45</v>
      </c>
      <c r="K164" s="44" t="n">
        <v>40210</v>
      </c>
      <c r="L164" s="63" t="n">
        <v>40205</v>
      </c>
      <c r="M164" s="64" t="n">
        <v>40204</v>
      </c>
      <c r="N164" s="31"/>
      <c r="Q164" s="71"/>
      <c r="S164" s="70"/>
      <c r="T164" s="70"/>
      <c r="U164" s="70"/>
    </row>
    <row r="165" customFormat="false" ht="12.75" hidden="false" customHeight="false" outlineLevel="0" collapsed="false">
      <c r="B165" s="68" t="n">
        <v>41214</v>
      </c>
      <c r="C165" s="31" t="n">
        <v>3.367</v>
      </c>
      <c r="D165" s="31" t="n">
        <v>0.005</v>
      </c>
      <c r="E165" s="31" t="n">
        <v>-0.55</v>
      </c>
      <c r="F165" s="31" t="n">
        <v>-0.028</v>
      </c>
      <c r="G165" s="31" t="n">
        <v>0.15</v>
      </c>
      <c r="H165" s="31" t="n">
        <v>0.7</v>
      </c>
      <c r="I165" s="31" t="n">
        <v>0.52</v>
      </c>
      <c r="J165" s="31" t="n">
        <v>0.5</v>
      </c>
      <c r="K165" s="44" t="n">
        <v>40238</v>
      </c>
      <c r="L165" s="63" t="n">
        <v>40233</v>
      </c>
      <c r="M165" s="64" t="n">
        <v>40232</v>
      </c>
      <c r="N165" s="31"/>
      <c r="Q165" s="71"/>
      <c r="S165" s="70"/>
      <c r="T165" s="70"/>
      <c r="U165" s="70"/>
    </row>
    <row r="166" customFormat="false" ht="12.75" hidden="false" customHeight="false" outlineLevel="0" collapsed="false">
      <c r="B166" s="68" t="n">
        <v>41244</v>
      </c>
      <c r="C166" s="31" t="n">
        <v>3.492</v>
      </c>
      <c r="D166" s="31" t="n">
        <v>0.005</v>
      </c>
      <c r="E166" s="31" t="n">
        <v>-0.55</v>
      </c>
      <c r="F166" s="31" t="n">
        <v>-0.0265</v>
      </c>
      <c r="G166" s="31" t="n">
        <v>0.15</v>
      </c>
      <c r="H166" s="31" t="n">
        <v>1.2</v>
      </c>
      <c r="I166" s="31" t="n">
        <v>0.57</v>
      </c>
      <c r="J166" s="31" t="n">
        <v>0.8</v>
      </c>
      <c r="K166" s="44" t="n">
        <v>40269</v>
      </c>
      <c r="L166" s="63" t="n">
        <v>40266</v>
      </c>
      <c r="M166" s="64" t="n">
        <v>40263</v>
      </c>
      <c r="N166" s="31"/>
      <c r="Q166" s="71"/>
      <c r="S166" s="70"/>
      <c r="T166" s="70"/>
      <c r="U166" s="70"/>
    </row>
    <row r="167" customFormat="false" ht="12.75" hidden="false" customHeight="false" outlineLevel="0" collapsed="false">
      <c r="B167" s="68" t="n">
        <v>41275</v>
      </c>
      <c r="C167" s="31" t="n">
        <v>3.583</v>
      </c>
      <c r="D167" s="31" t="n">
        <v>0.005</v>
      </c>
      <c r="E167" s="31" t="n">
        <v>-0.55</v>
      </c>
      <c r="F167" s="31" t="n">
        <v>-0.0265</v>
      </c>
      <c r="G167" s="31" t="n">
        <v>0.15</v>
      </c>
      <c r="H167" s="31" t="n">
        <v>1.3</v>
      </c>
      <c r="I167" s="31" t="n">
        <v>0.57</v>
      </c>
      <c r="J167" s="31" t="n">
        <v>0.9</v>
      </c>
      <c r="K167" s="44" t="n">
        <v>40299</v>
      </c>
      <c r="L167" s="63" t="n">
        <v>40296</v>
      </c>
      <c r="M167" s="64" t="n">
        <v>40295</v>
      </c>
      <c r="N167" s="31"/>
      <c r="Q167" s="71"/>
      <c r="S167" s="70"/>
      <c r="T167" s="70"/>
      <c r="U167" s="70"/>
    </row>
    <row r="168" customFormat="false" ht="12.75" hidden="false" customHeight="false" outlineLevel="0" collapsed="false">
      <c r="B168" s="68" t="n">
        <v>41306</v>
      </c>
      <c r="C168" s="31" t="n">
        <v>3.465</v>
      </c>
      <c r="D168" s="31" t="n">
        <v>0.005</v>
      </c>
      <c r="E168" s="31" t="n">
        <v>-0.55</v>
      </c>
      <c r="F168" s="31" t="n">
        <v>-0.0265</v>
      </c>
      <c r="G168" s="31" t="n">
        <v>0.15</v>
      </c>
      <c r="H168" s="31" t="n">
        <v>1.3</v>
      </c>
      <c r="I168" s="31" t="n">
        <v>0.52</v>
      </c>
      <c r="J168" s="31" t="n">
        <v>0.85</v>
      </c>
      <c r="K168" s="44" t="n">
        <v>40330</v>
      </c>
      <c r="L168" s="63" t="n">
        <v>40324</v>
      </c>
      <c r="M168" s="64" t="n">
        <v>40323</v>
      </c>
      <c r="N168" s="31"/>
      <c r="Q168" s="71"/>
      <c r="S168" s="70"/>
      <c r="T168" s="70"/>
      <c r="U168" s="70"/>
    </row>
    <row r="169" customFormat="false" ht="12.75" hidden="false" customHeight="false" outlineLevel="0" collapsed="false">
      <c r="B169" s="68" t="n">
        <v>41334</v>
      </c>
      <c r="C169" s="31" t="n">
        <v>3.3875</v>
      </c>
      <c r="D169" s="31" t="n">
        <v>0.005</v>
      </c>
      <c r="E169" s="31" t="n">
        <v>-0.55</v>
      </c>
      <c r="F169" s="31" t="n">
        <v>-0.0265</v>
      </c>
      <c r="G169" s="31" t="n">
        <v>0.15</v>
      </c>
      <c r="H169" s="31" t="n">
        <v>1.2</v>
      </c>
      <c r="I169" s="31" t="n">
        <v>0.47</v>
      </c>
      <c r="J169" s="31" t="n">
        <v>0.4</v>
      </c>
      <c r="K169" s="44" t="n">
        <v>40360</v>
      </c>
      <c r="L169" s="63" t="n">
        <v>40357</v>
      </c>
      <c r="M169" s="64" t="n">
        <v>40354</v>
      </c>
      <c r="N169" s="31"/>
      <c r="Q169" s="71"/>
      <c r="S169" s="70"/>
      <c r="T169" s="70"/>
      <c r="U169" s="70"/>
    </row>
    <row r="170" customFormat="false" ht="12.75" hidden="false" customHeight="false" outlineLevel="0" collapsed="false">
      <c r="B170" s="68" t="n">
        <v>41365</v>
      </c>
      <c r="C170" s="31" t="n">
        <v>3.2915</v>
      </c>
      <c r="D170" s="31" t="n">
        <v>0.005</v>
      </c>
      <c r="E170" s="31" t="n">
        <v>-0.55</v>
      </c>
      <c r="F170" s="31" t="n">
        <v>-0.0285</v>
      </c>
      <c r="G170" s="31" t="n">
        <v>0.15</v>
      </c>
      <c r="H170" s="31" t="n">
        <v>0.6</v>
      </c>
      <c r="I170" s="31" t="n">
        <v>0.32</v>
      </c>
      <c r="J170" s="31" t="n">
        <v>0.3</v>
      </c>
      <c r="K170" s="44" t="n">
        <v>40391</v>
      </c>
      <c r="L170" s="63" t="n">
        <v>40387</v>
      </c>
      <c r="M170" s="64" t="n">
        <v>40386</v>
      </c>
      <c r="N170" s="31"/>
      <c r="Q170" s="71"/>
      <c r="S170" s="70"/>
      <c r="T170" s="70"/>
      <c r="U170" s="70"/>
    </row>
    <row r="171" customFormat="false" ht="12.75" hidden="false" customHeight="false" outlineLevel="0" collapsed="false">
      <c r="B171" s="68" t="n">
        <v>41395</v>
      </c>
      <c r="C171" s="31" t="n">
        <v>3.2725</v>
      </c>
      <c r="D171" s="31" t="n">
        <v>0.005</v>
      </c>
      <c r="E171" s="31" t="n">
        <v>-0.55</v>
      </c>
      <c r="F171" s="31" t="n">
        <v>-0.0285</v>
      </c>
      <c r="G171" s="31" t="n">
        <v>0.15</v>
      </c>
      <c r="H171" s="31" t="n">
        <v>0.5</v>
      </c>
      <c r="I171" s="31" t="n">
        <v>0.44</v>
      </c>
      <c r="J171" s="31" t="n">
        <v>0.3</v>
      </c>
      <c r="K171" s="44" t="n">
        <v>40422</v>
      </c>
      <c r="L171" s="63" t="n">
        <v>40417</v>
      </c>
      <c r="M171" s="64" t="n">
        <v>40416</v>
      </c>
      <c r="N171" s="31"/>
      <c r="Q171" s="71"/>
      <c r="S171" s="70"/>
      <c r="T171" s="70"/>
      <c r="U171" s="70"/>
    </row>
    <row r="172" customFormat="false" ht="12.75" hidden="false" customHeight="false" outlineLevel="0" collapsed="false">
      <c r="B172" s="68" t="n">
        <v>41426</v>
      </c>
      <c r="C172" s="31" t="n">
        <v>3.2835</v>
      </c>
      <c r="D172" s="31" t="n">
        <v>0.005</v>
      </c>
      <c r="E172" s="31" t="n">
        <v>-0.55</v>
      </c>
      <c r="F172" s="31" t="n">
        <v>-0.0235</v>
      </c>
      <c r="G172" s="31" t="n">
        <v>0.15</v>
      </c>
      <c r="H172" s="31" t="n">
        <v>0.5</v>
      </c>
      <c r="I172" s="31" t="n">
        <v>0.44</v>
      </c>
      <c r="J172" s="31" t="n">
        <v>0.35</v>
      </c>
      <c r="K172" s="44" t="n">
        <v>40452</v>
      </c>
      <c r="L172" s="63" t="n">
        <v>40449</v>
      </c>
      <c r="M172" s="64" t="n">
        <v>40448</v>
      </c>
      <c r="N172" s="31"/>
      <c r="Q172" s="71"/>
      <c r="S172" s="70"/>
      <c r="T172" s="70"/>
      <c r="U172" s="70"/>
    </row>
    <row r="173" customFormat="false" ht="12.75" hidden="false" customHeight="false" outlineLevel="0" collapsed="false">
      <c r="B173" s="68" t="n">
        <v>41456</v>
      </c>
      <c r="C173" s="31" t="n">
        <v>3.2895</v>
      </c>
      <c r="D173" s="31" t="n">
        <v>0.005</v>
      </c>
      <c r="E173" s="31" t="n">
        <v>-0.55</v>
      </c>
      <c r="F173" s="31" t="n">
        <v>-0.0235</v>
      </c>
      <c r="G173" s="31" t="n">
        <v>0.15</v>
      </c>
      <c r="H173" s="31" t="n">
        <v>0.5</v>
      </c>
      <c r="I173" s="31" t="n">
        <v>0.44</v>
      </c>
      <c r="J173" s="31" t="n">
        <v>0.4</v>
      </c>
      <c r="K173" s="44" t="n">
        <v>40483</v>
      </c>
      <c r="L173" s="63" t="n">
        <v>40478</v>
      </c>
      <c r="M173" s="64" t="n">
        <v>40477</v>
      </c>
      <c r="N173" s="31"/>
      <c r="Q173" s="71"/>
      <c r="S173" s="70"/>
      <c r="T173" s="70"/>
      <c r="U173" s="70"/>
    </row>
    <row r="174" customFormat="false" ht="12.75" hidden="false" customHeight="false" outlineLevel="0" collapsed="false">
      <c r="B174" s="68" t="n">
        <v>41487</v>
      </c>
      <c r="C174" s="31" t="n">
        <v>3.2975</v>
      </c>
      <c r="D174" s="31" t="n">
        <v>0.005</v>
      </c>
      <c r="E174" s="31" t="n">
        <v>-0.55</v>
      </c>
      <c r="F174" s="31" t="n">
        <v>-0.0235</v>
      </c>
      <c r="G174" s="31" t="n">
        <v>0.15</v>
      </c>
      <c r="H174" s="31" t="n">
        <v>0.5</v>
      </c>
      <c r="I174" s="31" t="n">
        <v>0.44</v>
      </c>
      <c r="J174" s="31" t="n">
        <v>0.55</v>
      </c>
      <c r="K174" s="44" t="n">
        <v>40513</v>
      </c>
      <c r="L174" s="63" t="n">
        <v>40508</v>
      </c>
      <c r="M174" s="64" t="n">
        <v>40506</v>
      </c>
      <c r="N174" s="31"/>
      <c r="Q174" s="71"/>
      <c r="S174" s="70"/>
      <c r="T174" s="70"/>
      <c r="U174" s="70"/>
    </row>
    <row r="175" customFormat="false" ht="12.75" hidden="false" customHeight="false" outlineLevel="0" collapsed="false">
      <c r="B175" s="68" t="n">
        <v>41518</v>
      </c>
      <c r="C175" s="31" t="n">
        <v>3.2975</v>
      </c>
      <c r="D175" s="31" t="n">
        <v>0.005</v>
      </c>
      <c r="E175" s="31" t="n">
        <v>-0.55</v>
      </c>
      <c r="F175" s="31" t="n">
        <v>-0.0285</v>
      </c>
      <c r="G175" s="31" t="n">
        <v>0.15</v>
      </c>
      <c r="H175" s="31" t="n">
        <v>0.5</v>
      </c>
      <c r="I175" s="31" t="n">
        <v>0.52</v>
      </c>
      <c r="J175" s="31" t="n">
        <v>0.35</v>
      </c>
      <c r="K175" s="44" t="n">
        <v>40544</v>
      </c>
      <c r="L175" s="63" t="n">
        <v>40540</v>
      </c>
      <c r="M175" s="64" t="n">
        <v>40539</v>
      </c>
      <c r="N175" s="31"/>
      <c r="Q175" s="71"/>
      <c r="S175" s="70"/>
      <c r="T175" s="70"/>
      <c r="U175" s="70"/>
    </row>
    <row r="176" customFormat="false" ht="12.75" hidden="false" customHeight="false" outlineLevel="0" collapsed="false">
      <c r="B176" s="68" t="n">
        <v>41548</v>
      </c>
      <c r="C176" s="31" t="n">
        <v>3.3285</v>
      </c>
      <c r="D176" s="31" t="n">
        <v>0.005</v>
      </c>
      <c r="E176" s="31" t="n">
        <v>-0.55</v>
      </c>
      <c r="F176" s="31" t="n">
        <v>-0.0285</v>
      </c>
      <c r="G176" s="31" t="n">
        <v>0.15</v>
      </c>
      <c r="H176" s="31" t="n">
        <v>0.6</v>
      </c>
      <c r="I176" s="31" t="n">
        <v>0.52</v>
      </c>
      <c r="J176" s="31" t="n">
        <v>0.45</v>
      </c>
      <c r="K176" s="44" t="n">
        <v>40575</v>
      </c>
      <c r="L176" s="63" t="n">
        <v>40570</v>
      </c>
      <c r="M176" s="64" t="n">
        <v>40569</v>
      </c>
      <c r="N176" s="31"/>
      <c r="Q176" s="71"/>
      <c r="S176" s="70"/>
      <c r="T176" s="70"/>
      <c r="U176" s="70"/>
    </row>
    <row r="177" customFormat="false" ht="12.75" hidden="false" customHeight="false" outlineLevel="0" collapsed="false">
      <c r="B177" s="68" t="n">
        <v>41579</v>
      </c>
      <c r="C177" s="31" t="n">
        <v>3.4645</v>
      </c>
      <c r="D177" s="31" t="n">
        <v>0.005</v>
      </c>
      <c r="E177" s="31" t="n">
        <v>-0.55</v>
      </c>
      <c r="F177" s="31" t="n">
        <v>-0.026</v>
      </c>
      <c r="G177" s="31" t="n">
        <v>0.15</v>
      </c>
      <c r="H177" s="31" t="n">
        <v>0.7</v>
      </c>
      <c r="I177" s="31" t="n">
        <v>0.52</v>
      </c>
      <c r="J177" s="31" t="n">
        <v>0.5</v>
      </c>
      <c r="K177" s="44" t="n">
        <v>40603</v>
      </c>
      <c r="L177" s="63" t="n">
        <v>40598</v>
      </c>
      <c r="M177" s="64" t="n">
        <v>40597</v>
      </c>
      <c r="N177" s="31"/>
      <c r="Q177" s="71"/>
      <c r="S177" s="70"/>
      <c r="T177" s="70"/>
      <c r="U177" s="70"/>
    </row>
    <row r="178" customFormat="false" ht="12.75" hidden="false" customHeight="false" outlineLevel="0" collapsed="false">
      <c r="B178" s="68" t="n">
        <v>41609</v>
      </c>
      <c r="C178" s="31" t="n">
        <v>3.5895</v>
      </c>
      <c r="D178" s="31" t="n">
        <v>0.005</v>
      </c>
      <c r="E178" s="31" t="n">
        <v>-0.55</v>
      </c>
      <c r="F178" s="31" t="n">
        <v>-0.0245</v>
      </c>
      <c r="G178" s="31" t="n">
        <v>0.15</v>
      </c>
      <c r="H178" s="31" t="n">
        <v>1.2</v>
      </c>
      <c r="I178" s="31" t="n">
        <v>0.57</v>
      </c>
      <c r="J178" s="31" t="n">
        <v>0.8</v>
      </c>
      <c r="K178" s="44" t="n">
        <v>40634</v>
      </c>
      <c r="L178" s="63" t="n">
        <v>40631</v>
      </c>
      <c r="M178" s="64" t="n">
        <v>40630</v>
      </c>
      <c r="N178" s="31"/>
      <c r="Q178" s="71"/>
      <c r="S178" s="70"/>
      <c r="T178" s="70"/>
      <c r="U178" s="70"/>
    </row>
    <row r="179" customFormat="false" ht="12.75" hidden="false" customHeight="false" outlineLevel="0" collapsed="false">
      <c r="B179" s="68" t="n">
        <v>41640</v>
      </c>
      <c r="C179" s="31" t="n">
        <v>3.6855</v>
      </c>
      <c r="D179" s="31" t="n">
        <v>0.005</v>
      </c>
      <c r="E179" s="31" t="n">
        <v>-0.55</v>
      </c>
      <c r="F179" s="31" t="n">
        <v>-0.0245</v>
      </c>
      <c r="G179" s="31" t="n">
        <v>0.15</v>
      </c>
      <c r="H179" s="31" t="n">
        <v>1.3</v>
      </c>
      <c r="I179" s="31" t="n">
        <v>0.57</v>
      </c>
      <c r="J179" s="31" t="n">
        <v>0.9</v>
      </c>
      <c r="K179" s="44" t="n">
        <v>40664</v>
      </c>
      <c r="L179" s="63" t="n">
        <v>40660</v>
      </c>
      <c r="M179" s="64" t="n">
        <v>40659</v>
      </c>
      <c r="N179" s="31"/>
      <c r="Q179" s="71"/>
      <c r="S179" s="70"/>
      <c r="T179" s="70"/>
      <c r="U179" s="70"/>
    </row>
    <row r="180" customFormat="false" ht="12.75" hidden="false" customHeight="false" outlineLevel="0" collapsed="false">
      <c r="B180" s="68" t="n">
        <v>41671</v>
      </c>
      <c r="C180" s="31" t="n">
        <v>3.5675</v>
      </c>
      <c r="D180" s="31" t="n">
        <v>0.005</v>
      </c>
      <c r="E180" s="31" t="n">
        <v>-0.55</v>
      </c>
      <c r="F180" s="31" t="n">
        <v>-0.0245</v>
      </c>
      <c r="G180" s="31" t="n">
        <v>0.15</v>
      </c>
      <c r="H180" s="31" t="n">
        <v>1.3</v>
      </c>
      <c r="I180" s="31" t="n">
        <v>0.52</v>
      </c>
      <c r="J180" s="31" t="n">
        <v>0.85</v>
      </c>
      <c r="K180" s="44" t="n">
        <v>40695</v>
      </c>
      <c r="L180" s="63" t="n">
        <v>40689</v>
      </c>
      <c r="M180" s="64" t="n">
        <v>40688</v>
      </c>
      <c r="N180" s="31"/>
      <c r="Q180" s="71"/>
      <c r="S180" s="70"/>
      <c r="T180" s="70"/>
      <c r="U180" s="70"/>
    </row>
    <row r="181" customFormat="false" ht="12.75" hidden="false" customHeight="false" outlineLevel="0" collapsed="false">
      <c r="B181" s="68" t="n">
        <v>41699</v>
      </c>
      <c r="C181" s="31" t="n">
        <v>3.49</v>
      </c>
      <c r="D181" s="31" t="n">
        <v>0.005</v>
      </c>
      <c r="E181" s="31" t="n">
        <v>-0.55</v>
      </c>
      <c r="F181" s="31" t="n">
        <v>-0.0245</v>
      </c>
      <c r="G181" s="31" t="n">
        <v>0.15</v>
      </c>
      <c r="H181" s="31" t="n">
        <v>1.2</v>
      </c>
      <c r="I181" s="31" t="n">
        <v>0.47</v>
      </c>
      <c r="J181" s="31" t="n">
        <v>0.4</v>
      </c>
      <c r="K181" s="44" t="n">
        <v>40725</v>
      </c>
      <c r="L181" s="63" t="n">
        <v>40722</v>
      </c>
      <c r="M181" s="64" t="n">
        <v>40721</v>
      </c>
      <c r="N181" s="31"/>
      <c r="Q181" s="71"/>
      <c r="S181" s="70"/>
      <c r="T181" s="70"/>
      <c r="U181" s="70"/>
    </row>
    <row r="182" customFormat="false" ht="12.75" hidden="false" customHeight="false" outlineLevel="0" collapsed="false">
      <c r="B182" s="68" t="n">
        <v>41730</v>
      </c>
      <c r="C182" s="31" t="n">
        <v>3.394</v>
      </c>
      <c r="D182" s="31" t="n">
        <v>0.005</v>
      </c>
      <c r="E182" s="31" t="n">
        <v>-0.55</v>
      </c>
      <c r="F182" s="31" t="n">
        <v>-0.0265</v>
      </c>
      <c r="G182" s="31" t="n">
        <v>0.15</v>
      </c>
      <c r="H182" s="31" t="n">
        <v>0.6</v>
      </c>
      <c r="I182" s="31" t="n">
        <v>0.32</v>
      </c>
      <c r="J182" s="31" t="n">
        <v>0.3</v>
      </c>
      <c r="K182" s="44" t="n">
        <v>40756</v>
      </c>
      <c r="L182" s="63" t="n">
        <v>40751</v>
      </c>
      <c r="M182" s="64" t="n">
        <v>40750</v>
      </c>
      <c r="N182" s="31"/>
      <c r="Q182" s="71"/>
      <c r="S182" s="70"/>
      <c r="T182" s="70"/>
      <c r="U182" s="70"/>
    </row>
    <row r="183" customFormat="false" ht="12.75" hidden="false" customHeight="false" outlineLevel="0" collapsed="false">
      <c r="B183" s="68" t="n">
        <v>41760</v>
      </c>
      <c r="C183" s="31" t="n">
        <v>3.375</v>
      </c>
      <c r="D183" s="31" t="n">
        <v>0.005</v>
      </c>
      <c r="E183" s="31" t="n">
        <v>-0.55</v>
      </c>
      <c r="F183" s="31" t="n">
        <v>-0.0265</v>
      </c>
      <c r="G183" s="31" t="n">
        <v>0.15</v>
      </c>
      <c r="H183" s="31" t="n">
        <v>0.5</v>
      </c>
      <c r="I183" s="31" t="n">
        <v>0.44</v>
      </c>
      <c r="J183" s="31" t="n">
        <v>0.3</v>
      </c>
      <c r="K183" s="44" t="n">
        <v>40787</v>
      </c>
      <c r="L183" s="63" t="n">
        <v>40784</v>
      </c>
      <c r="M183" s="64" t="n">
        <v>40781</v>
      </c>
      <c r="N183" s="31"/>
      <c r="Q183" s="71"/>
      <c r="S183" s="70"/>
      <c r="T183" s="70"/>
      <c r="U183" s="70"/>
    </row>
    <row r="184" customFormat="false" ht="12.75" hidden="false" customHeight="false" outlineLevel="0" collapsed="false">
      <c r="B184" s="68" t="n">
        <v>41791</v>
      </c>
      <c r="C184" s="31" t="n">
        <v>3.386</v>
      </c>
      <c r="D184" s="31" t="n">
        <v>0.005</v>
      </c>
      <c r="E184" s="31" t="n">
        <v>-0.55</v>
      </c>
      <c r="F184" s="31" t="n">
        <v>-0.0215</v>
      </c>
      <c r="G184" s="31" t="n">
        <v>0.15</v>
      </c>
      <c r="H184" s="31" t="n">
        <v>0.5</v>
      </c>
      <c r="I184" s="31" t="n">
        <v>0.44</v>
      </c>
      <c r="J184" s="31" t="n">
        <v>0.35</v>
      </c>
      <c r="K184" s="44" t="n">
        <v>40817</v>
      </c>
      <c r="L184" s="63" t="n">
        <v>40814</v>
      </c>
      <c r="M184" s="64" t="n">
        <v>40813</v>
      </c>
      <c r="N184" s="31"/>
      <c r="Q184" s="71"/>
      <c r="S184" s="70"/>
      <c r="T184" s="70"/>
      <c r="U184" s="70"/>
    </row>
    <row r="185" customFormat="false" ht="12.75" hidden="false" customHeight="false" outlineLevel="0" collapsed="false">
      <c r="B185" s="68" t="n">
        <v>41821</v>
      </c>
      <c r="C185" s="31" t="n">
        <v>3.392</v>
      </c>
      <c r="D185" s="31" t="n">
        <v>0.005</v>
      </c>
      <c r="E185" s="31" t="n">
        <v>-0.55</v>
      </c>
      <c r="F185" s="31" t="n">
        <v>-0.0215</v>
      </c>
      <c r="G185" s="31" t="n">
        <v>0.15</v>
      </c>
      <c r="H185" s="31" t="n">
        <v>0.5</v>
      </c>
      <c r="I185" s="31" t="n">
        <v>0.44</v>
      </c>
      <c r="J185" s="31" t="n">
        <v>0.4</v>
      </c>
      <c r="K185" s="44" t="n">
        <v>40848</v>
      </c>
      <c r="L185" s="63" t="n">
        <v>40843</v>
      </c>
      <c r="M185" s="64" t="n">
        <v>40842</v>
      </c>
      <c r="N185" s="31"/>
      <c r="Q185" s="71"/>
      <c r="S185" s="70"/>
      <c r="T185" s="70"/>
      <c r="U185" s="70"/>
    </row>
    <row r="186" customFormat="false" ht="12.75" hidden="false" customHeight="false" outlineLevel="0" collapsed="false">
      <c r="B186" s="68" t="n">
        <v>41852</v>
      </c>
      <c r="C186" s="31" t="n">
        <v>3.4</v>
      </c>
      <c r="D186" s="31" t="n">
        <v>0.005</v>
      </c>
      <c r="E186" s="31" t="n">
        <v>-0.55</v>
      </c>
      <c r="F186" s="31" t="n">
        <v>-0.0215</v>
      </c>
      <c r="G186" s="31" t="n">
        <v>0.15</v>
      </c>
      <c r="H186" s="31" t="n">
        <v>0.5</v>
      </c>
      <c r="I186" s="31" t="n">
        <v>0.44</v>
      </c>
      <c r="J186" s="31" t="n">
        <v>0.55</v>
      </c>
      <c r="K186" s="44" t="n">
        <v>40878</v>
      </c>
      <c r="L186" s="63" t="n">
        <v>40875</v>
      </c>
      <c r="M186" s="64" t="n">
        <v>40872</v>
      </c>
      <c r="N186" s="31"/>
      <c r="Q186" s="71"/>
      <c r="S186" s="70"/>
      <c r="T186" s="70"/>
      <c r="U186" s="70"/>
    </row>
    <row r="187" customFormat="false" ht="12.75" hidden="false" customHeight="false" outlineLevel="0" collapsed="false">
      <c r="B187" s="68" t="n">
        <v>41883</v>
      </c>
      <c r="C187" s="31" t="n">
        <v>3.4</v>
      </c>
      <c r="D187" s="31" t="n">
        <v>0.005</v>
      </c>
      <c r="E187" s="31" t="n">
        <v>-0.55</v>
      </c>
      <c r="F187" s="31" t="n">
        <v>-0.0265</v>
      </c>
      <c r="G187" s="31" t="n">
        <v>0.15</v>
      </c>
      <c r="H187" s="31" t="n">
        <v>0.5</v>
      </c>
      <c r="I187" s="31" t="n">
        <v>0.52</v>
      </c>
      <c r="J187" s="31" t="n">
        <v>0.35</v>
      </c>
      <c r="K187" s="44" t="n">
        <v>40909</v>
      </c>
      <c r="L187" s="63" t="n">
        <v>40905</v>
      </c>
      <c r="M187" s="64" t="n">
        <v>40904</v>
      </c>
      <c r="N187" s="31"/>
      <c r="Q187" s="71"/>
      <c r="S187" s="70"/>
      <c r="T187" s="70"/>
      <c r="U187" s="70"/>
    </row>
    <row r="188" customFormat="false" ht="12.75" hidden="false" customHeight="false" outlineLevel="0" collapsed="false">
      <c r="B188" s="68" t="n">
        <v>41913</v>
      </c>
      <c r="C188" s="31" t="n">
        <v>3.431</v>
      </c>
      <c r="D188" s="31" t="n">
        <v>0.005</v>
      </c>
      <c r="E188" s="31" t="n">
        <v>-0.55</v>
      </c>
      <c r="F188" s="31" t="n">
        <v>-0.0265</v>
      </c>
      <c r="G188" s="31" t="n">
        <v>0.15</v>
      </c>
      <c r="H188" s="31" t="n">
        <v>0.6</v>
      </c>
      <c r="I188" s="31" t="n">
        <v>0.52</v>
      </c>
      <c r="J188" s="31" t="n">
        <v>0.45</v>
      </c>
      <c r="K188" s="44" t="n">
        <v>40940</v>
      </c>
      <c r="L188" s="63" t="n">
        <v>40935</v>
      </c>
      <c r="M188" s="64" t="n">
        <v>40934</v>
      </c>
      <c r="N188" s="31"/>
      <c r="Q188" s="71"/>
      <c r="S188" s="70"/>
      <c r="T188" s="70"/>
      <c r="U188" s="70"/>
    </row>
    <row r="189" customFormat="false" ht="12.75" hidden="false" customHeight="false" outlineLevel="0" collapsed="false">
      <c r="B189" s="68" t="n">
        <v>41944</v>
      </c>
      <c r="C189" s="31" t="n">
        <v>3.567</v>
      </c>
      <c r="D189" s="31" t="n">
        <v>0.005</v>
      </c>
      <c r="E189" s="31" t="n">
        <v>-0.55</v>
      </c>
      <c r="F189" s="31" t="n">
        <v>-0.024</v>
      </c>
      <c r="G189" s="31" t="n">
        <v>0.15</v>
      </c>
      <c r="H189" s="31" t="n">
        <v>0.7</v>
      </c>
      <c r="I189" s="31" t="n">
        <v>0.52</v>
      </c>
      <c r="J189" s="31" t="n">
        <v>0.5</v>
      </c>
      <c r="K189" s="44" t="n">
        <v>40969</v>
      </c>
      <c r="L189" s="63" t="n">
        <v>40966</v>
      </c>
      <c r="M189" s="64" t="n">
        <v>40963</v>
      </c>
      <c r="N189" s="31"/>
      <c r="Q189" s="71"/>
      <c r="S189" s="70"/>
      <c r="T189" s="70"/>
      <c r="U189" s="70"/>
    </row>
    <row r="190" customFormat="false" ht="12.75" hidden="false" customHeight="false" outlineLevel="0" collapsed="false">
      <c r="B190" s="68" t="n">
        <v>41974</v>
      </c>
      <c r="C190" s="31" t="n">
        <v>3.692</v>
      </c>
      <c r="D190" s="31" t="n">
        <v>0.005</v>
      </c>
      <c r="E190" s="31" t="n">
        <v>-0.55</v>
      </c>
      <c r="F190" s="31" t="n">
        <v>-0.0225</v>
      </c>
      <c r="G190" s="31" t="n">
        <v>0.15</v>
      </c>
      <c r="H190" s="31" t="n">
        <v>1.2</v>
      </c>
      <c r="I190" s="31" t="n">
        <v>0.57</v>
      </c>
      <c r="J190" s="31" t="n">
        <v>0.8</v>
      </c>
      <c r="K190" s="44" t="n">
        <v>41000</v>
      </c>
      <c r="L190" s="63" t="n">
        <v>40996</v>
      </c>
      <c r="M190" s="64" t="n">
        <v>40995</v>
      </c>
      <c r="N190" s="31"/>
      <c r="Q190" s="71"/>
      <c r="S190" s="70"/>
      <c r="T190" s="70"/>
      <c r="U190" s="70"/>
    </row>
    <row r="191" customFormat="false" ht="12.75" hidden="false" customHeight="false" outlineLevel="0" collapsed="false">
      <c r="B191" s="68" t="n">
        <v>42005</v>
      </c>
      <c r="C191" s="31" t="n">
        <v>3.793</v>
      </c>
      <c r="D191" s="31" t="n">
        <v>0.005</v>
      </c>
      <c r="F191" s="31" t="n">
        <v>-0.0225</v>
      </c>
      <c r="G191" s="31" t="n">
        <v>0.15</v>
      </c>
      <c r="H191" s="31" t="n">
        <v>1.3</v>
      </c>
      <c r="I191" s="31" t="n">
        <v>0.57</v>
      </c>
      <c r="J191" s="31" t="n">
        <v>0.9</v>
      </c>
      <c r="K191" s="44" t="n">
        <v>41030</v>
      </c>
      <c r="L191" s="63" t="n">
        <v>41025</v>
      </c>
      <c r="M191" s="64" t="n">
        <v>41024</v>
      </c>
      <c r="N191" s="31"/>
      <c r="Q191" s="71"/>
      <c r="S191" s="70"/>
      <c r="T191" s="70"/>
      <c r="U191" s="70"/>
    </row>
    <row r="192" customFormat="false" ht="12.75" hidden="false" customHeight="false" outlineLevel="0" collapsed="false">
      <c r="B192" s="68" t="n">
        <v>42036</v>
      </c>
      <c r="C192" s="31" t="n">
        <v>3.675</v>
      </c>
      <c r="D192" s="31" t="n">
        <v>0.005</v>
      </c>
      <c r="F192" s="31" t="n">
        <v>-0.0225</v>
      </c>
      <c r="G192" s="31" t="n">
        <v>0.15</v>
      </c>
      <c r="H192" s="31" t="n">
        <v>1.3</v>
      </c>
      <c r="I192" s="31" t="n">
        <v>0.52</v>
      </c>
      <c r="J192" s="31" t="n">
        <v>0.85</v>
      </c>
      <c r="K192" s="44" t="n">
        <v>41061</v>
      </c>
      <c r="L192" s="63" t="n">
        <v>41058</v>
      </c>
      <c r="M192" s="64" t="n">
        <v>41054</v>
      </c>
      <c r="N192" s="31"/>
      <c r="Q192" s="71"/>
      <c r="S192" s="70"/>
      <c r="T192" s="70"/>
      <c r="U192" s="70"/>
    </row>
    <row r="193" customFormat="false" ht="12.75" hidden="false" customHeight="false" outlineLevel="0" collapsed="false">
      <c r="B193" s="68" t="n">
        <v>42064</v>
      </c>
      <c r="C193" s="31" t="n">
        <v>3.5975</v>
      </c>
      <c r="D193" s="31" t="n">
        <v>0.005</v>
      </c>
      <c r="F193" s="31" t="n">
        <v>-0.0225</v>
      </c>
      <c r="G193" s="31" t="n">
        <v>0.15</v>
      </c>
      <c r="H193" s="31" t="n">
        <v>1.2</v>
      </c>
      <c r="I193" s="31" t="n">
        <v>0.47</v>
      </c>
      <c r="J193" s="31" t="n">
        <v>0.4</v>
      </c>
      <c r="K193" s="44" t="n">
        <v>41091</v>
      </c>
      <c r="L193" s="63" t="n">
        <v>41087</v>
      </c>
      <c r="M193" s="64" t="n">
        <v>41086</v>
      </c>
      <c r="N193" s="31"/>
      <c r="Q193" s="71"/>
      <c r="S193" s="70"/>
      <c r="T193" s="70"/>
      <c r="U193" s="70"/>
    </row>
    <row r="194" customFormat="false" ht="12.75" hidden="false" customHeight="false" outlineLevel="0" collapsed="false">
      <c r="B194" s="68" t="n">
        <v>42095</v>
      </c>
      <c r="C194" s="31" t="n">
        <v>3.5015</v>
      </c>
      <c r="D194" s="31" t="n">
        <v>0.005</v>
      </c>
      <c r="F194" s="31" t="n">
        <v>-0.0245</v>
      </c>
      <c r="G194" s="31" t="n">
        <v>0.15</v>
      </c>
      <c r="H194" s="31" t="n">
        <v>0.6</v>
      </c>
      <c r="I194" s="31" t="n">
        <v>0.32</v>
      </c>
      <c r="J194" s="31" t="n">
        <v>0.3</v>
      </c>
      <c r="K194" s="44" t="n">
        <v>41122</v>
      </c>
      <c r="L194" s="63" t="n">
        <v>41117</v>
      </c>
      <c r="M194" s="64" t="n">
        <v>41116</v>
      </c>
      <c r="N194" s="31"/>
      <c r="Q194" s="71"/>
      <c r="S194" s="70"/>
      <c r="T194" s="70"/>
      <c r="U194" s="70"/>
    </row>
    <row r="195" customFormat="false" ht="12.75" hidden="false" customHeight="false" outlineLevel="0" collapsed="false">
      <c r="B195" s="68" t="n">
        <v>42125</v>
      </c>
      <c r="C195" s="31" t="n">
        <v>3.4825</v>
      </c>
      <c r="D195" s="31" t="n">
        <v>0.005</v>
      </c>
      <c r="F195" s="31" t="n">
        <v>-0.0245</v>
      </c>
      <c r="G195" s="31" t="n">
        <v>0.15</v>
      </c>
      <c r="H195" s="31" t="n">
        <v>0.5</v>
      </c>
      <c r="I195" s="31" t="n">
        <v>0.44</v>
      </c>
      <c r="J195" s="31" t="n">
        <v>0.3</v>
      </c>
      <c r="K195" s="44" t="n">
        <v>41153</v>
      </c>
      <c r="L195" s="63" t="n">
        <v>41150</v>
      </c>
      <c r="M195" s="64" t="n">
        <v>41149</v>
      </c>
      <c r="N195" s="31"/>
      <c r="Q195" s="71"/>
      <c r="S195" s="70"/>
      <c r="T195" s="70"/>
      <c r="U195" s="70"/>
    </row>
    <row r="196" customFormat="false" ht="12.75" hidden="false" customHeight="false" outlineLevel="0" collapsed="false">
      <c r="B196" s="68" t="n">
        <v>42156</v>
      </c>
      <c r="C196" s="31" t="n">
        <v>3.4935</v>
      </c>
      <c r="D196" s="31" t="n">
        <v>0.005</v>
      </c>
      <c r="F196" s="31" t="n">
        <v>-0.0195</v>
      </c>
      <c r="G196" s="31" t="n">
        <v>0.15</v>
      </c>
      <c r="H196" s="31" t="n">
        <v>0.5</v>
      </c>
      <c r="I196" s="31" t="n">
        <v>0.44</v>
      </c>
      <c r="J196" s="31" t="n">
        <v>0.35</v>
      </c>
      <c r="K196" s="44" t="n">
        <v>41183</v>
      </c>
      <c r="L196" s="63" t="n">
        <v>41178</v>
      </c>
      <c r="M196" s="64" t="n">
        <v>41177</v>
      </c>
      <c r="N196" s="31"/>
      <c r="Q196" s="71"/>
      <c r="S196" s="70"/>
      <c r="T196" s="70"/>
      <c r="U196" s="70"/>
    </row>
    <row r="197" customFormat="false" ht="12.75" hidden="false" customHeight="false" outlineLevel="0" collapsed="false">
      <c r="B197" s="68" t="n">
        <v>42186</v>
      </c>
      <c r="C197" s="31" t="n">
        <v>3.4995</v>
      </c>
      <c r="D197" s="31" t="n">
        <v>0.005</v>
      </c>
      <c r="F197" s="31" t="n">
        <v>-0.0195</v>
      </c>
      <c r="G197" s="31" t="n">
        <v>0.15</v>
      </c>
      <c r="H197" s="31" t="n">
        <v>0.5</v>
      </c>
      <c r="I197" s="31" t="n">
        <v>0.44</v>
      </c>
      <c r="J197" s="31" t="n">
        <v>0.4</v>
      </c>
      <c r="K197" s="44" t="n">
        <v>41214</v>
      </c>
      <c r="L197" s="63" t="n">
        <v>41211</v>
      </c>
      <c r="M197" s="64" t="n">
        <v>41208</v>
      </c>
      <c r="N197" s="31"/>
      <c r="Q197" s="71"/>
      <c r="S197" s="70"/>
      <c r="T197" s="70"/>
      <c r="U197" s="70"/>
    </row>
    <row r="198" customFormat="false" ht="12.75" hidden="false" customHeight="false" outlineLevel="0" collapsed="false">
      <c r="B198" s="68" t="n">
        <v>42217</v>
      </c>
      <c r="C198" s="31" t="n">
        <v>3.5075</v>
      </c>
      <c r="D198" s="31" t="n">
        <v>0.005</v>
      </c>
      <c r="F198" s="31" t="n">
        <v>-0.0195</v>
      </c>
      <c r="G198" s="31" t="n">
        <v>0.15</v>
      </c>
      <c r="H198" s="31" t="n">
        <v>0.5</v>
      </c>
      <c r="I198" s="31" t="n">
        <v>0.44</v>
      </c>
      <c r="J198" s="31" t="n">
        <v>0.55</v>
      </c>
      <c r="K198" s="44" t="n">
        <v>41244</v>
      </c>
      <c r="L198" s="63" t="n">
        <v>41241</v>
      </c>
      <c r="M198" s="64" t="n">
        <v>41240</v>
      </c>
      <c r="N198" s="31"/>
      <c r="Q198" s="71"/>
      <c r="S198" s="70"/>
      <c r="T198" s="70"/>
      <c r="U198" s="70"/>
    </row>
    <row r="199" customFormat="false" ht="12.75" hidden="false" customHeight="false" outlineLevel="0" collapsed="false">
      <c r="B199" s="68" t="n">
        <v>42248</v>
      </c>
      <c r="C199" s="31" t="n">
        <v>3.5075</v>
      </c>
      <c r="D199" s="31" t="n">
        <v>0.005</v>
      </c>
      <c r="F199" s="31" t="n">
        <v>-0.0245</v>
      </c>
      <c r="G199" s="31" t="n">
        <v>0.15</v>
      </c>
      <c r="H199" s="31" t="n">
        <v>0.5</v>
      </c>
      <c r="I199" s="31" t="n">
        <v>0.52</v>
      </c>
      <c r="J199" s="31" t="n">
        <v>0.35</v>
      </c>
      <c r="K199" s="44" t="n">
        <v>41275</v>
      </c>
      <c r="L199" s="63" t="n">
        <v>41270</v>
      </c>
      <c r="M199" s="64" t="n">
        <v>41269</v>
      </c>
      <c r="N199" s="31"/>
      <c r="Q199" s="71"/>
      <c r="S199" s="70"/>
      <c r="T199" s="70"/>
      <c r="U199" s="70"/>
    </row>
    <row r="200" customFormat="false" ht="12.75" hidden="false" customHeight="false" outlineLevel="0" collapsed="false">
      <c r="B200" s="68" t="n">
        <v>42278</v>
      </c>
      <c r="C200" s="31" t="n">
        <v>3.5385</v>
      </c>
      <c r="D200" s="31" t="n">
        <v>0.005</v>
      </c>
      <c r="F200" s="31" t="n">
        <v>-0.0245</v>
      </c>
      <c r="G200" s="31" t="n">
        <v>0.15</v>
      </c>
      <c r="H200" s="31" t="n">
        <v>0.6</v>
      </c>
      <c r="I200" s="31" t="n">
        <v>0.52</v>
      </c>
      <c r="J200" s="31" t="n">
        <v>0.45</v>
      </c>
      <c r="K200" s="44" t="n">
        <v>41306</v>
      </c>
      <c r="L200" s="63" t="n">
        <v>41303</v>
      </c>
      <c r="M200" s="64" t="n">
        <v>41302</v>
      </c>
      <c r="N200" s="31"/>
      <c r="Q200" s="71"/>
      <c r="S200" s="70"/>
      <c r="T200" s="70"/>
      <c r="U200" s="70"/>
    </row>
    <row r="201" customFormat="false" ht="12.75" hidden="false" customHeight="false" outlineLevel="0" collapsed="false">
      <c r="B201" s="68" t="n">
        <v>42309</v>
      </c>
      <c r="C201" s="31" t="n">
        <v>3.6745</v>
      </c>
      <c r="D201" s="31" t="n">
        <v>0.005</v>
      </c>
      <c r="F201" s="31" t="n">
        <v>-0.022</v>
      </c>
      <c r="G201" s="31" t="n">
        <v>0.15</v>
      </c>
      <c r="H201" s="31" t="n">
        <v>0.7</v>
      </c>
      <c r="I201" s="31" t="n">
        <v>0.52</v>
      </c>
      <c r="J201" s="31" t="n">
        <v>0.5</v>
      </c>
      <c r="K201" s="44" t="n">
        <v>41334</v>
      </c>
      <c r="L201" s="63" t="n">
        <v>41331</v>
      </c>
      <c r="M201" s="64" t="n">
        <v>41330</v>
      </c>
      <c r="N201" s="31"/>
      <c r="Q201" s="71"/>
      <c r="S201" s="70"/>
      <c r="T201" s="70"/>
      <c r="U201" s="70"/>
    </row>
    <row r="202" customFormat="false" ht="12.75" hidden="false" customHeight="false" outlineLevel="0" collapsed="false">
      <c r="B202" s="68" t="n">
        <v>42339</v>
      </c>
      <c r="C202" s="31" t="n">
        <v>3.7995</v>
      </c>
      <c r="D202" s="31" t="n">
        <v>0.005</v>
      </c>
      <c r="F202" s="31" t="n">
        <v>-0.0205</v>
      </c>
      <c r="G202" s="31" t="n">
        <v>0.15</v>
      </c>
      <c r="H202" s="31" t="n">
        <v>1.2</v>
      </c>
      <c r="I202" s="31" t="n">
        <v>0.57</v>
      </c>
      <c r="J202" s="31" t="n">
        <v>0.8</v>
      </c>
      <c r="K202" s="44" t="n">
        <v>41365</v>
      </c>
      <c r="L202" s="63" t="n">
        <v>41359</v>
      </c>
      <c r="M202" s="64" t="n">
        <v>41358</v>
      </c>
      <c r="N202" s="31"/>
      <c r="Q202" s="71"/>
      <c r="S202" s="70"/>
      <c r="T202" s="70"/>
      <c r="U202" s="70"/>
    </row>
    <row r="203" customFormat="false" ht="12.75" hidden="false" customHeight="false" outlineLevel="0" collapsed="false">
      <c r="B203" s="68" t="n">
        <v>42370</v>
      </c>
      <c r="C203" s="31" t="n">
        <v>3.9055</v>
      </c>
      <c r="D203" s="31" t="n">
        <v>0.005</v>
      </c>
      <c r="F203" s="31" t="n">
        <v>-0.0205</v>
      </c>
      <c r="G203" s="31" t="n">
        <v>0.15</v>
      </c>
      <c r="H203" s="31" t="n">
        <v>1.3</v>
      </c>
      <c r="I203" s="31" t="n">
        <v>0.57</v>
      </c>
      <c r="J203" s="31" t="n">
        <v>0.9</v>
      </c>
      <c r="K203" s="44" t="n">
        <v>41395</v>
      </c>
      <c r="L203" s="63" t="n">
        <v>41390</v>
      </c>
      <c r="M203" s="64" t="n">
        <v>41389</v>
      </c>
      <c r="N203" s="31"/>
      <c r="Q203" s="71"/>
      <c r="S203" s="70"/>
      <c r="T203" s="70"/>
      <c r="U203" s="70"/>
    </row>
    <row r="204" customFormat="false" ht="12.75" hidden="false" customHeight="false" outlineLevel="0" collapsed="false">
      <c r="B204" s="68" t="n">
        <v>42401</v>
      </c>
      <c r="C204" s="31" t="n">
        <v>3.7875</v>
      </c>
      <c r="D204" s="31" t="n">
        <v>0.005</v>
      </c>
      <c r="F204" s="31" t="n">
        <v>-0.0205</v>
      </c>
      <c r="G204" s="31" t="n">
        <v>0.15</v>
      </c>
      <c r="H204" s="31" t="n">
        <v>1.3</v>
      </c>
      <c r="I204" s="31" t="n">
        <v>0.52</v>
      </c>
      <c r="J204" s="31" t="n">
        <v>0.85</v>
      </c>
      <c r="K204" s="44" t="n">
        <v>41426</v>
      </c>
      <c r="L204" s="63" t="n">
        <v>41423</v>
      </c>
      <c r="M204" s="64" t="n">
        <v>41422</v>
      </c>
      <c r="N204" s="31"/>
      <c r="Q204" s="71"/>
      <c r="S204" s="70"/>
      <c r="T204" s="70"/>
      <c r="U204" s="70"/>
    </row>
    <row r="205" customFormat="false" ht="12.75" hidden="false" customHeight="false" outlineLevel="0" collapsed="false">
      <c r="B205" s="68" t="n">
        <v>42430</v>
      </c>
      <c r="C205" s="31" t="n">
        <v>3.71</v>
      </c>
      <c r="D205" s="31" t="n">
        <v>0.005</v>
      </c>
      <c r="F205" s="31" t="n">
        <v>-0.0205</v>
      </c>
      <c r="G205" s="31" t="n">
        <v>0.15</v>
      </c>
      <c r="H205" s="31" t="n">
        <v>1.2</v>
      </c>
      <c r="I205" s="31" t="n">
        <v>0.47</v>
      </c>
      <c r="J205" s="31" t="n">
        <v>0.4</v>
      </c>
      <c r="K205" s="44" t="n">
        <v>41456</v>
      </c>
      <c r="L205" s="63" t="n">
        <v>41451</v>
      </c>
      <c r="M205" s="64" t="n">
        <v>41450</v>
      </c>
      <c r="N205" s="31"/>
      <c r="Q205" s="71"/>
      <c r="S205" s="70"/>
      <c r="T205" s="70"/>
      <c r="U205" s="70"/>
    </row>
    <row r="206" customFormat="false" ht="12.75" hidden="false" customHeight="false" outlineLevel="0" collapsed="false">
      <c r="B206" s="68" t="n">
        <v>42461</v>
      </c>
      <c r="C206" s="31" t="n">
        <v>3.614</v>
      </c>
      <c r="D206" s="31" t="n">
        <v>0.005</v>
      </c>
      <c r="F206" s="31" t="n">
        <v>-0.0225</v>
      </c>
      <c r="G206" s="31" t="n">
        <v>0.15</v>
      </c>
      <c r="H206" s="31" t="n">
        <v>0.6</v>
      </c>
      <c r="I206" s="31" t="n">
        <v>0.32</v>
      </c>
      <c r="J206" s="31" t="n">
        <v>0.3</v>
      </c>
      <c r="K206" s="44" t="n">
        <v>41487</v>
      </c>
      <c r="L206" s="63" t="n">
        <v>41484</v>
      </c>
      <c r="M206" s="64" t="n">
        <v>41481</v>
      </c>
      <c r="N206" s="31"/>
      <c r="Q206" s="71"/>
      <c r="S206" s="70"/>
      <c r="T206" s="70"/>
      <c r="U206" s="70"/>
    </row>
    <row r="207" customFormat="false" ht="12.75" hidden="false" customHeight="false" outlineLevel="0" collapsed="false">
      <c r="B207" s="68" t="n">
        <v>42491</v>
      </c>
      <c r="C207" s="31" t="n">
        <v>3.595</v>
      </c>
      <c r="D207" s="31" t="n">
        <v>0.005</v>
      </c>
      <c r="F207" s="31" t="n">
        <v>-0.0225</v>
      </c>
      <c r="G207" s="31" t="n">
        <v>0.15</v>
      </c>
      <c r="H207" s="31" t="n">
        <v>0.5</v>
      </c>
      <c r="I207" s="31" t="n">
        <v>0.44</v>
      </c>
      <c r="J207" s="31" t="n">
        <v>0.3</v>
      </c>
      <c r="K207" s="44" t="n">
        <v>41518</v>
      </c>
      <c r="L207" s="63" t="n">
        <v>41514</v>
      </c>
      <c r="M207" s="64" t="n">
        <v>41513</v>
      </c>
      <c r="N207" s="31"/>
      <c r="Q207" s="71"/>
      <c r="S207" s="70"/>
      <c r="T207" s="70"/>
      <c r="U207" s="70"/>
    </row>
    <row r="208" customFormat="false" ht="12.75" hidden="false" customHeight="false" outlineLevel="0" collapsed="false">
      <c r="B208" s="68" t="n">
        <v>42522</v>
      </c>
      <c r="C208" s="31" t="n">
        <v>3.606</v>
      </c>
      <c r="D208" s="31" t="n">
        <v>0.005</v>
      </c>
      <c r="F208" s="31" t="n">
        <v>-0.0175</v>
      </c>
      <c r="G208" s="31" t="n">
        <v>0.15</v>
      </c>
      <c r="H208" s="31" t="n">
        <v>0.5</v>
      </c>
      <c r="I208" s="31" t="n">
        <v>0.44</v>
      </c>
      <c r="J208" s="31" t="n">
        <v>0.35</v>
      </c>
      <c r="K208" s="44" t="n">
        <v>41548</v>
      </c>
      <c r="L208" s="63" t="n">
        <v>41543</v>
      </c>
      <c r="M208" s="64" t="n">
        <v>41542</v>
      </c>
      <c r="N208" s="31"/>
      <c r="Q208" s="71"/>
      <c r="S208" s="70"/>
      <c r="T208" s="70"/>
      <c r="U208" s="70"/>
    </row>
    <row r="209" customFormat="false" ht="12.75" hidden="false" customHeight="false" outlineLevel="0" collapsed="false">
      <c r="B209" s="68" t="n">
        <v>42552</v>
      </c>
      <c r="C209" s="31" t="n">
        <v>3.612</v>
      </c>
      <c r="D209" s="31" t="n">
        <v>0.005</v>
      </c>
      <c r="F209" s="31" t="n">
        <v>-0.0175</v>
      </c>
      <c r="G209" s="31" t="n">
        <v>0.15</v>
      </c>
      <c r="H209" s="31" t="n">
        <v>0.5</v>
      </c>
      <c r="I209" s="31" t="n">
        <v>0.44</v>
      </c>
      <c r="J209" s="31" t="n">
        <v>0.4</v>
      </c>
      <c r="K209" s="44" t="n">
        <v>41579</v>
      </c>
      <c r="L209" s="63" t="n">
        <v>41576</v>
      </c>
      <c r="M209" s="64" t="n">
        <v>41575</v>
      </c>
      <c r="N209" s="31"/>
      <c r="Q209" s="71"/>
      <c r="S209" s="70"/>
      <c r="T209" s="70"/>
      <c r="U209" s="70"/>
    </row>
    <row r="210" customFormat="false" ht="12.75" hidden="false" customHeight="false" outlineLevel="0" collapsed="false">
      <c r="B210" s="68" t="n">
        <v>42583</v>
      </c>
      <c r="C210" s="31" t="n">
        <v>3.62</v>
      </c>
      <c r="D210" s="31" t="n">
        <v>0.005</v>
      </c>
      <c r="F210" s="31" t="n">
        <v>-0.0175</v>
      </c>
      <c r="G210" s="31" t="n">
        <v>0.15</v>
      </c>
      <c r="H210" s="31" t="n">
        <v>0.5</v>
      </c>
      <c r="I210" s="31" t="n">
        <v>0.44</v>
      </c>
      <c r="J210" s="31" t="n">
        <v>0.55</v>
      </c>
      <c r="K210" s="44" t="n">
        <v>41609</v>
      </c>
      <c r="L210" s="63" t="n">
        <v>41604</v>
      </c>
      <c r="M210" s="64" t="n">
        <v>41603</v>
      </c>
      <c r="N210" s="31"/>
      <c r="Q210" s="71"/>
      <c r="S210" s="70"/>
      <c r="T210" s="70"/>
      <c r="U210" s="70"/>
    </row>
    <row r="211" customFormat="false" ht="12.75" hidden="false" customHeight="false" outlineLevel="0" collapsed="false">
      <c r="B211" s="68" t="n">
        <v>42614</v>
      </c>
      <c r="C211" s="31" t="n">
        <v>3.62</v>
      </c>
      <c r="D211" s="31" t="n">
        <v>0.005</v>
      </c>
      <c r="F211" s="31" t="n">
        <v>-0.0225</v>
      </c>
      <c r="G211" s="31" t="n">
        <v>0.15</v>
      </c>
      <c r="H211" s="31" t="n">
        <v>0.5</v>
      </c>
      <c r="I211" s="31" t="n">
        <v>0.52</v>
      </c>
      <c r="J211" s="31" t="n">
        <v>0.35</v>
      </c>
      <c r="K211" s="44" t="n">
        <v>41640</v>
      </c>
      <c r="L211" s="63" t="n">
        <v>41635</v>
      </c>
      <c r="M211" s="64" t="n">
        <v>41634</v>
      </c>
      <c r="N211" s="31"/>
      <c r="Q211" s="71"/>
      <c r="S211" s="70"/>
      <c r="T211" s="70"/>
      <c r="U211" s="70"/>
    </row>
    <row r="212" customFormat="false" ht="12.75" hidden="false" customHeight="false" outlineLevel="0" collapsed="false">
      <c r="B212" s="68" t="n">
        <v>42644</v>
      </c>
      <c r="C212" s="31" t="n">
        <v>3.651</v>
      </c>
      <c r="D212" s="31" t="n">
        <v>0.005</v>
      </c>
      <c r="F212" s="31" t="n">
        <v>-0.0225</v>
      </c>
      <c r="G212" s="31" t="n">
        <v>0.15</v>
      </c>
      <c r="H212" s="31" t="n">
        <v>0.6</v>
      </c>
      <c r="I212" s="31" t="n">
        <v>0.52</v>
      </c>
      <c r="J212" s="31" t="n">
        <v>0.45</v>
      </c>
      <c r="K212" s="44" t="n">
        <v>41671</v>
      </c>
      <c r="L212" s="63" t="n">
        <v>41668</v>
      </c>
      <c r="M212" s="64" t="n">
        <v>41667</v>
      </c>
      <c r="N212" s="31"/>
      <c r="Q212" s="71"/>
      <c r="S212" s="70"/>
      <c r="T212" s="70"/>
      <c r="U212" s="70"/>
    </row>
    <row r="213" customFormat="false" ht="12.75" hidden="false" customHeight="false" outlineLevel="0" collapsed="false">
      <c r="B213" s="68" t="n">
        <v>42675</v>
      </c>
      <c r="C213" s="31" t="n">
        <v>3.787</v>
      </c>
      <c r="D213" s="31" t="n">
        <v>0.005</v>
      </c>
      <c r="F213" s="31" t="n">
        <v>-0.02</v>
      </c>
      <c r="G213" s="31" t="n">
        <v>0.15</v>
      </c>
      <c r="H213" s="31" t="n">
        <v>0.7</v>
      </c>
      <c r="I213" s="31" t="n">
        <v>0.52</v>
      </c>
      <c r="J213" s="31" t="n">
        <v>0.5</v>
      </c>
      <c r="K213" s="44" t="n">
        <v>41699</v>
      </c>
      <c r="L213" s="63" t="n">
        <v>41696</v>
      </c>
      <c r="M213" s="64" t="n">
        <v>41695</v>
      </c>
      <c r="N213" s="31"/>
      <c r="Q213" s="71"/>
      <c r="S213" s="70"/>
      <c r="T213" s="70"/>
      <c r="U213" s="70"/>
    </row>
    <row r="214" customFormat="false" ht="12.75" hidden="false" customHeight="false" outlineLevel="0" collapsed="false">
      <c r="B214" s="68" t="n">
        <v>42705</v>
      </c>
      <c r="C214" s="31" t="n">
        <v>3.912</v>
      </c>
      <c r="D214" s="31" t="n">
        <v>0.005</v>
      </c>
      <c r="F214" s="31" t="n">
        <v>-0.0185</v>
      </c>
      <c r="G214" s="31" t="n">
        <v>0.15</v>
      </c>
      <c r="H214" s="31" t="n">
        <v>1.2</v>
      </c>
      <c r="I214" s="31" t="n">
        <v>0.57</v>
      </c>
      <c r="J214" s="31" t="n">
        <v>0.8</v>
      </c>
      <c r="K214" s="44" t="n">
        <v>41730</v>
      </c>
      <c r="L214" s="63" t="n">
        <v>41725</v>
      </c>
      <c r="M214" s="64" t="n">
        <v>41724</v>
      </c>
      <c r="N214" s="31"/>
      <c r="Q214" s="71"/>
      <c r="S214" s="70"/>
      <c r="T214" s="70"/>
      <c r="U214" s="70"/>
    </row>
    <row r="215" customFormat="false" ht="12.75" hidden="false" customHeight="false" outlineLevel="0" collapsed="false">
      <c r="B215" s="68" t="n">
        <v>42736</v>
      </c>
      <c r="C215" s="31" t="n">
        <v>4.023</v>
      </c>
      <c r="D215" s="31" t="n">
        <v>0.005</v>
      </c>
      <c r="F215" s="31" t="n">
        <v>-0.0185</v>
      </c>
      <c r="G215" s="31" t="n">
        <v>0.15</v>
      </c>
      <c r="H215" s="31" t="n">
        <v>1.3</v>
      </c>
      <c r="I215" s="31" t="n">
        <v>0.57</v>
      </c>
      <c r="J215" s="31" t="n">
        <v>0.9</v>
      </c>
      <c r="K215" s="44" t="n">
        <v>41760</v>
      </c>
      <c r="L215" s="63" t="n">
        <v>41757</v>
      </c>
      <c r="M215" s="64" t="n">
        <v>41754</v>
      </c>
      <c r="N215" s="31"/>
      <c r="Q215" s="71"/>
      <c r="S215" s="70"/>
      <c r="T215" s="70"/>
      <c r="U215" s="70"/>
    </row>
    <row r="216" customFormat="false" ht="12.75" hidden="false" customHeight="false" outlineLevel="0" collapsed="false">
      <c r="B216" s="68" t="n">
        <v>42767</v>
      </c>
      <c r="C216" s="31" t="n">
        <v>3.905</v>
      </c>
      <c r="D216" s="31" t="n">
        <v>0.005</v>
      </c>
      <c r="F216" s="31" t="n">
        <v>-0.0185</v>
      </c>
      <c r="G216" s="31" t="n">
        <v>0.15</v>
      </c>
      <c r="H216" s="31" t="n">
        <v>1.3</v>
      </c>
      <c r="I216" s="31" t="n">
        <v>0.52</v>
      </c>
      <c r="J216" s="31" t="n">
        <v>0.85</v>
      </c>
      <c r="K216" s="44" t="n">
        <v>41791</v>
      </c>
      <c r="L216" s="63" t="n">
        <v>41787</v>
      </c>
      <c r="M216" s="64" t="n">
        <v>41786</v>
      </c>
      <c r="N216" s="31"/>
      <c r="Q216" s="71"/>
      <c r="S216" s="70"/>
      <c r="T216" s="70"/>
      <c r="U216" s="70"/>
    </row>
    <row r="217" customFormat="false" ht="12.75" hidden="false" customHeight="false" outlineLevel="0" collapsed="false">
      <c r="B217" s="68" t="n">
        <v>42795</v>
      </c>
      <c r="C217" s="31" t="n">
        <v>3.8275</v>
      </c>
      <c r="D217" s="31" t="n">
        <v>0</v>
      </c>
      <c r="F217" s="31" t="n">
        <v>0</v>
      </c>
      <c r="G217" s="31" t="n">
        <v>0.15</v>
      </c>
      <c r="H217" s="31" t="n">
        <v>1.2</v>
      </c>
      <c r="I217" s="31" t="n">
        <v>0.47</v>
      </c>
      <c r="J217" s="31" t="n">
        <v>0.4</v>
      </c>
      <c r="K217" s="44" t="n">
        <v>41821</v>
      </c>
      <c r="L217" s="63" t="n">
        <v>41816</v>
      </c>
      <c r="M217" s="64" t="n">
        <v>41815</v>
      </c>
      <c r="N217" s="31"/>
      <c r="Q217" s="71"/>
      <c r="S217" s="70"/>
      <c r="T217" s="70"/>
      <c r="U217" s="70"/>
    </row>
    <row r="218" customFormat="false" ht="12.75" hidden="false" customHeight="false" outlineLevel="0" collapsed="false">
      <c r="B218" s="68" t="n">
        <v>42826</v>
      </c>
      <c r="C218" s="31" t="n">
        <v>3.7315</v>
      </c>
      <c r="D218" s="31" t="n">
        <v>0</v>
      </c>
      <c r="F218" s="31" t="n">
        <v>0</v>
      </c>
      <c r="G218" s="31" t="n">
        <v>0.15</v>
      </c>
      <c r="H218" s="31" t="n">
        <v>0.6</v>
      </c>
      <c r="I218" s="31" t="n">
        <v>0.32</v>
      </c>
      <c r="J218" s="31" t="n">
        <v>0.3</v>
      </c>
      <c r="K218" s="44" t="n">
        <v>41852</v>
      </c>
      <c r="L218" s="63" t="n">
        <v>41849</v>
      </c>
      <c r="M218" s="64" t="n">
        <v>41848</v>
      </c>
      <c r="N218" s="31"/>
      <c r="Q218" s="71"/>
      <c r="S218" s="70"/>
      <c r="T218" s="70"/>
      <c r="U218" s="70"/>
    </row>
    <row r="219" customFormat="false" ht="12.75" hidden="false" customHeight="false" outlineLevel="0" collapsed="false">
      <c r="B219" s="68" t="n">
        <v>42856</v>
      </c>
      <c r="C219" s="31" t="n">
        <v>3.7125</v>
      </c>
      <c r="D219" s="31" t="n">
        <v>0</v>
      </c>
      <c r="F219" s="31" t="n">
        <v>0</v>
      </c>
      <c r="G219" s="31" t="n">
        <v>0.15</v>
      </c>
      <c r="H219" s="31" t="n">
        <v>0.5</v>
      </c>
      <c r="I219" s="31" t="n">
        <v>0.44</v>
      </c>
      <c r="J219" s="31" t="n">
        <v>0.3</v>
      </c>
      <c r="K219" s="44" t="n">
        <v>41883</v>
      </c>
      <c r="L219" s="63" t="n">
        <v>41878</v>
      </c>
      <c r="M219" s="64" t="n">
        <v>41877</v>
      </c>
      <c r="N219" s="31"/>
      <c r="Q219" s="71"/>
      <c r="S219" s="70"/>
      <c r="T219" s="70"/>
      <c r="U219" s="70"/>
    </row>
    <row r="220" customFormat="false" ht="12.75" hidden="false" customHeight="false" outlineLevel="0" collapsed="false">
      <c r="B220" s="68" t="n">
        <v>42887</v>
      </c>
      <c r="C220" s="31" t="n">
        <v>3.7235</v>
      </c>
      <c r="D220" s="31" t="n">
        <v>0</v>
      </c>
      <c r="F220" s="31" t="n">
        <v>0</v>
      </c>
      <c r="G220" s="31" t="n">
        <v>0.15</v>
      </c>
      <c r="H220" s="31" t="n">
        <v>0.5</v>
      </c>
      <c r="I220" s="31" t="n">
        <v>0.44</v>
      </c>
      <c r="J220" s="31" t="n">
        <v>0.35</v>
      </c>
      <c r="K220" s="44" t="n">
        <v>41913</v>
      </c>
      <c r="L220" s="63" t="n">
        <v>41908</v>
      </c>
      <c r="M220" s="64" t="n">
        <v>41907</v>
      </c>
      <c r="N220" s="31"/>
      <c r="Q220" s="71"/>
      <c r="S220" s="70"/>
      <c r="T220" s="70"/>
      <c r="U220" s="70"/>
    </row>
    <row r="221" customFormat="false" ht="12.75" hidden="false" customHeight="false" outlineLevel="0" collapsed="false">
      <c r="B221" s="68" t="n">
        <v>42917</v>
      </c>
      <c r="C221" s="31" t="n">
        <v>3.7295</v>
      </c>
      <c r="D221" s="31" t="n">
        <v>0</v>
      </c>
      <c r="F221" s="31" t="n">
        <v>0</v>
      </c>
      <c r="G221" s="31" t="n">
        <v>0.15</v>
      </c>
      <c r="H221" s="31" t="n">
        <v>0.5</v>
      </c>
      <c r="I221" s="31" t="n">
        <v>0.44</v>
      </c>
      <c r="J221" s="31" t="n">
        <v>0.4</v>
      </c>
      <c r="K221" s="44" t="n">
        <v>41944</v>
      </c>
      <c r="L221" s="63" t="n">
        <v>41941</v>
      </c>
      <c r="M221" s="64" t="n">
        <v>41940</v>
      </c>
      <c r="N221" s="31"/>
      <c r="Q221" s="71"/>
      <c r="S221" s="70"/>
      <c r="T221" s="70"/>
      <c r="U221" s="70"/>
    </row>
    <row r="222" customFormat="false" ht="12.75" hidden="false" customHeight="false" outlineLevel="0" collapsed="false">
      <c r="B222" s="68" t="n">
        <v>42948</v>
      </c>
      <c r="C222" s="31" t="n">
        <v>3.7375</v>
      </c>
      <c r="D222" s="31" t="n">
        <v>0</v>
      </c>
      <c r="F222" s="31" t="n">
        <v>0</v>
      </c>
      <c r="G222" s="31" t="n">
        <v>0.15</v>
      </c>
      <c r="H222" s="31" t="n">
        <v>0.5</v>
      </c>
      <c r="I222" s="31" t="n">
        <v>0.44</v>
      </c>
      <c r="J222" s="31" t="n">
        <v>0.55</v>
      </c>
      <c r="K222" s="44" t="n">
        <v>41974</v>
      </c>
      <c r="L222" s="63" t="n">
        <v>41968</v>
      </c>
      <c r="M222" s="64" t="n">
        <v>41967</v>
      </c>
      <c r="N222" s="31"/>
      <c r="Q222" s="71"/>
      <c r="S222" s="70"/>
      <c r="T222" s="70"/>
      <c r="U222" s="70"/>
    </row>
    <row r="223" customFormat="false" ht="12.75" hidden="false" customHeight="false" outlineLevel="0" collapsed="false">
      <c r="B223" s="68" t="n">
        <v>42979</v>
      </c>
      <c r="C223" s="31" t="n">
        <v>3.7375</v>
      </c>
      <c r="D223" s="31" t="n">
        <v>0</v>
      </c>
      <c r="F223" s="31" t="n">
        <v>0</v>
      </c>
      <c r="G223" s="31" t="n">
        <v>0.15</v>
      </c>
      <c r="H223" s="31" t="n">
        <v>0.5</v>
      </c>
      <c r="I223" s="31" t="n">
        <v>0.52</v>
      </c>
      <c r="J223" s="31" t="n">
        <v>0.35</v>
      </c>
      <c r="K223" s="44" t="n">
        <v>42005</v>
      </c>
      <c r="L223" s="63" t="n">
        <v>42002</v>
      </c>
      <c r="M223" s="64" t="n">
        <v>41999</v>
      </c>
      <c r="N223" s="31"/>
      <c r="Q223" s="71"/>
      <c r="S223" s="70"/>
      <c r="T223" s="70"/>
      <c r="U223" s="70"/>
    </row>
    <row r="224" customFormat="false" ht="12.75" hidden="false" customHeight="false" outlineLevel="0" collapsed="false">
      <c r="B224" s="68" t="n">
        <v>43009</v>
      </c>
      <c r="C224" s="31" t="n">
        <v>3.7685</v>
      </c>
      <c r="D224" s="31" t="n">
        <v>0</v>
      </c>
      <c r="F224" s="31" t="n">
        <v>0</v>
      </c>
      <c r="G224" s="31" t="n">
        <v>0.15</v>
      </c>
      <c r="H224" s="31" t="n">
        <v>0.6</v>
      </c>
      <c r="I224" s="31" t="n">
        <v>0.52</v>
      </c>
      <c r="J224" s="31" t="n">
        <v>0.45</v>
      </c>
      <c r="K224" s="44" t="n">
        <v>42036</v>
      </c>
      <c r="L224" s="63" t="n">
        <v>42032</v>
      </c>
      <c r="M224" s="64" t="n">
        <v>42031</v>
      </c>
      <c r="N224" s="31"/>
      <c r="Q224" s="71"/>
      <c r="S224" s="70"/>
      <c r="T224" s="70"/>
      <c r="U224" s="70"/>
    </row>
    <row r="225" customFormat="false" ht="12.75" hidden="false" customHeight="false" outlineLevel="0" collapsed="false">
      <c r="B225" s="68" t="n">
        <v>43040</v>
      </c>
      <c r="C225" s="31" t="n">
        <v>3.9045</v>
      </c>
      <c r="D225" s="31" t="n">
        <v>0</v>
      </c>
      <c r="F225" s="31" t="n">
        <v>0</v>
      </c>
      <c r="G225" s="31" t="n">
        <v>0.15</v>
      </c>
      <c r="H225" s="31" t="n">
        <v>0.7</v>
      </c>
      <c r="I225" s="31" t="n">
        <v>0.52</v>
      </c>
      <c r="J225" s="31" t="n">
        <v>0.5</v>
      </c>
      <c r="K225" s="44" t="n">
        <v>42064</v>
      </c>
      <c r="L225" s="63" t="n">
        <v>42060</v>
      </c>
      <c r="M225" s="64" t="n">
        <v>42059</v>
      </c>
      <c r="N225" s="31"/>
      <c r="Q225" s="71"/>
      <c r="S225" s="70"/>
      <c r="T225" s="70"/>
      <c r="U225" s="70"/>
    </row>
    <row r="226" customFormat="false" ht="12.75" hidden="false" customHeight="false" outlineLevel="0" collapsed="false">
      <c r="B226" s="68" t="n">
        <v>43070</v>
      </c>
      <c r="C226" s="31" t="n">
        <v>4.0295</v>
      </c>
      <c r="D226" s="31" t="n">
        <v>0</v>
      </c>
      <c r="F226" s="31" t="n">
        <v>0</v>
      </c>
      <c r="G226" s="31" t="n">
        <v>0.15</v>
      </c>
      <c r="H226" s="31" t="n">
        <v>1.2</v>
      </c>
      <c r="I226" s="31" t="n">
        <v>0.57</v>
      </c>
      <c r="J226" s="31" t="n">
        <v>0.8</v>
      </c>
      <c r="K226" s="44" t="n">
        <v>42095</v>
      </c>
      <c r="L226" s="63" t="n">
        <v>42090</v>
      </c>
      <c r="M226" s="64" t="n">
        <v>42089</v>
      </c>
      <c r="N226" s="31"/>
      <c r="Q226" s="71"/>
      <c r="S226" s="70"/>
      <c r="T226" s="70"/>
      <c r="U226" s="70"/>
    </row>
    <row r="227" customFormat="false" ht="12.75" hidden="false" customHeight="false" outlineLevel="0" collapsed="false">
      <c r="B227" s="68" t="n">
        <v>43101</v>
      </c>
      <c r="C227" s="31" t="n">
        <v>4.1455</v>
      </c>
      <c r="D227" s="31" t="n">
        <v>0</v>
      </c>
      <c r="F227" s="31" t="n">
        <v>0</v>
      </c>
      <c r="K227" s="44" t="n">
        <v>42125</v>
      </c>
      <c r="L227" s="63" t="n">
        <v>42122</v>
      </c>
      <c r="M227" s="64" t="n">
        <v>42121</v>
      </c>
      <c r="N227" s="31"/>
      <c r="Q227" s="71"/>
      <c r="S227" s="70"/>
      <c r="T227" s="70"/>
      <c r="U227" s="70"/>
    </row>
    <row r="228" customFormat="false" ht="12.75" hidden="false" customHeight="false" outlineLevel="0" collapsed="false">
      <c r="B228" s="68" t="n">
        <v>43132</v>
      </c>
      <c r="C228" s="31" t="n">
        <v>4.0275</v>
      </c>
      <c r="D228" s="31" t="n">
        <v>0</v>
      </c>
      <c r="F228" s="31" t="n">
        <v>0</v>
      </c>
      <c r="K228" s="44" t="n">
        <v>42156</v>
      </c>
      <c r="L228" s="63" t="n">
        <v>42151</v>
      </c>
      <c r="M228" s="64" t="n">
        <v>42150</v>
      </c>
      <c r="N228" s="31"/>
      <c r="Q228" s="71"/>
      <c r="S228" s="70"/>
      <c r="T228" s="70"/>
      <c r="U228" s="70"/>
    </row>
    <row r="229" customFormat="false" ht="12.75" hidden="false" customHeight="false" outlineLevel="0" collapsed="false">
      <c r="B229" s="68" t="n">
        <v>43160</v>
      </c>
      <c r="C229" s="31" t="n">
        <v>3.95</v>
      </c>
      <c r="D229" s="31" t="n">
        <v>0</v>
      </c>
      <c r="F229" s="31" t="n">
        <v>0</v>
      </c>
      <c r="K229" s="44" t="n">
        <v>42186</v>
      </c>
      <c r="L229" s="63" t="n">
        <v>42181</v>
      </c>
      <c r="M229" s="64" t="n">
        <v>42180</v>
      </c>
      <c r="N229" s="31"/>
      <c r="Q229" s="71"/>
      <c r="S229" s="70"/>
      <c r="T229" s="70"/>
      <c r="U229" s="70"/>
    </row>
    <row r="230" customFormat="false" ht="12.75" hidden="false" customHeight="false" outlineLevel="0" collapsed="false">
      <c r="B230" s="68" t="n">
        <v>43191</v>
      </c>
      <c r="C230" s="31" t="n">
        <v>3.854</v>
      </c>
      <c r="D230" s="31" t="n">
        <v>0</v>
      </c>
      <c r="F230" s="31" t="n">
        <v>0</v>
      </c>
      <c r="K230" s="44" t="n">
        <v>42217</v>
      </c>
      <c r="L230" s="63" t="n">
        <v>42214</v>
      </c>
      <c r="M230" s="64" t="n">
        <v>42213</v>
      </c>
      <c r="N230" s="31"/>
      <c r="Q230" s="71"/>
      <c r="S230" s="70"/>
      <c r="T230" s="70"/>
      <c r="U230" s="70"/>
    </row>
    <row r="231" customFormat="false" ht="12.75" hidden="false" customHeight="false" outlineLevel="0" collapsed="false">
      <c r="B231" s="68" t="n">
        <v>43221</v>
      </c>
      <c r="C231" s="31" t="n">
        <v>3.835</v>
      </c>
      <c r="D231" s="31" t="n">
        <v>0</v>
      </c>
      <c r="F231" s="31" t="n">
        <v>0</v>
      </c>
      <c r="K231" s="44" t="n">
        <v>42248</v>
      </c>
      <c r="L231" s="63" t="n">
        <v>42243</v>
      </c>
      <c r="M231" s="64" t="n">
        <v>42242</v>
      </c>
      <c r="N231" s="31"/>
      <c r="Q231" s="71"/>
      <c r="S231" s="70"/>
      <c r="T231" s="70"/>
      <c r="U231" s="70"/>
    </row>
    <row r="232" customFormat="false" ht="12.75" hidden="false" customHeight="false" outlineLevel="0" collapsed="false">
      <c r="B232" s="68" t="n">
        <v>43252</v>
      </c>
      <c r="C232" s="31" t="n">
        <v>3.846</v>
      </c>
      <c r="D232" s="31" t="n">
        <v>0</v>
      </c>
      <c r="F232" s="31" t="n">
        <v>0</v>
      </c>
      <c r="K232" s="44" t="n">
        <v>42278</v>
      </c>
      <c r="L232" s="63" t="n">
        <v>42275</v>
      </c>
      <c r="M232" s="64" t="n">
        <v>42272</v>
      </c>
      <c r="N232" s="31"/>
      <c r="Q232" s="71"/>
      <c r="S232" s="70"/>
      <c r="T232" s="70"/>
      <c r="U232" s="70"/>
    </row>
    <row r="233" customFormat="false" ht="12.75" hidden="false" customHeight="false" outlineLevel="0" collapsed="false">
      <c r="B233" s="68" t="n">
        <v>43282</v>
      </c>
      <c r="C233" s="31" t="n">
        <v>3.852</v>
      </c>
      <c r="D233" s="31" t="n">
        <v>0</v>
      </c>
      <c r="F233" s="31" t="n">
        <v>0</v>
      </c>
      <c r="K233" s="44" t="n">
        <v>42309</v>
      </c>
      <c r="L233" s="63" t="n">
        <v>42305</v>
      </c>
      <c r="M233" s="64" t="n">
        <v>42304</v>
      </c>
      <c r="N233" s="31"/>
      <c r="Q233" s="71"/>
      <c r="S233" s="70"/>
      <c r="T233" s="70"/>
      <c r="U233" s="70"/>
    </row>
    <row r="234" customFormat="false" ht="12.75" hidden="false" customHeight="false" outlineLevel="0" collapsed="false">
      <c r="B234" s="68" t="n">
        <v>43313</v>
      </c>
      <c r="C234" s="31" t="n">
        <v>3.86</v>
      </c>
      <c r="D234" s="31" t="n">
        <v>0</v>
      </c>
      <c r="F234" s="31" t="n">
        <v>0</v>
      </c>
      <c r="K234" s="44" t="n">
        <v>42339</v>
      </c>
      <c r="L234" s="63" t="n">
        <v>42333</v>
      </c>
      <c r="M234" s="64" t="n">
        <v>42332</v>
      </c>
      <c r="N234" s="31"/>
      <c r="Q234" s="71"/>
      <c r="S234" s="70"/>
      <c r="T234" s="70"/>
      <c r="U234" s="70"/>
    </row>
    <row r="235" customFormat="false" ht="12.75" hidden="false" customHeight="false" outlineLevel="0" collapsed="false">
      <c r="B235" s="68" t="n">
        <v>43344</v>
      </c>
      <c r="C235" s="31" t="n">
        <v>3.86</v>
      </c>
      <c r="D235" s="31" t="n">
        <v>0</v>
      </c>
      <c r="F235" s="31" t="n">
        <v>0</v>
      </c>
      <c r="K235" s="44" t="n">
        <v>42370</v>
      </c>
      <c r="L235" s="63" t="n">
        <v>42367</v>
      </c>
      <c r="M235" s="64" t="n">
        <v>42366</v>
      </c>
      <c r="N235" s="31"/>
      <c r="Q235" s="71"/>
      <c r="S235" s="70"/>
      <c r="T235" s="70"/>
      <c r="U235" s="70"/>
    </row>
    <row r="236" customFormat="false" ht="12.75" hidden="false" customHeight="false" outlineLevel="0" collapsed="false">
      <c r="B236" s="68" t="n">
        <v>43374</v>
      </c>
      <c r="C236" s="31" t="n">
        <v>3.891</v>
      </c>
      <c r="D236" s="31" t="n">
        <v>0</v>
      </c>
      <c r="F236" s="31" t="n">
        <v>0</v>
      </c>
      <c r="K236" s="44" t="n">
        <v>42401</v>
      </c>
      <c r="L236" s="63" t="n">
        <v>42396</v>
      </c>
      <c r="M236" s="64" t="n">
        <v>42395</v>
      </c>
      <c r="N236" s="31"/>
      <c r="Q236" s="71"/>
      <c r="S236" s="70"/>
      <c r="T236" s="70"/>
      <c r="U236" s="70"/>
    </row>
    <row r="237" customFormat="false" ht="12.75" hidden="false" customHeight="false" outlineLevel="0" collapsed="false">
      <c r="B237" s="68" t="n">
        <v>43405</v>
      </c>
      <c r="C237" s="31" t="n">
        <v>4.027</v>
      </c>
      <c r="D237" s="31" t="n">
        <v>0</v>
      </c>
      <c r="F237" s="31" t="n">
        <v>0</v>
      </c>
      <c r="K237" s="44" t="n">
        <v>42430</v>
      </c>
      <c r="L237" s="63" t="n">
        <v>42425</v>
      </c>
      <c r="M237" s="64" t="n">
        <v>42424</v>
      </c>
      <c r="N237" s="31"/>
      <c r="Q237" s="71"/>
      <c r="S237" s="70"/>
      <c r="T237" s="70"/>
      <c r="U237" s="70"/>
    </row>
    <row r="238" customFormat="false" ht="12.75" hidden="false" customHeight="false" outlineLevel="0" collapsed="false">
      <c r="B238" s="68" t="n">
        <v>43435</v>
      </c>
      <c r="C238" s="31" t="n">
        <v>4.152</v>
      </c>
      <c r="D238" s="31" t="n">
        <v>0</v>
      </c>
      <c r="F238" s="31" t="n">
        <v>0</v>
      </c>
      <c r="K238" s="44" t="n">
        <v>42461</v>
      </c>
      <c r="L238" s="63" t="n">
        <v>42458</v>
      </c>
      <c r="M238" s="64" t="n">
        <v>42457</v>
      </c>
      <c r="N238" s="31"/>
      <c r="Q238" s="71"/>
      <c r="S238" s="70"/>
      <c r="T238" s="70"/>
      <c r="U238" s="70"/>
    </row>
    <row r="239" customFormat="false" ht="12.75" hidden="false" customHeight="false" outlineLevel="0" collapsed="false">
      <c r="B239" s="68" t="n">
        <v>43466</v>
      </c>
      <c r="C239" s="31" t="n">
        <v>4.273</v>
      </c>
      <c r="D239" s="31" t="n">
        <v>0</v>
      </c>
      <c r="F239" s="31" t="n">
        <v>0</v>
      </c>
      <c r="K239" s="44" t="n">
        <v>42491</v>
      </c>
      <c r="L239" s="63" t="n">
        <v>42487</v>
      </c>
      <c r="M239" s="64" t="n">
        <v>42486</v>
      </c>
      <c r="N239" s="31"/>
      <c r="Q239" s="71"/>
      <c r="S239" s="70"/>
      <c r="T239" s="70"/>
      <c r="U239" s="70"/>
    </row>
    <row r="240" customFormat="false" ht="12.75" hidden="false" customHeight="false" outlineLevel="0" collapsed="false">
      <c r="B240" s="68" t="n">
        <v>43497</v>
      </c>
      <c r="C240" s="31" t="n">
        <v>4.155</v>
      </c>
      <c r="D240" s="31" t="n">
        <v>0</v>
      </c>
      <c r="F240" s="31" t="n">
        <v>0</v>
      </c>
      <c r="K240" s="44" t="n">
        <v>42522</v>
      </c>
      <c r="L240" s="63" t="n">
        <v>42516</v>
      </c>
      <c r="M240" s="64" t="n">
        <v>42515</v>
      </c>
      <c r="N240" s="31"/>
      <c r="Q240" s="71"/>
      <c r="S240" s="70"/>
      <c r="T240" s="70"/>
      <c r="U240" s="70"/>
    </row>
    <row r="241" customFormat="false" ht="12.75" hidden="false" customHeight="false" outlineLevel="0" collapsed="false">
      <c r="B241" s="68" t="n">
        <v>43525</v>
      </c>
      <c r="C241" s="31" t="n">
        <v>4.0775</v>
      </c>
      <c r="D241" s="31" t="n">
        <v>0</v>
      </c>
      <c r="F241" s="31" t="n">
        <v>0</v>
      </c>
      <c r="K241" s="44" t="n">
        <v>42552</v>
      </c>
      <c r="L241" s="63" t="n">
        <v>42549</v>
      </c>
      <c r="M241" s="64" t="n">
        <v>42548</v>
      </c>
      <c r="N241" s="31"/>
      <c r="Q241" s="71"/>
      <c r="S241" s="70"/>
      <c r="T241" s="70"/>
      <c r="U241" s="70"/>
    </row>
    <row r="242" customFormat="false" ht="12.75" hidden="false" customHeight="false" outlineLevel="0" collapsed="false">
      <c r="B242" s="68" t="n">
        <v>43556</v>
      </c>
      <c r="C242" s="31" t="n">
        <v>3.9815</v>
      </c>
      <c r="D242" s="31" t="n">
        <v>0</v>
      </c>
      <c r="F242" s="31" t="n">
        <v>0</v>
      </c>
      <c r="K242" s="44" t="n">
        <v>42583</v>
      </c>
      <c r="L242" s="63" t="n">
        <v>42578</v>
      </c>
      <c r="M242" s="64" t="n">
        <v>42577</v>
      </c>
      <c r="N242" s="31"/>
      <c r="Q242" s="71"/>
      <c r="S242" s="70"/>
      <c r="T242" s="70"/>
      <c r="U242" s="70"/>
    </row>
    <row r="243" customFormat="false" ht="12.75" hidden="false" customHeight="false" outlineLevel="0" collapsed="false">
      <c r="B243" s="68" t="n">
        <v>43586</v>
      </c>
      <c r="C243" s="31" t="n">
        <v>3.9625</v>
      </c>
      <c r="D243" s="31" t="n">
        <v>0</v>
      </c>
      <c r="F243" s="31" t="n">
        <v>0</v>
      </c>
      <c r="K243" s="44" t="n">
        <v>42614</v>
      </c>
      <c r="L243" s="63" t="n">
        <v>42611</v>
      </c>
      <c r="M243" s="64" t="n">
        <v>42608</v>
      </c>
      <c r="N243" s="31"/>
      <c r="Q243" s="71"/>
      <c r="S243" s="70"/>
      <c r="T243" s="70"/>
      <c r="U243" s="70"/>
    </row>
    <row r="244" customFormat="false" ht="12.75" hidden="false" customHeight="false" outlineLevel="0" collapsed="false">
      <c r="B244" s="68" t="n">
        <v>43617</v>
      </c>
      <c r="C244" s="31" t="n">
        <v>3.9735</v>
      </c>
      <c r="D244" s="31" t="n">
        <v>0</v>
      </c>
      <c r="F244" s="31" t="n">
        <v>0</v>
      </c>
      <c r="K244" s="44" t="n">
        <v>42644</v>
      </c>
      <c r="L244" s="63" t="n">
        <v>42641</v>
      </c>
      <c r="M244" s="64" t="n">
        <v>42640</v>
      </c>
      <c r="N244" s="31"/>
      <c r="Q244" s="71"/>
      <c r="S244" s="70"/>
      <c r="T244" s="70"/>
      <c r="U244" s="70"/>
    </row>
    <row r="245" customFormat="false" ht="12.75" hidden="false" customHeight="false" outlineLevel="0" collapsed="false">
      <c r="B245" s="68" t="n">
        <v>43647</v>
      </c>
      <c r="C245" s="31" t="n">
        <v>3.9795</v>
      </c>
      <c r="D245" s="31" t="n">
        <v>0</v>
      </c>
      <c r="F245" s="31" t="n">
        <v>0</v>
      </c>
      <c r="K245" s="44" t="n">
        <v>42675</v>
      </c>
      <c r="L245" s="63" t="n">
        <v>42670</v>
      </c>
      <c r="M245" s="64" t="n">
        <v>42669</v>
      </c>
      <c r="N245" s="31"/>
      <c r="Q245" s="71"/>
    </row>
    <row r="246" customFormat="false" ht="12.75" hidden="false" customHeight="false" outlineLevel="0" collapsed="false">
      <c r="B246" s="68" t="n">
        <v>43678</v>
      </c>
      <c r="C246" s="31" t="n">
        <v>3.9875</v>
      </c>
      <c r="D246" s="31" t="n">
        <v>0</v>
      </c>
      <c r="F246" s="31" t="n">
        <v>0</v>
      </c>
      <c r="K246" s="44" t="n">
        <v>42705</v>
      </c>
      <c r="L246" s="63" t="n">
        <v>42702</v>
      </c>
      <c r="M246" s="64" t="n">
        <v>42699</v>
      </c>
      <c r="N246" s="31"/>
      <c r="Q246" s="71"/>
    </row>
    <row r="247" customFormat="false" ht="12.75" hidden="false" customHeight="false" outlineLevel="0" collapsed="false">
      <c r="B247" s="68" t="n">
        <v>43709</v>
      </c>
      <c r="C247" s="31" t="n">
        <v>3.9875</v>
      </c>
      <c r="D247" s="31" t="n">
        <v>0</v>
      </c>
      <c r="F247" s="31" t="n">
        <v>0</v>
      </c>
      <c r="K247" s="44" t="n">
        <v>42736</v>
      </c>
      <c r="L247" s="63" t="n">
        <v>42732</v>
      </c>
      <c r="M247" s="64" t="n">
        <v>42731</v>
      </c>
      <c r="N247" s="31"/>
      <c r="Q247" s="71"/>
    </row>
    <row r="248" customFormat="false" ht="12.75" hidden="false" customHeight="false" outlineLevel="0" collapsed="false">
      <c r="B248" s="68" t="n">
        <v>43739</v>
      </c>
      <c r="C248" s="31" t="n">
        <v>4.0185</v>
      </c>
      <c r="D248" s="31" t="n">
        <v>0</v>
      </c>
      <c r="F248" s="31" t="n">
        <v>0</v>
      </c>
      <c r="K248" s="44" t="n">
        <v>42767</v>
      </c>
      <c r="L248" s="63" t="n">
        <v>42762</v>
      </c>
      <c r="M248" s="64" t="n">
        <v>42761</v>
      </c>
      <c r="N248" s="31"/>
      <c r="Q248" s="71"/>
    </row>
    <row r="249" customFormat="false" ht="12.75" hidden="false" customHeight="false" outlineLevel="0" collapsed="false">
      <c r="B249" s="68" t="n">
        <v>43770</v>
      </c>
      <c r="C249" s="31" t="n">
        <v>4.1545</v>
      </c>
      <c r="D249" s="31" t="n">
        <v>0</v>
      </c>
      <c r="F249" s="31" t="n">
        <v>0</v>
      </c>
      <c r="K249" s="44" t="n">
        <v>42795</v>
      </c>
      <c r="L249" s="63" t="n">
        <v>42790</v>
      </c>
      <c r="M249" s="64" t="n">
        <v>42789</v>
      </c>
      <c r="N249" s="31"/>
      <c r="P249" s="72"/>
      <c r="Q249" s="71"/>
    </row>
    <row r="250" customFormat="false" ht="12.75" hidden="false" customHeight="false" outlineLevel="0" collapsed="false">
      <c r="B250" s="68" t="n">
        <v>43800</v>
      </c>
      <c r="C250" s="31" t="n">
        <v>4.2795</v>
      </c>
      <c r="D250" s="31" t="n">
        <v>0</v>
      </c>
      <c r="F250" s="31" t="n">
        <v>0</v>
      </c>
      <c r="K250" s="44" t="n">
        <v>42826</v>
      </c>
      <c r="L250" s="63" t="n">
        <v>42823</v>
      </c>
      <c r="M250" s="64" t="n">
        <v>42822</v>
      </c>
      <c r="N250" s="31"/>
      <c r="P250" s="72"/>
      <c r="Q250" s="71"/>
    </row>
    <row r="251" customFormat="false" ht="12.75" hidden="false" customHeight="false" outlineLevel="0" collapsed="false">
      <c r="B251" s="68" t="n">
        <v>43831</v>
      </c>
      <c r="C251" s="31" t="n">
        <v>4.4055</v>
      </c>
      <c r="D251" s="31" t="n">
        <v>0</v>
      </c>
      <c r="F251" s="31" t="n">
        <v>0</v>
      </c>
      <c r="K251" s="44" t="n">
        <v>42856</v>
      </c>
      <c r="L251" s="63" t="n">
        <v>42851</v>
      </c>
      <c r="M251" s="64" t="n">
        <v>42850</v>
      </c>
      <c r="N251" s="31"/>
      <c r="P251" s="72"/>
      <c r="Q251" s="71"/>
    </row>
    <row r="252" customFormat="false" ht="12.75" hidden="false" customHeight="false" outlineLevel="0" collapsed="false">
      <c r="B252" s="68" t="n">
        <v>43862</v>
      </c>
      <c r="C252" s="31" t="n">
        <v>4.2875</v>
      </c>
      <c r="D252" s="31" t="n">
        <v>0</v>
      </c>
      <c r="F252" s="31" t="n">
        <v>0</v>
      </c>
      <c r="K252" s="44" t="n">
        <v>42887</v>
      </c>
      <c r="L252" s="63" t="n">
        <v>42881</v>
      </c>
      <c r="M252" s="64" t="n">
        <v>42880</v>
      </c>
      <c r="N252" s="31"/>
      <c r="P252" s="72"/>
      <c r="Q252" s="71"/>
    </row>
    <row r="253" customFormat="false" ht="12.75" hidden="false" customHeight="false" outlineLevel="0" collapsed="false">
      <c r="B253" s="68" t="n">
        <v>43891</v>
      </c>
      <c r="C253" s="31" t="n">
        <v>4.21</v>
      </c>
      <c r="D253" s="31" t="n">
        <v>0</v>
      </c>
      <c r="F253" s="31" t="n">
        <v>0</v>
      </c>
      <c r="K253" s="44" t="n">
        <v>42917</v>
      </c>
      <c r="L253" s="63" t="n">
        <v>42914</v>
      </c>
      <c r="M253" s="64" t="n">
        <v>42913</v>
      </c>
      <c r="N253" s="31"/>
      <c r="P253" s="72"/>
      <c r="Q253" s="71"/>
    </row>
    <row r="254" customFormat="false" ht="12.75" hidden="false" customHeight="false" outlineLevel="0" collapsed="false">
      <c r="B254" s="68" t="n">
        <v>43922</v>
      </c>
      <c r="C254" s="31" t="n">
        <v>4.114</v>
      </c>
      <c r="D254" s="31" t="n">
        <v>0</v>
      </c>
      <c r="F254" s="31" t="n">
        <v>0</v>
      </c>
      <c r="K254" s="44" t="n">
        <v>42948</v>
      </c>
      <c r="L254" s="63" t="n">
        <v>42943</v>
      </c>
      <c r="M254" s="64" t="n">
        <v>42942</v>
      </c>
      <c r="N254" s="31"/>
      <c r="P254" s="72"/>
      <c r="Q254" s="71"/>
    </row>
    <row r="255" customFormat="false" ht="12.75" hidden="false" customHeight="false" outlineLevel="0" collapsed="false">
      <c r="B255" s="68" t="n">
        <v>43952</v>
      </c>
      <c r="C255" s="31" t="n">
        <v>4.095</v>
      </c>
      <c r="D255" s="31" t="n">
        <v>0</v>
      </c>
      <c r="F255" s="31" t="n">
        <v>0</v>
      </c>
      <c r="K255" s="44" t="n">
        <v>42979</v>
      </c>
      <c r="L255" s="63" t="n">
        <v>42976</v>
      </c>
      <c r="M255" s="64" t="n">
        <v>42975</v>
      </c>
      <c r="N255" s="31"/>
      <c r="P255" s="72"/>
      <c r="Q255" s="71"/>
    </row>
    <row r="256" customFormat="false" ht="12.75" hidden="false" customHeight="false" outlineLevel="0" collapsed="false">
      <c r="B256" s="68" t="n">
        <v>43983</v>
      </c>
      <c r="C256" s="31" t="n">
        <v>4.106</v>
      </c>
      <c r="D256" s="31" t="n">
        <v>0</v>
      </c>
      <c r="F256" s="31" t="n">
        <v>0</v>
      </c>
      <c r="K256" s="44" t="n">
        <v>43009</v>
      </c>
      <c r="L256" s="63" t="n">
        <v>43005</v>
      </c>
      <c r="M256" s="64" t="n">
        <v>43004</v>
      </c>
      <c r="N256" s="31"/>
      <c r="P256" s="72"/>
      <c r="Q256" s="71"/>
    </row>
    <row r="257" customFormat="false" ht="12.75" hidden="false" customHeight="false" outlineLevel="0" collapsed="false">
      <c r="B257" s="68" t="n">
        <v>44013</v>
      </c>
      <c r="C257" s="31" t="n">
        <v>4.112</v>
      </c>
      <c r="D257" s="31" t="n">
        <v>0</v>
      </c>
      <c r="F257" s="31" t="n">
        <v>0</v>
      </c>
      <c r="K257" s="44" t="n">
        <v>43040</v>
      </c>
      <c r="L257" s="63" t="n">
        <v>43035</v>
      </c>
      <c r="M257" s="64" t="n">
        <v>43034</v>
      </c>
      <c r="N257" s="31"/>
      <c r="P257" s="72"/>
      <c r="Q257" s="71"/>
    </row>
    <row r="258" customFormat="false" ht="12.75" hidden="false" customHeight="false" outlineLevel="0" collapsed="false">
      <c r="B258" s="68" t="n">
        <v>44044</v>
      </c>
      <c r="C258" s="31" t="n">
        <v>4.12</v>
      </c>
      <c r="D258" s="31" t="n">
        <v>0</v>
      </c>
      <c r="F258" s="31" t="n">
        <v>0</v>
      </c>
      <c r="K258" s="44" t="n">
        <v>43070</v>
      </c>
      <c r="L258" s="63" t="n">
        <v>43067</v>
      </c>
      <c r="M258" s="64" t="n">
        <v>43066</v>
      </c>
      <c r="N258" s="31"/>
      <c r="P258" s="72"/>
      <c r="Q258" s="71"/>
    </row>
    <row r="259" customFormat="false" ht="12.75" hidden="false" customHeight="false" outlineLevel="0" collapsed="false">
      <c r="B259" s="68" t="n">
        <v>44075</v>
      </c>
      <c r="C259" s="31" t="n">
        <v>4.12</v>
      </c>
      <c r="D259" s="31" t="n">
        <v>0</v>
      </c>
      <c r="F259" s="31" t="n">
        <v>0</v>
      </c>
      <c r="K259" s="44" t="n">
        <v>43101</v>
      </c>
      <c r="L259" s="63" t="n">
        <v>43096</v>
      </c>
      <c r="M259" s="64" t="n">
        <v>43095</v>
      </c>
      <c r="N259" s="31"/>
      <c r="P259" s="72"/>
      <c r="Q259" s="71"/>
    </row>
    <row r="260" customFormat="false" ht="12.75" hidden="false" customHeight="false" outlineLevel="0" collapsed="false">
      <c r="B260" s="68" t="n">
        <v>44105</v>
      </c>
      <c r="C260" s="31" t="n">
        <v>4.151</v>
      </c>
      <c r="D260" s="31" t="n">
        <v>0</v>
      </c>
      <c r="F260" s="31" t="n">
        <v>0</v>
      </c>
      <c r="K260" s="44" t="n">
        <v>43132</v>
      </c>
      <c r="L260" s="63" t="n">
        <v>43129</v>
      </c>
      <c r="M260" s="64" t="n">
        <v>43126</v>
      </c>
      <c r="N260" s="31"/>
      <c r="P260" s="72"/>
      <c r="Q260" s="71"/>
    </row>
    <row r="261" customFormat="false" ht="12.75" hidden="false" customHeight="false" outlineLevel="0" collapsed="false">
      <c r="B261" s="68" t="n">
        <v>44136</v>
      </c>
      <c r="C261" s="31" t="n">
        <v>4.287</v>
      </c>
      <c r="D261" s="31" t="n">
        <v>0</v>
      </c>
      <c r="F261" s="31" t="n">
        <v>0</v>
      </c>
      <c r="K261" s="44" t="n">
        <v>43160</v>
      </c>
      <c r="L261" s="63" t="n">
        <v>43157</v>
      </c>
      <c r="M261" s="64" t="n">
        <v>43154</v>
      </c>
      <c r="N261" s="31"/>
      <c r="P261" s="72"/>
      <c r="Q261" s="71"/>
    </row>
    <row r="262" customFormat="false" ht="12.75" hidden="false" customHeight="false" outlineLevel="0" collapsed="false">
      <c r="B262" s="68" t="n">
        <v>44166</v>
      </c>
      <c r="C262" s="31" t="n">
        <v>4.412</v>
      </c>
      <c r="D262" s="31" t="n">
        <v>0</v>
      </c>
      <c r="F262" s="31" t="n">
        <v>0</v>
      </c>
      <c r="K262" s="44" t="n">
        <v>43191</v>
      </c>
      <c r="L262" s="63" t="n">
        <v>43186</v>
      </c>
      <c r="M262" s="64" t="n">
        <v>43185</v>
      </c>
      <c r="N262" s="31"/>
      <c r="P262" s="72"/>
      <c r="Q262" s="71"/>
    </row>
    <row r="263" customFormat="false" ht="12.75" hidden="false" customHeight="false" outlineLevel="0" collapsed="false">
      <c r="B263" s="68" t="n">
        <v>44197</v>
      </c>
      <c r="C263" s="31" t="n">
        <v>4.543</v>
      </c>
      <c r="D263" s="31" t="n">
        <v>0</v>
      </c>
      <c r="F263" s="31" t="n">
        <v>0</v>
      </c>
      <c r="K263" s="44" t="n">
        <v>43221</v>
      </c>
      <c r="L263" s="63" t="n">
        <v>43216</v>
      </c>
      <c r="M263" s="64" t="n">
        <v>43215</v>
      </c>
      <c r="N263" s="31"/>
      <c r="P263" s="72"/>
      <c r="Q263" s="71"/>
    </row>
    <row r="264" customFormat="false" ht="12.75" hidden="false" customHeight="false" outlineLevel="0" collapsed="false">
      <c r="B264" s="68" t="n">
        <v>44228</v>
      </c>
      <c r="C264" s="31" t="n">
        <v>4.425</v>
      </c>
      <c r="D264" s="31" t="n">
        <v>0</v>
      </c>
      <c r="F264" s="31" t="n">
        <v>0</v>
      </c>
      <c r="K264" s="44" t="n">
        <v>43252</v>
      </c>
      <c r="L264" s="63" t="n">
        <v>43249</v>
      </c>
      <c r="M264" s="64" t="n">
        <v>43245</v>
      </c>
      <c r="N264" s="31"/>
      <c r="P264" s="72"/>
      <c r="Q264" s="71"/>
    </row>
    <row r="265" customFormat="false" ht="12.75" hidden="false" customHeight="false" outlineLevel="0" collapsed="false">
      <c r="B265" s="68" t="n">
        <v>44256</v>
      </c>
      <c r="C265" s="31" t="n">
        <v>4.3475</v>
      </c>
      <c r="D265" s="31" t="n">
        <v>0</v>
      </c>
      <c r="F265" s="31" t="n">
        <v>0</v>
      </c>
      <c r="K265" s="44" t="n">
        <v>43282</v>
      </c>
      <c r="L265" s="63" t="n">
        <v>43278</v>
      </c>
      <c r="M265" s="64" t="n">
        <v>43277</v>
      </c>
      <c r="N265" s="31"/>
      <c r="P265" s="72"/>
      <c r="Q265" s="71"/>
    </row>
    <row r="266" customFormat="false" ht="12.75" hidden="false" customHeight="false" outlineLevel="0" collapsed="false">
      <c r="B266" s="68" t="n">
        <v>44287</v>
      </c>
      <c r="C266" s="31" t="n">
        <v>4.2515</v>
      </c>
      <c r="D266" s="31" t="n">
        <v>0</v>
      </c>
      <c r="F266" s="31" t="n">
        <v>0</v>
      </c>
      <c r="K266" s="44" t="n">
        <v>43313</v>
      </c>
      <c r="L266" s="63" t="n">
        <v>43308</v>
      </c>
      <c r="M266" s="64" t="n">
        <v>43307</v>
      </c>
      <c r="N266" s="31"/>
      <c r="P266" s="72"/>
      <c r="Q266" s="71"/>
    </row>
    <row r="267" customFormat="false" ht="12.75" hidden="false" customHeight="false" outlineLevel="0" collapsed="false">
      <c r="B267" s="68" t="n">
        <v>44317</v>
      </c>
      <c r="C267" s="31" t="n">
        <v>4.2325</v>
      </c>
      <c r="D267" s="31" t="n">
        <v>0</v>
      </c>
      <c r="F267" s="31" t="n">
        <v>0</v>
      </c>
      <c r="K267" s="44" t="n">
        <v>43344</v>
      </c>
      <c r="L267" s="63" t="n">
        <v>43341</v>
      </c>
      <c r="M267" s="64" t="n">
        <v>43340</v>
      </c>
      <c r="N267" s="31"/>
      <c r="P267" s="72"/>
      <c r="Q267" s="71"/>
    </row>
    <row r="268" customFormat="false" ht="12.75" hidden="false" customHeight="false" outlineLevel="0" collapsed="false">
      <c r="B268" s="68" t="n">
        <v>44348</v>
      </c>
      <c r="C268" s="31" t="n">
        <v>4.2435</v>
      </c>
      <c r="D268" s="31" t="n">
        <v>0</v>
      </c>
      <c r="F268" s="31" t="n">
        <v>0</v>
      </c>
      <c r="K268" s="44" t="n">
        <v>43374</v>
      </c>
      <c r="L268" s="63" t="n">
        <v>43369</v>
      </c>
      <c r="M268" s="64" t="n">
        <v>43368</v>
      </c>
      <c r="N268" s="31"/>
      <c r="P268" s="72"/>
      <c r="Q268" s="71"/>
    </row>
    <row r="269" customFormat="false" ht="12.75" hidden="false" customHeight="false" outlineLevel="0" collapsed="false">
      <c r="B269" s="68" t="n">
        <v>44378</v>
      </c>
      <c r="C269" s="31" t="n">
        <v>4.2495</v>
      </c>
      <c r="D269" s="31" t="n">
        <v>0</v>
      </c>
      <c r="F269" s="31" t="n">
        <v>0</v>
      </c>
      <c r="K269" s="44" t="n">
        <v>43405</v>
      </c>
      <c r="L269" s="63" t="n">
        <v>43402</v>
      </c>
      <c r="M269" s="64" t="n">
        <v>43399</v>
      </c>
      <c r="N269" s="31"/>
      <c r="P269" s="72"/>
      <c r="Q269" s="71"/>
    </row>
    <row r="270" customFormat="false" ht="12.75" hidden="false" customHeight="false" outlineLevel="0" collapsed="false">
      <c r="B270" s="68" t="n">
        <v>44409</v>
      </c>
      <c r="C270" s="31" t="n">
        <v>4.2575</v>
      </c>
      <c r="D270" s="31" t="n">
        <v>0</v>
      </c>
      <c r="F270" s="31" t="n">
        <v>0</v>
      </c>
      <c r="K270" s="44" t="n">
        <v>43435</v>
      </c>
      <c r="L270" s="63" t="n">
        <v>43432</v>
      </c>
      <c r="M270" s="64" t="n">
        <v>43431</v>
      </c>
      <c r="N270" s="31"/>
      <c r="P270" s="72"/>
      <c r="Q270" s="71"/>
    </row>
    <row r="271" customFormat="false" ht="12.75" hidden="false" customHeight="false" outlineLevel="0" collapsed="false">
      <c r="B271" s="68" t="n">
        <v>44440</v>
      </c>
      <c r="C271" s="31" t="n">
        <v>4.2575</v>
      </c>
      <c r="D271" s="31" t="n">
        <v>0</v>
      </c>
      <c r="F271" s="31" t="n">
        <v>0</v>
      </c>
      <c r="K271" s="44" t="n">
        <v>43466</v>
      </c>
      <c r="L271" s="63" t="n">
        <v>43461</v>
      </c>
      <c r="M271" s="64" t="n">
        <v>43460</v>
      </c>
      <c r="N271" s="31"/>
      <c r="P271" s="72"/>
      <c r="Q271" s="71"/>
    </row>
    <row r="272" customFormat="false" ht="12.75" hidden="false" customHeight="false" outlineLevel="0" collapsed="false">
      <c r="B272" s="68" t="n">
        <v>44470</v>
      </c>
      <c r="C272" s="31" t="n">
        <v>4.2885</v>
      </c>
      <c r="D272" s="31" t="n">
        <v>0</v>
      </c>
      <c r="F272" s="31" t="n">
        <v>0</v>
      </c>
      <c r="K272" s="44" t="n">
        <v>43497</v>
      </c>
      <c r="L272" s="63" t="n">
        <v>43494</v>
      </c>
      <c r="M272" s="64" t="n">
        <v>43493</v>
      </c>
      <c r="N272" s="31"/>
      <c r="P272" s="72"/>
      <c r="Q272" s="71"/>
    </row>
    <row r="273" customFormat="false" ht="12.75" hidden="false" customHeight="false" outlineLevel="0" collapsed="false">
      <c r="B273" s="68" t="n">
        <v>44501</v>
      </c>
      <c r="C273" s="31" t="n">
        <v>4.4245</v>
      </c>
      <c r="D273" s="31" t="n">
        <v>0</v>
      </c>
      <c r="F273" s="31" t="n">
        <v>0</v>
      </c>
      <c r="K273" s="44" t="n">
        <v>43525</v>
      </c>
      <c r="L273" s="63" t="n">
        <v>43522</v>
      </c>
      <c r="M273" s="64" t="n">
        <v>43521</v>
      </c>
      <c r="N273" s="31"/>
      <c r="P273" s="72"/>
      <c r="Q273" s="71"/>
    </row>
    <row r="274" customFormat="false" ht="12.75" hidden="false" customHeight="false" outlineLevel="0" collapsed="false">
      <c r="B274" s="68" t="n">
        <v>44531</v>
      </c>
      <c r="C274" s="31" t="n">
        <v>4.5495</v>
      </c>
      <c r="D274" s="31" t="n">
        <v>0</v>
      </c>
      <c r="F274" s="31" t="n">
        <v>0</v>
      </c>
      <c r="K274" s="44" t="n">
        <v>43556</v>
      </c>
      <c r="L274" s="63" t="n">
        <v>43551</v>
      </c>
      <c r="M274" s="64" t="n">
        <v>43550</v>
      </c>
      <c r="N274" s="31"/>
      <c r="P274" s="72"/>
      <c r="Q274" s="71"/>
    </row>
    <row r="275" customFormat="false" ht="12.75" hidden="false" customHeight="false" outlineLevel="0" collapsed="false">
      <c r="B275" s="68" t="n">
        <v>44562</v>
      </c>
      <c r="C275" s="31" t="n">
        <v>4.6855</v>
      </c>
      <c r="D275" s="31" t="n">
        <v>0</v>
      </c>
      <c r="F275" s="31" t="n">
        <v>0</v>
      </c>
      <c r="K275" s="44" t="n">
        <v>43586</v>
      </c>
      <c r="L275" s="63" t="n">
        <v>43581</v>
      </c>
      <c r="M275" s="64" t="n">
        <v>43580</v>
      </c>
      <c r="N275" s="31"/>
      <c r="P275" s="72"/>
      <c r="Q275" s="71"/>
    </row>
    <row r="276" customFormat="false" ht="12.75" hidden="false" customHeight="false" outlineLevel="0" collapsed="false">
      <c r="B276" s="68" t="n">
        <v>44593</v>
      </c>
      <c r="C276" s="31" t="n">
        <v>4.5675</v>
      </c>
      <c r="D276" s="31" t="n">
        <v>0</v>
      </c>
      <c r="F276" s="31" t="n">
        <v>0</v>
      </c>
      <c r="K276" s="44" t="n">
        <v>43617</v>
      </c>
      <c r="L276" s="63" t="n">
        <v>43614</v>
      </c>
      <c r="M276" s="64" t="n">
        <v>43613</v>
      </c>
      <c r="N276" s="31"/>
      <c r="P276" s="72"/>
      <c r="Q276" s="71"/>
    </row>
    <row r="277" customFormat="false" ht="12.75" hidden="false" customHeight="false" outlineLevel="0" collapsed="false">
      <c r="B277" s="68" t="n">
        <v>44621</v>
      </c>
      <c r="C277" s="31" t="n">
        <v>4.49</v>
      </c>
      <c r="D277" s="31" t="n">
        <v>0</v>
      </c>
      <c r="F277" s="31" t="n">
        <v>0</v>
      </c>
      <c r="K277" s="44" t="n">
        <v>43647</v>
      </c>
      <c r="L277" s="63" t="n">
        <v>43642</v>
      </c>
      <c r="M277" s="64" t="n">
        <v>43641</v>
      </c>
      <c r="N277" s="31"/>
      <c r="P277" s="72"/>
      <c r="Q277" s="71"/>
    </row>
    <row r="278" customFormat="false" ht="12.75" hidden="false" customHeight="false" outlineLevel="0" collapsed="false">
      <c r="B278" s="68" t="n">
        <v>44652</v>
      </c>
      <c r="C278" s="31" t="n">
        <v>4.394</v>
      </c>
      <c r="D278" s="31" t="n">
        <v>0</v>
      </c>
      <c r="F278" s="31" t="n">
        <v>0</v>
      </c>
      <c r="K278" s="44" t="n">
        <v>43678</v>
      </c>
      <c r="L278" s="63" t="n">
        <v>43675</v>
      </c>
      <c r="M278" s="64" t="n">
        <v>43672</v>
      </c>
      <c r="N278" s="31"/>
      <c r="P278" s="72"/>
      <c r="Q278" s="71"/>
    </row>
    <row r="279" customFormat="false" ht="12.75" hidden="false" customHeight="false" outlineLevel="0" collapsed="false">
      <c r="B279" s="68" t="n">
        <v>44682</v>
      </c>
      <c r="C279" s="31" t="n">
        <v>4.375</v>
      </c>
      <c r="D279" s="31" t="n">
        <v>0</v>
      </c>
      <c r="F279" s="31" t="n">
        <v>0</v>
      </c>
      <c r="K279" s="44" t="n">
        <v>43709</v>
      </c>
      <c r="L279" s="63" t="n">
        <v>43705</v>
      </c>
      <c r="M279" s="64" t="n">
        <v>43704</v>
      </c>
      <c r="N279" s="31"/>
      <c r="P279" s="72"/>
      <c r="Q279" s="71"/>
    </row>
    <row r="280" customFormat="false" ht="12.75" hidden="false" customHeight="false" outlineLevel="0" collapsed="false">
      <c r="B280" s="68" t="n">
        <v>44713</v>
      </c>
      <c r="C280" s="31" t="n">
        <v>4.386</v>
      </c>
      <c r="D280" s="31" t="n">
        <v>0</v>
      </c>
      <c r="F280" s="31" t="n">
        <v>0</v>
      </c>
      <c r="K280" s="44" t="n">
        <v>43739</v>
      </c>
      <c r="L280" s="63" t="n">
        <v>43734</v>
      </c>
      <c r="M280" s="64" t="n">
        <v>43733</v>
      </c>
      <c r="N280" s="31"/>
      <c r="P280" s="72"/>
      <c r="Q280" s="71"/>
    </row>
    <row r="281" customFormat="false" ht="12.75" hidden="false" customHeight="false" outlineLevel="0" collapsed="false">
      <c r="B281" s="68" t="n">
        <v>44743</v>
      </c>
      <c r="C281" s="31" t="n">
        <v>4.392</v>
      </c>
      <c r="D281" s="31" t="n">
        <v>0</v>
      </c>
      <c r="F281" s="31" t="n">
        <v>0</v>
      </c>
      <c r="K281" s="44" t="n">
        <v>43770</v>
      </c>
      <c r="L281" s="63" t="n">
        <v>43767</v>
      </c>
      <c r="M281" s="64" t="n">
        <v>43766</v>
      </c>
      <c r="N281" s="31"/>
      <c r="P281" s="72"/>
      <c r="Q281" s="71"/>
    </row>
    <row r="282" customFormat="false" ht="12.75" hidden="false" customHeight="false" outlineLevel="0" collapsed="false">
      <c r="B282" s="68" t="n">
        <v>44774</v>
      </c>
      <c r="C282" s="31" t="n">
        <v>4.4</v>
      </c>
      <c r="D282" s="31" t="n">
        <v>0</v>
      </c>
      <c r="F282" s="31" t="n">
        <v>0</v>
      </c>
      <c r="K282" s="44" t="n">
        <v>43800</v>
      </c>
      <c r="L282" s="63" t="n">
        <v>43795</v>
      </c>
      <c r="M282" s="64" t="n">
        <v>43794</v>
      </c>
      <c r="N282" s="31"/>
      <c r="P282" s="72"/>
      <c r="Q282" s="71"/>
    </row>
    <row r="283" customFormat="false" ht="12.75" hidden="false" customHeight="false" outlineLevel="0" collapsed="false">
      <c r="B283" s="68" t="n">
        <v>44805</v>
      </c>
      <c r="C283" s="31" t="n">
        <v>4.4</v>
      </c>
      <c r="D283" s="31" t="n">
        <v>0</v>
      </c>
      <c r="F283" s="31" t="n">
        <v>0</v>
      </c>
      <c r="K283" s="44" t="n">
        <v>43831</v>
      </c>
      <c r="L283" s="63" t="n">
        <v>43826</v>
      </c>
      <c r="M283" s="64" t="n">
        <v>43825</v>
      </c>
      <c r="N283" s="31"/>
      <c r="P283" s="72"/>
      <c r="Q283" s="71"/>
    </row>
    <row r="284" customFormat="false" ht="12.75" hidden="false" customHeight="false" outlineLevel="0" collapsed="false">
      <c r="B284" s="68" t="n">
        <v>44835</v>
      </c>
      <c r="C284" s="31" t="n">
        <v>4.431</v>
      </c>
      <c r="D284" s="31" t="n">
        <v>0</v>
      </c>
      <c r="F284" s="31" t="n">
        <v>0</v>
      </c>
      <c r="K284" s="44" t="n">
        <v>43862</v>
      </c>
      <c r="L284" s="63" t="n">
        <v>43859</v>
      </c>
      <c r="M284" s="64" t="n">
        <v>43858</v>
      </c>
      <c r="N284" s="31"/>
      <c r="P284" s="72"/>
      <c r="Q284" s="71"/>
    </row>
    <row r="285" customFormat="false" ht="12.75" hidden="false" customHeight="false" outlineLevel="0" collapsed="false">
      <c r="B285" s="68" t="n">
        <v>44866</v>
      </c>
      <c r="C285" s="31" t="n">
        <v>4.567</v>
      </c>
      <c r="D285" s="31" t="n">
        <v>0</v>
      </c>
      <c r="F285" s="31" t="n">
        <v>0</v>
      </c>
      <c r="K285" s="44" t="n">
        <v>43891</v>
      </c>
      <c r="L285" s="63" t="n">
        <v>43887</v>
      </c>
      <c r="M285" s="64" t="n">
        <v>43886</v>
      </c>
      <c r="N285" s="31"/>
      <c r="P285" s="72"/>
      <c r="Q285" s="71"/>
    </row>
    <row r="286" customFormat="false" ht="12.75" hidden="false" customHeight="false" outlineLevel="0" collapsed="false">
      <c r="B286" s="68" t="n">
        <v>44896</v>
      </c>
      <c r="C286" s="31" t="n">
        <v>4.692</v>
      </c>
      <c r="D286" s="31" t="n">
        <v>0</v>
      </c>
      <c r="F286" s="31" t="n">
        <v>0</v>
      </c>
      <c r="K286" s="44" t="n">
        <v>43922</v>
      </c>
      <c r="L286" s="63" t="n">
        <v>43917</v>
      </c>
      <c r="M286" s="64" t="n">
        <v>43916</v>
      </c>
      <c r="N286" s="31"/>
      <c r="P286" s="72"/>
      <c r="Q286" s="71"/>
    </row>
    <row r="287" customFormat="false" ht="12.75" hidden="false" customHeight="false" outlineLevel="0" collapsed="false">
      <c r="B287" s="68" t="n">
        <v>44927</v>
      </c>
      <c r="C287" s="31" t="n">
        <v>4.833</v>
      </c>
      <c r="D287" s="31" t="n">
        <v>0</v>
      </c>
      <c r="F287" s="31" t="n">
        <v>0</v>
      </c>
      <c r="K287" s="44" t="n">
        <v>43952</v>
      </c>
      <c r="L287" s="63" t="n">
        <v>43949</v>
      </c>
      <c r="M287" s="64" t="n">
        <v>43948</v>
      </c>
      <c r="N287" s="31"/>
      <c r="P287" s="72"/>
      <c r="Q287" s="71"/>
    </row>
    <row r="288" customFormat="false" ht="12.75" hidden="false" customHeight="false" outlineLevel="0" collapsed="false">
      <c r="B288" s="68" t="n">
        <v>44958</v>
      </c>
      <c r="C288" s="31" t="n">
        <v>4.715</v>
      </c>
      <c r="D288" s="31" t="n">
        <v>0</v>
      </c>
      <c r="F288" s="31" t="n">
        <v>0</v>
      </c>
      <c r="K288" s="44" t="n">
        <v>43983</v>
      </c>
      <c r="L288" s="63" t="n">
        <v>43978</v>
      </c>
      <c r="M288" s="64" t="n">
        <v>43977</v>
      </c>
      <c r="N288" s="31"/>
      <c r="P288" s="72"/>
      <c r="Q288" s="71"/>
    </row>
    <row r="289" customFormat="false" ht="12.75" hidden="false" customHeight="false" outlineLevel="0" collapsed="false">
      <c r="B289" s="68" t="n">
        <v>44986</v>
      </c>
      <c r="C289" s="31" t="n">
        <v>4.6375</v>
      </c>
      <c r="D289" s="31" t="n">
        <v>0</v>
      </c>
      <c r="F289" s="31" t="n">
        <v>0</v>
      </c>
      <c r="K289" s="44" t="n">
        <v>44013</v>
      </c>
      <c r="L289" s="63" t="n">
        <v>44008</v>
      </c>
      <c r="M289" s="64" t="n">
        <v>44007</v>
      </c>
      <c r="N289" s="31"/>
      <c r="P289" s="72"/>
      <c r="Q289" s="71"/>
    </row>
    <row r="290" customFormat="false" ht="12.75" hidden="false" customHeight="false" outlineLevel="0" collapsed="false">
      <c r="B290" s="68" t="n">
        <v>45017</v>
      </c>
      <c r="C290" s="31" t="n">
        <v>4.5415</v>
      </c>
      <c r="D290" s="31" t="n">
        <v>0</v>
      </c>
      <c r="F290" s="31" t="n">
        <v>0</v>
      </c>
      <c r="K290" s="44" t="n">
        <v>44044</v>
      </c>
      <c r="L290" s="63" t="n">
        <v>44041</v>
      </c>
      <c r="M290" s="64" t="n">
        <v>44040</v>
      </c>
      <c r="N290" s="31"/>
      <c r="P290" s="72"/>
      <c r="Q290" s="71"/>
    </row>
    <row r="291" customFormat="false" ht="12.75" hidden="false" customHeight="false" outlineLevel="0" collapsed="false">
      <c r="B291" s="68" t="n">
        <v>45047</v>
      </c>
      <c r="C291" s="31" t="n">
        <v>4.5225</v>
      </c>
      <c r="D291" s="31" t="n">
        <v>0</v>
      </c>
      <c r="F291" s="31" t="n">
        <v>0</v>
      </c>
      <c r="K291" s="44" t="n">
        <v>44075</v>
      </c>
      <c r="L291" s="63" t="n">
        <v>44070</v>
      </c>
      <c r="M291" s="64" t="n">
        <v>44069</v>
      </c>
      <c r="N291" s="31"/>
      <c r="P291" s="72"/>
      <c r="Q291" s="71"/>
    </row>
    <row r="292" customFormat="false" ht="12.75" hidden="false" customHeight="false" outlineLevel="0" collapsed="false">
      <c r="B292" s="68" t="n">
        <v>45078</v>
      </c>
      <c r="C292" s="31" t="n">
        <v>4.5335</v>
      </c>
      <c r="D292" s="31" t="n">
        <v>0</v>
      </c>
      <c r="F292" s="31" t="n">
        <v>0</v>
      </c>
      <c r="K292" s="44" t="n">
        <v>44105</v>
      </c>
      <c r="L292" s="63" t="n">
        <v>44102</v>
      </c>
      <c r="M292" s="64" t="n">
        <v>44099</v>
      </c>
      <c r="N292" s="31"/>
      <c r="P292" s="72"/>
      <c r="Q292" s="71"/>
    </row>
    <row r="293" customFormat="false" ht="12.75" hidden="false" customHeight="false" outlineLevel="0" collapsed="false">
      <c r="B293" s="68" t="n">
        <v>45108</v>
      </c>
      <c r="C293" s="31" t="n">
        <v>4.5395</v>
      </c>
      <c r="D293" s="31" t="n">
        <v>0</v>
      </c>
      <c r="F293" s="31" t="n">
        <v>0</v>
      </c>
      <c r="K293" s="44" t="n">
        <v>44136</v>
      </c>
      <c r="L293" s="63" t="n">
        <v>44132</v>
      </c>
      <c r="M293" s="64" t="n">
        <v>44131</v>
      </c>
      <c r="N293" s="31"/>
      <c r="P293" s="72"/>
      <c r="Q293" s="71"/>
    </row>
    <row r="294" customFormat="false" ht="12.75" hidden="false" customHeight="false" outlineLevel="0" collapsed="false">
      <c r="B294" s="68" t="n">
        <v>45139</v>
      </c>
      <c r="C294" s="31" t="n">
        <v>4.5475</v>
      </c>
      <c r="D294" s="31" t="n">
        <v>0</v>
      </c>
      <c r="F294" s="31" t="n">
        <v>0</v>
      </c>
      <c r="K294" s="44" t="n">
        <v>44166</v>
      </c>
      <c r="L294" s="63" t="n">
        <v>44160</v>
      </c>
      <c r="M294" s="64" t="n">
        <v>44159</v>
      </c>
      <c r="N294" s="31"/>
      <c r="P294" s="72"/>
      <c r="Q294" s="71"/>
    </row>
    <row r="295" customFormat="false" ht="12.75" hidden="false" customHeight="false" outlineLevel="0" collapsed="false">
      <c r="B295" s="68" t="n">
        <v>45170</v>
      </c>
      <c r="C295" s="31" t="n">
        <v>4.5475</v>
      </c>
      <c r="D295" s="31" t="n">
        <v>0</v>
      </c>
      <c r="F295" s="31" t="n">
        <v>0</v>
      </c>
      <c r="K295" s="44" t="n">
        <v>44197</v>
      </c>
      <c r="L295" s="63" t="n">
        <v>44194</v>
      </c>
      <c r="M295" s="64" t="n">
        <v>44193</v>
      </c>
      <c r="N295" s="31"/>
      <c r="P295" s="72"/>
      <c r="Q295" s="71"/>
    </row>
    <row r="296" customFormat="false" ht="12.75" hidden="false" customHeight="false" outlineLevel="0" collapsed="false">
      <c r="B296" s="68" t="n">
        <v>45200</v>
      </c>
      <c r="C296" s="31" t="n">
        <v>4.5785</v>
      </c>
      <c r="D296" s="31" t="n">
        <v>0</v>
      </c>
      <c r="F296" s="31" t="n">
        <v>0</v>
      </c>
      <c r="K296" s="44" t="n">
        <v>44228</v>
      </c>
      <c r="L296" s="63" t="n">
        <v>44223</v>
      </c>
      <c r="M296" s="64" t="n">
        <v>44222</v>
      </c>
      <c r="N296" s="31"/>
      <c r="P296" s="72"/>
      <c r="Q296" s="71"/>
    </row>
    <row r="297" customFormat="false" ht="12.75" hidden="false" customHeight="false" outlineLevel="0" collapsed="false">
      <c r="B297" s="68" t="n">
        <v>45231</v>
      </c>
      <c r="C297" s="31" t="n">
        <v>4.7145</v>
      </c>
      <c r="D297" s="31" t="n">
        <v>0</v>
      </c>
      <c r="F297" s="31" t="n">
        <v>0</v>
      </c>
      <c r="K297" s="44" t="n">
        <v>44256</v>
      </c>
      <c r="L297" s="63" t="n">
        <v>44251</v>
      </c>
      <c r="M297" s="64" t="n">
        <v>44250</v>
      </c>
      <c r="N297" s="31"/>
      <c r="P297" s="72"/>
      <c r="Q297" s="71"/>
    </row>
    <row r="298" customFormat="false" ht="12.75" hidden="false" customHeight="false" outlineLevel="0" collapsed="false">
      <c r="B298" s="68" t="n">
        <v>45261</v>
      </c>
      <c r="C298" s="31" t="n">
        <v>4.8395</v>
      </c>
      <c r="D298" s="31" t="n">
        <v>0</v>
      </c>
      <c r="F298" s="31" t="n">
        <v>0</v>
      </c>
      <c r="K298" s="44" t="n">
        <v>44287</v>
      </c>
      <c r="L298" s="63" t="n">
        <v>44284</v>
      </c>
      <c r="M298" s="64" t="n">
        <v>44281</v>
      </c>
      <c r="N298" s="31"/>
      <c r="P298" s="72"/>
      <c r="Q298" s="71"/>
    </row>
    <row r="299" customFormat="false" ht="12.75" hidden="false" customHeight="false" outlineLevel="0" collapsed="false">
      <c r="B299" s="68" t="n">
        <v>45292</v>
      </c>
      <c r="C299" s="31" t="n">
        <v>4.9855</v>
      </c>
      <c r="D299" s="31" t="n">
        <v>0</v>
      </c>
      <c r="F299" s="31" t="n">
        <v>0</v>
      </c>
      <c r="K299" s="44" t="n">
        <v>44317</v>
      </c>
      <c r="L299" s="63" t="n">
        <v>44314</v>
      </c>
      <c r="M299" s="64" t="n">
        <v>44313</v>
      </c>
      <c r="N299" s="31"/>
      <c r="P299" s="72"/>
      <c r="Q299" s="71"/>
    </row>
    <row r="300" customFormat="false" ht="12.75" hidden="false" customHeight="false" outlineLevel="0" collapsed="false">
      <c r="B300" s="68" t="n">
        <v>45323</v>
      </c>
      <c r="C300" s="31" t="n">
        <v>4.8675</v>
      </c>
      <c r="D300" s="31" t="n">
        <v>0</v>
      </c>
      <c r="F300" s="31" t="n">
        <v>0</v>
      </c>
      <c r="K300" s="44" t="n">
        <v>44348</v>
      </c>
      <c r="L300" s="63" t="n">
        <v>44342</v>
      </c>
      <c r="M300" s="64" t="n">
        <v>44341</v>
      </c>
      <c r="N300" s="31"/>
      <c r="P300" s="72"/>
      <c r="Q300" s="71"/>
    </row>
    <row r="301" customFormat="false" ht="12.75" hidden="false" customHeight="false" outlineLevel="0" collapsed="false">
      <c r="B301" s="68" t="n">
        <v>45352</v>
      </c>
      <c r="C301" s="31" t="n">
        <v>4.79</v>
      </c>
      <c r="D301" s="31" t="n">
        <v>0</v>
      </c>
      <c r="F301" s="31" t="n">
        <v>0</v>
      </c>
      <c r="K301" s="44" t="n">
        <v>44378</v>
      </c>
      <c r="L301" s="63" t="n">
        <v>44375</v>
      </c>
      <c r="M301" s="64" t="n">
        <v>44372</v>
      </c>
      <c r="N301" s="31"/>
      <c r="P301" s="72"/>
      <c r="Q301" s="71"/>
    </row>
    <row r="302" customFormat="false" ht="12.75" hidden="false" customHeight="false" outlineLevel="0" collapsed="false">
      <c r="B302" s="68" t="n">
        <v>45383</v>
      </c>
      <c r="C302" s="31" t="n">
        <v>4.694</v>
      </c>
      <c r="D302" s="31" t="n">
        <v>0</v>
      </c>
      <c r="F302" s="31" t="n">
        <v>0</v>
      </c>
      <c r="K302" s="44" t="n">
        <v>44409</v>
      </c>
      <c r="L302" s="63" t="n">
        <v>44405</v>
      </c>
      <c r="M302" s="64" t="n">
        <v>44404</v>
      </c>
      <c r="N302" s="31"/>
      <c r="P302" s="72"/>
      <c r="Q302" s="71"/>
    </row>
    <row r="303" customFormat="false" ht="12.75" hidden="false" customHeight="false" outlineLevel="0" collapsed="false">
      <c r="B303" s="68" t="n">
        <v>45413</v>
      </c>
      <c r="C303" s="31" t="n">
        <v>4.675</v>
      </c>
      <c r="D303" s="31" t="n">
        <v>0</v>
      </c>
      <c r="F303" s="31" t="n">
        <v>0</v>
      </c>
      <c r="K303" s="44" t="n">
        <v>44440</v>
      </c>
      <c r="L303" s="63" t="n">
        <v>44435</v>
      </c>
      <c r="M303" s="64" t="n">
        <v>44434</v>
      </c>
      <c r="N303" s="31"/>
      <c r="P303" s="72"/>
      <c r="Q303" s="71"/>
    </row>
    <row r="304" customFormat="false" ht="12.75" hidden="false" customHeight="false" outlineLevel="0" collapsed="false">
      <c r="D304" s="31" t="n">
        <v>0</v>
      </c>
      <c r="F304" s="31" t="n">
        <v>0</v>
      </c>
      <c r="K304" s="44" t="n">
        <v>44470</v>
      </c>
      <c r="L304" s="63" t="n">
        <v>44467</v>
      </c>
      <c r="M304" s="64" t="n">
        <v>44466</v>
      </c>
      <c r="N304" s="31"/>
      <c r="P304" s="72"/>
      <c r="Q304" s="71"/>
    </row>
    <row r="305" customFormat="false" ht="12.75" hidden="false" customHeight="false" outlineLevel="0" collapsed="false">
      <c r="D305" s="31" t="n">
        <v>0</v>
      </c>
      <c r="F305" s="31" t="n">
        <v>0</v>
      </c>
      <c r="K305" s="44" t="n">
        <v>44501</v>
      </c>
      <c r="L305" s="63" t="n">
        <v>44496</v>
      </c>
      <c r="M305" s="64" t="n">
        <v>44495</v>
      </c>
      <c r="N305" s="31"/>
      <c r="P305" s="72"/>
      <c r="Q305" s="71"/>
    </row>
    <row r="306" customFormat="false" ht="12.75" hidden="false" customHeight="false" outlineLevel="0" collapsed="false">
      <c r="D306" s="31" t="n">
        <v>0</v>
      </c>
      <c r="F306" s="31" t="n">
        <v>0</v>
      </c>
      <c r="K306" s="44" t="n">
        <v>44531</v>
      </c>
      <c r="L306" s="63" t="n">
        <v>44526</v>
      </c>
      <c r="M306" s="64" t="n">
        <v>44524</v>
      </c>
      <c r="N306" s="31"/>
      <c r="P306" s="72"/>
      <c r="Q306" s="71"/>
    </row>
    <row r="307" customFormat="false" ht="12.75" hidden="false" customHeight="false" outlineLevel="0" collapsed="false">
      <c r="D307" s="31" t="n">
        <v>0</v>
      </c>
      <c r="F307" s="31" t="n">
        <v>0</v>
      </c>
      <c r="K307" s="44" t="n">
        <v>44562</v>
      </c>
      <c r="L307" s="63" t="n">
        <v>44558</v>
      </c>
      <c r="M307" s="64" t="n">
        <v>44557</v>
      </c>
      <c r="N307" s="31"/>
      <c r="P307" s="72"/>
      <c r="Q307" s="71"/>
    </row>
    <row r="308" customFormat="false" ht="12.75" hidden="false" customHeight="false" outlineLevel="0" collapsed="false">
      <c r="D308" s="31" t="n">
        <v>0</v>
      </c>
      <c r="F308" s="31" t="n">
        <v>0</v>
      </c>
      <c r="K308" s="44" t="n">
        <v>44593</v>
      </c>
      <c r="L308" s="63" t="n">
        <v>44588</v>
      </c>
      <c r="M308" s="64" t="n">
        <v>44587</v>
      </c>
      <c r="N308" s="31"/>
      <c r="P308" s="72"/>
      <c r="Q308" s="71"/>
    </row>
    <row r="309" customFormat="false" ht="12.75" hidden="false" customHeight="false" outlineLevel="0" collapsed="false">
      <c r="D309" s="31" t="n">
        <v>0</v>
      </c>
      <c r="F309" s="31" t="n">
        <v>0</v>
      </c>
      <c r="K309" s="44" t="n">
        <v>44621</v>
      </c>
      <c r="L309" s="63" t="n">
        <v>44616</v>
      </c>
      <c r="M309" s="64" t="n">
        <v>44615</v>
      </c>
      <c r="N309" s="31"/>
      <c r="P309" s="72"/>
      <c r="Q309" s="71"/>
    </row>
    <row r="310" customFormat="false" ht="12.75" hidden="false" customHeight="false" outlineLevel="0" collapsed="false">
      <c r="D310" s="31" t="n">
        <v>0</v>
      </c>
      <c r="F310" s="31" t="n">
        <v>0</v>
      </c>
      <c r="K310" s="44" t="n">
        <v>44652</v>
      </c>
      <c r="L310" s="63" t="n">
        <v>44649</v>
      </c>
      <c r="M310" s="64" t="n">
        <v>44648</v>
      </c>
      <c r="N310" s="31"/>
      <c r="P310" s="72"/>
      <c r="Q310" s="71"/>
    </row>
    <row r="311" customFormat="false" ht="12.75" hidden="false" customHeight="false" outlineLevel="0" collapsed="false">
      <c r="D311" s="31" t="n">
        <v>0</v>
      </c>
      <c r="F311" s="31" t="n">
        <v>0</v>
      </c>
      <c r="K311" s="44" t="n">
        <v>44682</v>
      </c>
      <c r="L311" s="63" t="n">
        <v>44678</v>
      </c>
      <c r="M311" s="64" t="n">
        <v>44677</v>
      </c>
      <c r="N311" s="31"/>
      <c r="P311" s="72"/>
      <c r="Q311" s="71"/>
    </row>
    <row r="312" customFormat="false" ht="12.75" hidden="false" customHeight="false" outlineLevel="0" collapsed="false">
      <c r="D312" s="31" t="n">
        <v>0</v>
      </c>
      <c r="F312" s="31" t="n">
        <v>0</v>
      </c>
      <c r="K312" s="44" t="n">
        <v>44713</v>
      </c>
      <c r="L312" s="63" t="n">
        <v>44707</v>
      </c>
      <c r="M312" s="64" t="n">
        <v>44706</v>
      </c>
      <c r="N312" s="31"/>
      <c r="P312" s="72"/>
      <c r="Q312" s="71"/>
    </row>
    <row r="313" customFormat="false" ht="12.75" hidden="false" customHeight="false" outlineLevel="0" collapsed="false">
      <c r="D313" s="31" t="n">
        <v>0</v>
      </c>
      <c r="F313" s="31" t="n">
        <v>0</v>
      </c>
      <c r="K313" s="44" t="n">
        <v>44743</v>
      </c>
      <c r="L313" s="63" t="n">
        <v>44740</v>
      </c>
      <c r="M313" s="64" t="n">
        <v>44739</v>
      </c>
      <c r="N313" s="31"/>
      <c r="P313" s="72"/>
      <c r="Q313" s="71"/>
    </row>
    <row r="314" customFormat="false" ht="12.75" hidden="false" customHeight="false" outlineLevel="0" collapsed="false">
      <c r="D314" s="31" t="n">
        <v>0</v>
      </c>
      <c r="F314" s="31" t="n">
        <v>0</v>
      </c>
      <c r="K314" s="44" t="n">
        <v>44774</v>
      </c>
      <c r="L314" s="63" t="n">
        <v>44769</v>
      </c>
      <c r="M314" s="64" t="n">
        <v>44768</v>
      </c>
      <c r="N314" s="31"/>
      <c r="P314" s="72"/>
      <c r="Q314" s="71"/>
    </row>
    <row r="315" customFormat="false" ht="12.75" hidden="false" customHeight="false" outlineLevel="0" collapsed="false">
      <c r="D315" s="31" t="n">
        <v>0</v>
      </c>
      <c r="F315" s="31" t="n">
        <v>0</v>
      </c>
      <c r="K315" s="44" t="n">
        <v>44805</v>
      </c>
      <c r="L315" s="63" t="n">
        <v>44802</v>
      </c>
      <c r="M315" s="64" t="n">
        <v>44799</v>
      </c>
      <c r="N315" s="31"/>
      <c r="P315" s="72"/>
      <c r="Q315" s="71"/>
    </row>
    <row r="316" customFormat="false" ht="12.75" hidden="false" customHeight="false" outlineLevel="0" collapsed="false">
      <c r="D316" s="31" t="n">
        <v>0</v>
      </c>
      <c r="F316" s="31" t="n">
        <v>0</v>
      </c>
      <c r="K316" s="44" t="n">
        <v>44835</v>
      </c>
      <c r="L316" s="63" t="n">
        <v>44832</v>
      </c>
      <c r="M316" s="64" t="n">
        <v>44831</v>
      </c>
      <c r="N316" s="31"/>
      <c r="P316" s="72"/>
      <c r="Q316" s="71"/>
    </row>
    <row r="317" customFormat="false" ht="12.75" hidden="false" customHeight="false" outlineLevel="0" collapsed="false">
      <c r="D317" s="31" t="n">
        <v>0</v>
      </c>
      <c r="F317" s="31" t="n">
        <v>0</v>
      </c>
      <c r="K317" s="44" t="n">
        <v>44866</v>
      </c>
      <c r="L317" s="63" t="n">
        <v>44861</v>
      </c>
      <c r="M317" s="64" t="n">
        <v>44860</v>
      </c>
      <c r="N317" s="31"/>
      <c r="P317" s="72"/>
    </row>
    <row r="318" customFormat="false" ht="12.75" hidden="false" customHeight="false" outlineLevel="0" collapsed="false">
      <c r="D318" s="31" t="n">
        <v>0</v>
      </c>
      <c r="F318" s="31" t="n">
        <v>0</v>
      </c>
      <c r="K318" s="44" t="n">
        <v>44896</v>
      </c>
      <c r="L318" s="63" t="n">
        <v>44893</v>
      </c>
      <c r="M318" s="64" t="n">
        <v>44890</v>
      </c>
      <c r="N318" s="31"/>
      <c r="P318" s="72"/>
    </row>
    <row r="319" customFormat="false" ht="12.75" hidden="false" customHeight="false" outlineLevel="0" collapsed="false">
      <c r="D319" s="31" t="n">
        <v>0</v>
      </c>
      <c r="F319" s="31" t="n">
        <v>0</v>
      </c>
      <c r="K319" s="44" t="n">
        <v>44927</v>
      </c>
      <c r="L319" s="63" t="n">
        <v>44923</v>
      </c>
      <c r="M319" s="64" t="n">
        <v>44922</v>
      </c>
      <c r="N319" s="31"/>
      <c r="P319" s="72"/>
    </row>
    <row r="320" customFormat="false" ht="12.75" hidden="false" customHeight="false" outlineLevel="0" collapsed="false">
      <c r="D320" s="31" t="n">
        <v>0</v>
      </c>
      <c r="F320" s="31" t="n">
        <v>0</v>
      </c>
      <c r="K320" s="44" t="n">
        <v>44958</v>
      </c>
      <c r="L320" s="63" t="n">
        <v>44953</v>
      </c>
      <c r="M320" s="64" t="n">
        <v>44952</v>
      </c>
      <c r="N320" s="31"/>
      <c r="P320" s="72"/>
    </row>
    <row r="321" customFormat="false" ht="12.75" hidden="false" customHeight="false" outlineLevel="0" collapsed="false">
      <c r="D321" s="31" t="n">
        <v>0</v>
      </c>
      <c r="F321" s="31" t="n">
        <v>0</v>
      </c>
      <c r="K321" s="44" t="n">
        <v>44986</v>
      </c>
      <c r="L321" s="63" t="n">
        <v>44981</v>
      </c>
      <c r="M321" s="64" t="n">
        <v>44980</v>
      </c>
      <c r="N321" s="31"/>
      <c r="P321" s="72"/>
    </row>
    <row r="322" customFormat="false" ht="12.75" hidden="false" customHeight="false" outlineLevel="0" collapsed="false">
      <c r="D322" s="31" t="n">
        <v>0</v>
      </c>
      <c r="F322" s="31" t="n">
        <v>0</v>
      </c>
      <c r="K322" s="44" t="n">
        <v>45017</v>
      </c>
      <c r="L322" s="63" t="n">
        <v>45014</v>
      </c>
      <c r="M322" s="64" t="n">
        <v>45013</v>
      </c>
      <c r="N322" s="31"/>
      <c r="P322" s="72"/>
    </row>
    <row r="323" customFormat="false" ht="12.75" hidden="false" customHeight="false" outlineLevel="0" collapsed="false">
      <c r="D323" s="31" t="n">
        <v>0</v>
      </c>
      <c r="F323" s="31" t="n">
        <v>0</v>
      </c>
      <c r="K323" s="44" t="n">
        <v>45047</v>
      </c>
      <c r="L323" s="63" t="n">
        <v>45042</v>
      </c>
      <c r="M323" s="64" t="n">
        <v>45041</v>
      </c>
      <c r="N323" s="31"/>
      <c r="P323" s="72"/>
    </row>
    <row r="324" customFormat="false" ht="12.75" hidden="false" customHeight="false" outlineLevel="0" collapsed="false">
      <c r="D324" s="31" t="n">
        <v>0</v>
      </c>
      <c r="F324" s="31" t="n">
        <v>0</v>
      </c>
      <c r="K324" s="44" t="n">
        <v>45078</v>
      </c>
      <c r="L324" s="63" t="n">
        <v>45072</v>
      </c>
      <c r="M324" s="64" t="n">
        <v>45071</v>
      </c>
      <c r="N324" s="31"/>
      <c r="P324" s="72"/>
    </row>
    <row r="325" customFormat="false" ht="12.75" hidden="false" customHeight="false" outlineLevel="0" collapsed="false">
      <c r="D325" s="31" t="n">
        <v>0</v>
      </c>
      <c r="F325" s="31" t="n">
        <v>0</v>
      </c>
      <c r="K325" s="44" t="n">
        <v>45108</v>
      </c>
      <c r="L325" s="63" t="n">
        <v>45105</v>
      </c>
      <c r="M325" s="64" t="n">
        <v>45104</v>
      </c>
      <c r="N325" s="31"/>
      <c r="P325" s="72"/>
    </row>
    <row r="326" customFormat="false" ht="12.75" hidden="false" customHeight="false" outlineLevel="0" collapsed="false">
      <c r="D326" s="31" t="n">
        <v>0</v>
      </c>
      <c r="F326" s="31" t="n">
        <v>0</v>
      </c>
      <c r="K326" s="44" t="n">
        <v>45139</v>
      </c>
      <c r="L326" s="63" t="n">
        <v>45134</v>
      </c>
      <c r="M326" s="64" t="n">
        <v>45133</v>
      </c>
      <c r="N326" s="31"/>
      <c r="P326" s="72"/>
    </row>
    <row r="327" customFormat="false" ht="12.75" hidden="false" customHeight="false" outlineLevel="0" collapsed="false">
      <c r="D327" s="31" t="n">
        <v>0</v>
      </c>
      <c r="F327" s="31" t="n">
        <v>0</v>
      </c>
      <c r="K327" s="44" t="n">
        <v>45170</v>
      </c>
      <c r="L327" s="63" t="n">
        <v>45167</v>
      </c>
      <c r="M327" s="64" t="n">
        <v>45166</v>
      </c>
      <c r="N327" s="31"/>
      <c r="P327" s="72"/>
    </row>
    <row r="328" customFormat="false" ht="12.75" hidden="false" customHeight="false" outlineLevel="0" collapsed="false">
      <c r="D328" s="31" t="n">
        <v>0</v>
      </c>
      <c r="F328" s="31" t="n">
        <v>0</v>
      </c>
      <c r="K328" s="44" t="n">
        <v>45200</v>
      </c>
      <c r="L328" s="63" t="n">
        <v>45196</v>
      </c>
      <c r="M328" s="64" t="n">
        <v>45195</v>
      </c>
      <c r="N328" s="31"/>
      <c r="P328" s="72"/>
    </row>
    <row r="329" customFormat="false" ht="12.75" hidden="false" customHeight="false" outlineLevel="0" collapsed="false">
      <c r="D329" s="31" t="n">
        <v>0</v>
      </c>
      <c r="F329" s="31" t="n">
        <v>0</v>
      </c>
      <c r="K329" s="44" t="n">
        <v>45231</v>
      </c>
      <c r="L329" s="63" t="n">
        <v>45226</v>
      </c>
      <c r="M329" s="64" t="n">
        <v>45225</v>
      </c>
      <c r="N329" s="31"/>
      <c r="P329" s="72"/>
    </row>
    <row r="330" customFormat="false" ht="12.75" hidden="false" customHeight="false" outlineLevel="0" collapsed="false">
      <c r="D330" s="31" t="n">
        <v>0</v>
      </c>
      <c r="F330" s="31" t="n">
        <v>0</v>
      </c>
      <c r="K330" s="44" t="n">
        <v>45261</v>
      </c>
      <c r="L330" s="63" t="n">
        <v>45258</v>
      </c>
      <c r="M330" s="64" t="n">
        <v>45257</v>
      </c>
      <c r="N330" s="31"/>
      <c r="P330" s="72"/>
    </row>
    <row r="331" customFormat="false" ht="12.75" hidden="false" customHeight="false" outlineLevel="0" collapsed="false">
      <c r="D331" s="31" t="n">
        <v>0</v>
      </c>
      <c r="F331" s="31" t="n">
        <v>0</v>
      </c>
      <c r="K331" s="44" t="n">
        <v>45292</v>
      </c>
      <c r="L331" s="63" t="n">
        <v>45287</v>
      </c>
      <c r="M331" s="64" t="n">
        <v>45286</v>
      </c>
      <c r="N331" s="31"/>
      <c r="P331" s="72"/>
    </row>
    <row r="332" customFormat="false" ht="12.75" hidden="false" customHeight="false" outlineLevel="0" collapsed="false">
      <c r="D332" s="31" t="n">
        <v>0</v>
      </c>
      <c r="F332" s="31" t="n">
        <v>0</v>
      </c>
      <c r="K332" s="44" t="n">
        <v>45323</v>
      </c>
      <c r="L332" s="63" t="n">
        <v>45320</v>
      </c>
      <c r="M332" s="64" t="n">
        <v>45317</v>
      </c>
      <c r="N332" s="31"/>
      <c r="P332" s="72"/>
    </row>
    <row r="333" customFormat="false" ht="12.75" hidden="false" customHeight="false" outlineLevel="0" collapsed="false">
      <c r="D333" s="31" t="n">
        <v>0</v>
      </c>
      <c r="F333" s="31" t="n">
        <v>0</v>
      </c>
      <c r="K333" s="44" t="n">
        <v>45352</v>
      </c>
      <c r="L333" s="63" t="n">
        <v>45349</v>
      </c>
      <c r="M333" s="64" t="n">
        <v>45348</v>
      </c>
      <c r="N333" s="31"/>
      <c r="P333" s="72"/>
    </row>
    <row r="334" customFormat="false" ht="12.75" hidden="false" customHeight="false" outlineLevel="0" collapsed="false">
      <c r="D334" s="31" t="n">
        <v>0</v>
      </c>
      <c r="F334" s="31" t="n">
        <v>0</v>
      </c>
      <c r="K334" s="44" t="n">
        <v>45383</v>
      </c>
      <c r="L334" s="63" t="n">
        <v>45377</v>
      </c>
      <c r="M334" s="64" t="n">
        <v>45376</v>
      </c>
      <c r="N334" s="31"/>
      <c r="P334" s="72"/>
    </row>
    <row r="335" customFormat="false" ht="12.75" hidden="false" customHeight="false" outlineLevel="0" collapsed="false">
      <c r="D335" s="31" t="n">
        <v>0</v>
      </c>
      <c r="F335" s="31" t="n">
        <v>0</v>
      </c>
      <c r="K335" s="44" t="n">
        <v>45413</v>
      </c>
      <c r="L335" s="63" t="n">
        <v>45408</v>
      </c>
      <c r="M335" s="64" t="n">
        <v>45407</v>
      </c>
      <c r="N335" s="31"/>
      <c r="P335" s="72"/>
    </row>
    <row r="336" customFormat="false" ht="12.75" hidden="false" customHeight="false" outlineLevel="0" collapsed="false">
      <c r="D336" s="31" t="n">
        <v>0</v>
      </c>
      <c r="F336" s="31" t="n">
        <v>0</v>
      </c>
      <c r="K336" s="44" t="n">
        <v>45444</v>
      </c>
      <c r="L336" s="63" t="n">
        <v>45441</v>
      </c>
      <c r="M336" s="64" t="n">
        <v>45440</v>
      </c>
      <c r="N336" s="31"/>
      <c r="P336" s="72"/>
    </row>
    <row r="337" customFormat="false" ht="12.75" hidden="false" customHeight="false" outlineLevel="0" collapsed="false">
      <c r="D337" s="31" t="n">
        <v>0</v>
      </c>
      <c r="F337" s="31" t="n">
        <v>0</v>
      </c>
      <c r="K337" s="44" t="n">
        <v>45474</v>
      </c>
      <c r="L337" s="63" t="n">
        <v>45469</v>
      </c>
      <c r="M337" s="64" t="n">
        <v>45468</v>
      </c>
      <c r="N337" s="31"/>
      <c r="P337" s="72"/>
    </row>
    <row r="338" customFormat="false" ht="12.75" hidden="false" customHeight="false" outlineLevel="0" collapsed="false">
      <c r="D338" s="31" t="n">
        <v>0</v>
      </c>
      <c r="F338" s="31" t="n">
        <v>0</v>
      </c>
      <c r="K338" s="44" t="n">
        <v>45505</v>
      </c>
      <c r="L338" s="63" t="n">
        <v>45502</v>
      </c>
      <c r="M338" s="64" t="n">
        <v>45499</v>
      </c>
      <c r="N338" s="31"/>
      <c r="P338" s="72"/>
    </row>
    <row r="339" customFormat="false" ht="12.75" hidden="false" customHeight="false" outlineLevel="0" collapsed="false">
      <c r="D339" s="31" t="n">
        <v>0</v>
      </c>
      <c r="F339" s="31" t="n">
        <v>0</v>
      </c>
      <c r="K339" s="44" t="n">
        <v>45536</v>
      </c>
      <c r="L339" s="63" t="n">
        <v>45532</v>
      </c>
      <c r="M339" s="64" t="n">
        <v>45531</v>
      </c>
      <c r="N339" s="31"/>
      <c r="P339" s="72"/>
    </row>
    <row r="340" customFormat="false" ht="12.75" hidden="false" customHeight="false" outlineLevel="0" collapsed="false">
      <c r="D340" s="31" t="n">
        <v>0</v>
      </c>
      <c r="F340" s="31" t="n">
        <v>0</v>
      </c>
      <c r="K340" s="44" t="n">
        <v>45566</v>
      </c>
      <c r="L340" s="63" t="n">
        <v>45561</v>
      </c>
      <c r="M340" s="64" t="n">
        <v>45560</v>
      </c>
      <c r="N340" s="31"/>
      <c r="P340" s="72"/>
    </row>
    <row r="341" customFormat="false" ht="12.75" hidden="false" customHeight="false" outlineLevel="0" collapsed="false">
      <c r="D341" s="31" t="n">
        <v>0</v>
      </c>
      <c r="F341" s="31" t="n">
        <v>0</v>
      </c>
      <c r="K341" s="44" t="n">
        <v>45597</v>
      </c>
      <c r="L341" s="63" t="n">
        <v>45594</v>
      </c>
      <c r="M341" s="64" t="n">
        <v>45593</v>
      </c>
      <c r="N341" s="31"/>
      <c r="P341" s="72"/>
    </row>
    <row r="342" customFormat="false" ht="12.75" hidden="false" customHeight="false" outlineLevel="0" collapsed="false">
      <c r="D342" s="31" t="n">
        <v>0</v>
      </c>
      <c r="F342" s="31" t="n">
        <v>0</v>
      </c>
      <c r="K342" s="44" t="n">
        <v>45627</v>
      </c>
      <c r="L342" s="63" t="n">
        <v>45622</v>
      </c>
      <c r="M342" s="64" t="n">
        <v>45621</v>
      </c>
      <c r="N342" s="31"/>
      <c r="P342" s="72"/>
    </row>
    <row r="343" customFormat="false" ht="12.75" hidden="false" customHeight="false" outlineLevel="0" collapsed="false">
      <c r="D343" s="31" t="n">
        <v>0</v>
      </c>
      <c r="F343" s="31" t="n">
        <v>0</v>
      </c>
      <c r="K343" s="44" t="n">
        <v>45658</v>
      </c>
      <c r="L343" s="63" t="n">
        <v>45653</v>
      </c>
      <c r="M343" s="64" t="n">
        <v>45652</v>
      </c>
      <c r="N343" s="31"/>
      <c r="P343" s="72"/>
    </row>
    <row r="344" customFormat="false" ht="12.75" hidden="false" customHeight="false" outlineLevel="0" collapsed="false">
      <c r="D344" s="31" t="n">
        <v>0</v>
      </c>
      <c r="F344" s="31" t="n">
        <v>0</v>
      </c>
      <c r="K344" s="44" t="n">
        <v>45689</v>
      </c>
      <c r="L344" s="63" t="n">
        <v>45686</v>
      </c>
      <c r="M344" s="64" t="n">
        <v>45685</v>
      </c>
      <c r="N344" s="31"/>
      <c r="P344" s="72"/>
    </row>
    <row r="345" customFormat="false" ht="12.75" hidden="false" customHeight="false" outlineLevel="0" collapsed="false">
      <c r="D345" s="31" t="n">
        <v>0</v>
      </c>
      <c r="F345" s="31" t="n">
        <v>0</v>
      </c>
      <c r="K345" s="44" t="n">
        <v>45717</v>
      </c>
      <c r="L345" s="63" t="n">
        <v>45714</v>
      </c>
      <c r="M345" s="64" t="n">
        <v>45713</v>
      </c>
      <c r="N345" s="31"/>
      <c r="P345" s="72"/>
    </row>
    <row r="346" customFormat="false" ht="12.75" hidden="false" customHeight="false" outlineLevel="0" collapsed="false">
      <c r="D346" s="31" t="n">
        <v>0</v>
      </c>
      <c r="F346" s="31" t="n">
        <v>0</v>
      </c>
      <c r="K346" s="44" t="n">
        <v>45748</v>
      </c>
      <c r="L346" s="63" t="n">
        <v>45743</v>
      </c>
      <c r="M346" s="64" t="n">
        <v>45742</v>
      </c>
      <c r="N346" s="31"/>
      <c r="P346" s="72"/>
    </row>
    <row r="347" customFormat="false" ht="12.75" hidden="false" customHeight="false" outlineLevel="0" collapsed="false">
      <c r="D347" s="31" t="n">
        <v>0</v>
      </c>
      <c r="F347" s="31" t="n">
        <v>0</v>
      </c>
      <c r="K347" s="44" t="n">
        <v>45778</v>
      </c>
      <c r="L347" s="63" t="n">
        <v>45775</v>
      </c>
      <c r="M347" s="64" t="n">
        <v>45772</v>
      </c>
      <c r="N347" s="31"/>
      <c r="P347" s="72"/>
    </row>
    <row r="348" customFormat="false" ht="12.75" hidden="false" customHeight="false" outlineLevel="0" collapsed="false">
      <c r="D348" s="31" t="n">
        <v>0</v>
      </c>
      <c r="F348" s="31" t="n">
        <v>0</v>
      </c>
      <c r="K348" s="44" t="n">
        <v>45809</v>
      </c>
      <c r="L348" s="63" t="n">
        <v>45805</v>
      </c>
      <c r="M348" s="64" t="n">
        <v>45804</v>
      </c>
      <c r="N348" s="31"/>
      <c r="P348" s="72"/>
    </row>
    <row r="349" customFormat="false" ht="12.75" hidden="false" customHeight="false" outlineLevel="0" collapsed="false">
      <c r="D349" s="31" t="n">
        <v>0</v>
      </c>
      <c r="F349" s="31" t="n">
        <v>0</v>
      </c>
      <c r="K349" s="44" t="n">
        <v>45839</v>
      </c>
      <c r="L349" s="63" t="n">
        <v>45834</v>
      </c>
      <c r="M349" s="64" t="n">
        <v>45833</v>
      </c>
      <c r="N349" s="31"/>
      <c r="P349" s="72"/>
    </row>
    <row r="350" customFormat="false" ht="12.75" hidden="false" customHeight="false" outlineLevel="0" collapsed="false">
      <c r="D350" s="31" t="n">
        <v>0</v>
      </c>
      <c r="F350" s="31" t="n">
        <v>0</v>
      </c>
      <c r="K350" s="44" t="n">
        <v>45870</v>
      </c>
      <c r="L350" s="63" t="n">
        <v>45867</v>
      </c>
      <c r="M350" s="64" t="n">
        <v>45866</v>
      </c>
      <c r="N350" s="31"/>
      <c r="P350" s="72"/>
    </row>
    <row r="351" customFormat="false" ht="12.75" hidden="false" customHeight="false" outlineLevel="0" collapsed="false">
      <c r="D351" s="31" t="n">
        <v>0</v>
      </c>
      <c r="F351" s="31" t="n">
        <v>0</v>
      </c>
      <c r="K351" s="44" t="n">
        <v>45901</v>
      </c>
      <c r="L351" s="63" t="n">
        <v>45896</v>
      </c>
      <c r="M351" s="64" t="n">
        <v>45895</v>
      </c>
      <c r="N351" s="31"/>
      <c r="P351" s="72"/>
    </row>
    <row r="352" customFormat="false" ht="12.75" hidden="false" customHeight="false" outlineLevel="0" collapsed="false">
      <c r="D352" s="31" t="n">
        <v>0</v>
      </c>
      <c r="F352" s="31" t="n">
        <v>0</v>
      </c>
      <c r="K352" s="44" t="n">
        <v>45931</v>
      </c>
      <c r="L352" s="63" t="n">
        <v>45926</v>
      </c>
      <c r="M352" s="64" t="n">
        <v>45925</v>
      </c>
      <c r="N352" s="31"/>
      <c r="P352" s="72"/>
    </row>
    <row r="353" customFormat="false" ht="12.75" hidden="false" customHeight="false" outlineLevel="0" collapsed="false">
      <c r="D353" s="31" t="n">
        <v>0</v>
      </c>
      <c r="F353" s="31" t="n">
        <v>0</v>
      </c>
      <c r="K353" s="44" t="n">
        <v>45962</v>
      </c>
      <c r="L353" s="63" t="n">
        <v>45959</v>
      </c>
      <c r="M353" s="64" t="n">
        <v>45958</v>
      </c>
      <c r="N353" s="31"/>
      <c r="P353" s="72"/>
    </row>
    <row r="354" customFormat="false" ht="12.75" hidden="false" customHeight="false" outlineLevel="0" collapsed="false">
      <c r="D354" s="31" t="n">
        <v>0</v>
      </c>
      <c r="F354" s="31" t="n">
        <v>0</v>
      </c>
      <c r="K354" s="44" t="n">
        <v>45992</v>
      </c>
      <c r="L354" s="63" t="n">
        <v>45986</v>
      </c>
      <c r="M354" s="64" t="n">
        <v>45985</v>
      </c>
      <c r="N354" s="31"/>
      <c r="P354" s="72"/>
    </row>
    <row r="355" customFormat="false" ht="12.75" hidden="false" customHeight="false" outlineLevel="0" collapsed="false">
      <c r="D355" s="31" t="n">
        <v>0</v>
      </c>
      <c r="F355" s="31" t="n">
        <v>0</v>
      </c>
      <c r="K355" s="44" t="n">
        <v>46023</v>
      </c>
      <c r="L355" s="63" t="n">
        <v>46020</v>
      </c>
      <c r="M355" s="64" t="n">
        <v>46017</v>
      </c>
      <c r="N355" s="31"/>
      <c r="P355" s="72"/>
    </row>
    <row r="356" customFormat="false" ht="12.75" hidden="false" customHeight="false" outlineLevel="0" collapsed="false">
      <c r="D356" s="31" t="n">
        <v>0</v>
      </c>
      <c r="F356" s="31" t="n">
        <v>0</v>
      </c>
      <c r="K356" s="44" t="n">
        <v>46054</v>
      </c>
      <c r="L356" s="63" t="n">
        <v>46050</v>
      </c>
      <c r="M356" s="64" t="n">
        <v>46049</v>
      </c>
      <c r="N356" s="31"/>
      <c r="P356" s="72"/>
    </row>
    <row r="357" customFormat="false" ht="12.75" hidden="false" customHeight="false" outlineLevel="0" collapsed="false">
      <c r="D357" s="31" t="n">
        <v>0</v>
      </c>
      <c r="F357" s="31" t="n">
        <v>0</v>
      </c>
      <c r="K357" s="44" t="n">
        <v>46082</v>
      </c>
      <c r="L357" s="63" t="n">
        <v>46078</v>
      </c>
      <c r="M357" s="64" t="n">
        <v>46077</v>
      </c>
      <c r="N357" s="31"/>
      <c r="P357" s="72"/>
    </row>
    <row r="358" customFormat="false" ht="12.75" hidden="false" customHeight="false" outlineLevel="0" collapsed="false">
      <c r="D358" s="31" t="n">
        <v>0</v>
      </c>
      <c r="F358" s="31" t="n">
        <v>0</v>
      </c>
      <c r="K358" s="44" t="n">
        <v>46113</v>
      </c>
      <c r="L358" s="63" t="n">
        <v>46108</v>
      </c>
      <c r="M358" s="64" t="n">
        <v>46107</v>
      </c>
      <c r="N358" s="31"/>
      <c r="P358" s="72"/>
    </row>
    <row r="359" customFormat="false" ht="12.75" hidden="false" customHeight="false" outlineLevel="0" collapsed="false">
      <c r="D359" s="31" t="n">
        <v>0</v>
      </c>
      <c r="F359" s="31" t="n">
        <v>0</v>
      </c>
      <c r="K359" s="44" t="n">
        <v>46143</v>
      </c>
      <c r="L359" s="63" t="n">
        <v>46140</v>
      </c>
      <c r="M359" s="64" t="n">
        <v>46139</v>
      </c>
      <c r="N359" s="31"/>
      <c r="P359" s="72"/>
    </row>
    <row r="360" customFormat="false" ht="12.75" hidden="false" customHeight="false" outlineLevel="0" collapsed="false">
      <c r="D360" s="31" t="n">
        <v>0</v>
      </c>
      <c r="F360" s="31" t="n">
        <v>0</v>
      </c>
      <c r="K360" s="44" t="n">
        <v>46174</v>
      </c>
      <c r="L360" s="63" t="n">
        <v>46169</v>
      </c>
      <c r="M360" s="64" t="n">
        <v>46168</v>
      </c>
      <c r="N360" s="31"/>
      <c r="P360" s="72"/>
    </row>
    <row r="361" customFormat="false" ht="12.75" hidden="false" customHeight="false" outlineLevel="0" collapsed="false">
      <c r="D361" s="31" t="n">
        <v>0</v>
      </c>
      <c r="F361" s="31" t="n">
        <v>0</v>
      </c>
      <c r="K361" s="44" t="n">
        <v>46204</v>
      </c>
      <c r="L361" s="63" t="n">
        <v>46199</v>
      </c>
      <c r="M361" s="64" t="n">
        <v>46198</v>
      </c>
      <c r="N361" s="31"/>
      <c r="P361" s="72"/>
    </row>
    <row r="362" customFormat="false" ht="12.75" hidden="false" customHeight="false" outlineLevel="0" collapsed="false">
      <c r="D362" s="31" t="n">
        <v>0</v>
      </c>
      <c r="F362" s="31" t="n">
        <v>0</v>
      </c>
      <c r="K362" s="44" t="n">
        <v>46235</v>
      </c>
      <c r="L362" s="63" t="n">
        <v>46232</v>
      </c>
      <c r="M362" s="64" t="n">
        <v>46231</v>
      </c>
      <c r="N362" s="31"/>
      <c r="P362" s="72"/>
    </row>
    <row r="363" customFormat="false" ht="12.75" hidden="false" customHeight="false" outlineLevel="0" collapsed="false">
      <c r="D363" s="31" t="n">
        <v>0</v>
      </c>
      <c r="F363" s="31" t="n">
        <v>0</v>
      </c>
      <c r="K363" s="44" t="n">
        <v>46266</v>
      </c>
      <c r="L363" s="63" t="n">
        <v>46261</v>
      </c>
      <c r="M363" s="64" t="n">
        <v>46260</v>
      </c>
      <c r="N363" s="31"/>
      <c r="P363" s="72"/>
    </row>
    <row r="364" customFormat="false" ht="12.75" hidden="false" customHeight="false" outlineLevel="0" collapsed="false">
      <c r="D364" s="31" t="n">
        <v>0</v>
      </c>
      <c r="F364" s="31" t="n">
        <v>0</v>
      </c>
      <c r="K364" s="44" t="n">
        <v>46296</v>
      </c>
      <c r="L364" s="63" t="n">
        <v>46293</v>
      </c>
      <c r="M364" s="64" t="n">
        <v>46290</v>
      </c>
      <c r="N364" s="31"/>
      <c r="P364" s="72"/>
    </row>
    <row r="365" customFormat="false" ht="12.75" hidden="false" customHeight="false" outlineLevel="0" collapsed="false">
      <c r="D365" s="31" t="n">
        <v>0</v>
      </c>
      <c r="F365" s="31" t="n">
        <v>0</v>
      </c>
      <c r="K365" s="44" t="n">
        <v>46327</v>
      </c>
      <c r="L365" s="63" t="n">
        <v>46323</v>
      </c>
      <c r="M365" s="64" t="n">
        <v>46322</v>
      </c>
      <c r="N365" s="31"/>
      <c r="P365" s="72"/>
    </row>
    <row r="366" customFormat="false" ht="12.75" hidden="false" customHeight="false" outlineLevel="0" collapsed="false">
      <c r="D366" s="31" t="n">
        <v>0</v>
      </c>
      <c r="F366" s="31" t="n">
        <v>0</v>
      </c>
      <c r="K366" s="44" t="n">
        <v>46357</v>
      </c>
      <c r="L366" s="63" t="n">
        <v>46351</v>
      </c>
      <c r="M366" s="64" t="n">
        <v>46350</v>
      </c>
      <c r="N366" s="31"/>
      <c r="P366" s="72"/>
    </row>
    <row r="367" customFormat="false" ht="12.75" hidden="false" customHeight="false" outlineLevel="0" collapsed="false">
      <c r="D367" s="31" t="n">
        <v>0</v>
      </c>
      <c r="F367" s="31" t="n">
        <v>0</v>
      </c>
      <c r="K367" s="44" t="n">
        <v>46388</v>
      </c>
      <c r="L367" s="63" t="n">
        <v>46385</v>
      </c>
      <c r="M367" s="64" t="n">
        <v>46384</v>
      </c>
      <c r="N367" s="31"/>
      <c r="P367" s="72"/>
    </row>
    <row r="368" customFormat="false" ht="12.75" hidden="false" customHeight="false" outlineLevel="0" collapsed="false">
      <c r="D368" s="31" t="n">
        <v>0</v>
      </c>
      <c r="F368" s="31" t="n">
        <v>0</v>
      </c>
      <c r="K368" s="44" t="n">
        <v>46419</v>
      </c>
      <c r="L368" s="63" t="n">
        <v>46414</v>
      </c>
      <c r="M368" s="64" t="n">
        <v>46413</v>
      </c>
      <c r="N368" s="31"/>
      <c r="P368" s="72"/>
    </row>
    <row r="369" customFormat="false" ht="12.75" hidden="false" customHeight="false" outlineLevel="0" collapsed="false">
      <c r="D369" s="31" t="n">
        <v>0</v>
      </c>
      <c r="F369" s="31" t="n">
        <v>0</v>
      </c>
      <c r="K369" s="44" t="n">
        <v>46447</v>
      </c>
      <c r="L369" s="63" t="n">
        <v>46442</v>
      </c>
      <c r="M369" s="64" t="n">
        <v>46441</v>
      </c>
      <c r="N369" s="31"/>
      <c r="P369" s="72"/>
    </row>
    <row r="370" customFormat="false" ht="12.75" hidden="false" customHeight="false" outlineLevel="0" collapsed="false">
      <c r="D370" s="31" t="n">
        <v>0</v>
      </c>
      <c r="F370" s="31" t="n">
        <v>0</v>
      </c>
      <c r="K370" s="44" t="n">
        <v>46478</v>
      </c>
      <c r="L370" s="63" t="n">
        <v>46475</v>
      </c>
      <c r="M370" s="64" t="n">
        <v>46471</v>
      </c>
      <c r="N370" s="31"/>
      <c r="P370" s="72"/>
    </row>
    <row r="371" customFormat="false" ht="12.75" hidden="false" customHeight="false" outlineLevel="0" collapsed="false">
      <c r="K371" s="44" t="n">
        <v>46508</v>
      </c>
      <c r="L371" s="63" t="n">
        <v>46505</v>
      </c>
      <c r="M371" s="64" t="n">
        <v>46504</v>
      </c>
      <c r="N371" s="31"/>
      <c r="P371" s="72"/>
    </row>
    <row r="372" customFormat="false" ht="12.75" hidden="false" customHeight="false" outlineLevel="0" collapsed="false">
      <c r="K372" s="44" t="n">
        <v>46539</v>
      </c>
      <c r="L372" s="63" t="n">
        <v>46533</v>
      </c>
      <c r="M372" s="64" t="n">
        <v>46532</v>
      </c>
      <c r="N372" s="31"/>
      <c r="P372" s="72"/>
    </row>
    <row r="373" customFormat="false" ht="12.75" hidden="false" customHeight="false" outlineLevel="0" collapsed="false">
      <c r="K373" s="44" t="n">
        <v>46569</v>
      </c>
      <c r="L373" s="63" t="n">
        <v>46566</v>
      </c>
      <c r="M373" s="64" t="n">
        <v>46563</v>
      </c>
      <c r="N373" s="31"/>
      <c r="P373" s="72"/>
    </row>
    <row r="374" customFormat="false" ht="12.75" hidden="false" customHeight="false" outlineLevel="0" collapsed="false">
      <c r="K374" s="44" t="n">
        <v>46600</v>
      </c>
      <c r="L374" s="63" t="n">
        <v>46596</v>
      </c>
      <c r="M374" s="64" t="n">
        <v>46595</v>
      </c>
      <c r="N374" s="31"/>
      <c r="P374" s="72"/>
    </row>
    <row r="375" customFormat="false" ht="12.75" hidden="false" customHeight="false" outlineLevel="0" collapsed="false">
      <c r="K375" s="44" t="n">
        <v>46631</v>
      </c>
      <c r="L375" s="63" t="n">
        <v>46626</v>
      </c>
      <c r="M375" s="64" t="n">
        <v>46625</v>
      </c>
      <c r="N375" s="31"/>
      <c r="P375" s="72"/>
    </row>
    <row r="376" customFormat="false" ht="12.75" hidden="false" customHeight="false" outlineLevel="0" collapsed="false">
      <c r="K376" s="44" t="n">
        <v>46661</v>
      </c>
      <c r="L376" s="63" t="n">
        <v>46658</v>
      </c>
      <c r="M376" s="64" t="n">
        <v>46657</v>
      </c>
      <c r="N376" s="31"/>
      <c r="P376" s="72"/>
    </row>
    <row r="377" customFormat="false" ht="12.75" hidden="false" customHeight="false" outlineLevel="0" collapsed="false">
      <c r="K377" s="44" t="n">
        <v>46692</v>
      </c>
      <c r="L377" s="63" t="n">
        <v>46687</v>
      </c>
      <c r="M377" s="64" t="n">
        <v>46686</v>
      </c>
      <c r="N377" s="31"/>
      <c r="P377" s="72"/>
    </row>
    <row r="378" customFormat="false" ht="12.75" hidden="false" customHeight="false" outlineLevel="0" collapsed="false">
      <c r="K378" s="44" t="n">
        <v>46722</v>
      </c>
      <c r="L378" s="63" t="n">
        <v>46717</v>
      </c>
      <c r="M378" s="64" t="n">
        <v>46715</v>
      </c>
      <c r="N378" s="31"/>
      <c r="P378" s="72"/>
    </row>
    <row r="379" customFormat="false" ht="12.75" hidden="false" customHeight="false" outlineLevel="0" collapsed="false">
      <c r="K379" s="44" t="n">
        <v>46753</v>
      </c>
      <c r="L379" s="63" t="n">
        <v>46749</v>
      </c>
      <c r="M379" s="64" t="n">
        <v>46748</v>
      </c>
      <c r="N379" s="31"/>
      <c r="P379" s="72"/>
    </row>
    <row r="380" customFormat="false" ht="12.75" hidden="false" customHeight="false" outlineLevel="0" collapsed="false">
      <c r="K380" s="44" t="n">
        <v>46784</v>
      </c>
      <c r="L380" s="63" t="n">
        <v>46779</v>
      </c>
      <c r="M380" s="64" t="n">
        <v>46778</v>
      </c>
      <c r="N380" s="31"/>
      <c r="P380" s="72"/>
    </row>
    <row r="381" customFormat="false" ht="12.75" hidden="false" customHeight="false" outlineLevel="0" collapsed="false">
      <c r="K381" s="44" t="n">
        <v>46813</v>
      </c>
      <c r="L381" s="63" t="n">
        <v>46808</v>
      </c>
      <c r="M381" s="64" t="n">
        <v>46807</v>
      </c>
      <c r="N381" s="31"/>
      <c r="P381" s="72"/>
    </row>
    <row r="382" customFormat="false" ht="12.75" hidden="false" customHeight="false" outlineLevel="0" collapsed="false">
      <c r="K382" s="44" t="n">
        <v>46844</v>
      </c>
      <c r="L382" s="63" t="n">
        <v>46841</v>
      </c>
      <c r="M382" s="64" t="n">
        <v>46840</v>
      </c>
      <c r="N382" s="31"/>
      <c r="P382" s="72"/>
    </row>
    <row r="383" customFormat="false" ht="12.75" hidden="false" customHeight="false" outlineLevel="0" collapsed="false">
      <c r="K383" s="44" t="n">
        <v>46874</v>
      </c>
      <c r="L383" s="63" t="n">
        <v>46869</v>
      </c>
      <c r="M383" s="64" t="n">
        <v>46868</v>
      </c>
      <c r="N383" s="31"/>
      <c r="P383" s="72"/>
    </row>
    <row r="384" customFormat="false" ht="12.75" hidden="false" customHeight="false" outlineLevel="0" collapsed="false">
      <c r="K384" s="44" t="n">
        <v>46905</v>
      </c>
      <c r="L384" s="63" t="n">
        <v>46899</v>
      </c>
      <c r="M384" s="64" t="n">
        <v>46898</v>
      </c>
      <c r="N384" s="31"/>
      <c r="P384" s="72"/>
    </row>
    <row r="385" customFormat="false" ht="12.75" hidden="false" customHeight="false" outlineLevel="0" collapsed="false">
      <c r="K385" s="44" t="n">
        <v>46935</v>
      </c>
      <c r="L385" s="63" t="n">
        <v>46932</v>
      </c>
      <c r="M385" s="64" t="n">
        <v>46931</v>
      </c>
      <c r="N385" s="31"/>
      <c r="P385" s="72"/>
    </row>
    <row r="386" customFormat="false" ht="12.75" hidden="false" customHeight="false" outlineLevel="0" collapsed="false">
      <c r="K386" s="44" t="n">
        <v>46966</v>
      </c>
      <c r="L386" s="63" t="n">
        <v>46961</v>
      </c>
      <c r="M386" s="64" t="n">
        <v>46960</v>
      </c>
      <c r="N386" s="31"/>
      <c r="P386" s="72"/>
    </row>
    <row r="387" customFormat="false" ht="12.75" hidden="false" customHeight="false" outlineLevel="0" collapsed="false">
      <c r="K387" s="44" t="n">
        <v>46997</v>
      </c>
      <c r="L387" s="63" t="n">
        <v>46994</v>
      </c>
      <c r="M387" s="64" t="n">
        <v>46993</v>
      </c>
      <c r="N387" s="31"/>
      <c r="P387" s="72"/>
    </row>
    <row r="388" customFormat="false" ht="12.75" hidden="false" customHeight="false" outlineLevel="0" collapsed="false">
      <c r="K388" s="44" t="n">
        <v>47027</v>
      </c>
      <c r="L388" s="63" t="n">
        <v>47023</v>
      </c>
      <c r="M388" s="64" t="n">
        <v>47022</v>
      </c>
      <c r="N388" s="31"/>
      <c r="P388" s="72"/>
    </row>
    <row r="389" customFormat="false" ht="12.75" hidden="false" customHeight="false" outlineLevel="0" collapsed="false">
      <c r="K389" s="44" t="n">
        <v>47058</v>
      </c>
      <c r="L389" s="63" t="n">
        <v>47053</v>
      </c>
      <c r="M389" s="64" t="n">
        <v>47052</v>
      </c>
      <c r="N389" s="31"/>
      <c r="P389" s="72"/>
    </row>
    <row r="390" customFormat="false" ht="12.75" hidden="false" customHeight="false" outlineLevel="0" collapsed="false">
      <c r="K390" s="44" t="n">
        <v>47088</v>
      </c>
      <c r="L390" s="63" t="n">
        <v>47085</v>
      </c>
      <c r="M390" s="64" t="n">
        <v>47084</v>
      </c>
      <c r="N390" s="31"/>
      <c r="P390" s="72"/>
    </row>
    <row r="391" customFormat="false" ht="12.75" hidden="false" customHeight="false" outlineLevel="0" collapsed="false">
      <c r="K391" s="44" t="n">
        <v>47119</v>
      </c>
      <c r="L391" s="63" t="n">
        <v>47114</v>
      </c>
      <c r="M391" s="64" t="n">
        <v>47113</v>
      </c>
      <c r="N391" s="31"/>
      <c r="P391" s="72"/>
    </row>
    <row r="392" customFormat="false" ht="12.75" hidden="false" customHeight="false" outlineLevel="0" collapsed="false">
      <c r="K392" s="44" t="n">
        <v>47150</v>
      </c>
      <c r="L392" s="63" t="n">
        <v>47147</v>
      </c>
      <c r="M392" s="64" t="n">
        <v>47144</v>
      </c>
      <c r="N392" s="31"/>
      <c r="P392" s="72"/>
    </row>
    <row r="393" customFormat="false" ht="12.75" hidden="false" customHeight="false" outlineLevel="0" collapsed="false">
      <c r="K393" s="44" t="n">
        <v>47178</v>
      </c>
      <c r="L393" s="63" t="n">
        <v>47175</v>
      </c>
      <c r="M393" s="64" t="n">
        <v>47172</v>
      </c>
      <c r="N393" s="31"/>
      <c r="P393" s="72"/>
    </row>
    <row r="394" customFormat="false" ht="12.75" hidden="false" customHeight="false" outlineLevel="0" collapsed="false">
      <c r="K394" s="44" t="n">
        <v>47209</v>
      </c>
      <c r="L394" s="63" t="n">
        <v>47204</v>
      </c>
      <c r="M394" s="64" t="n">
        <v>47203</v>
      </c>
      <c r="N394" s="31"/>
      <c r="P394" s="72"/>
    </row>
    <row r="395" customFormat="false" ht="12.75" hidden="false" customHeight="false" outlineLevel="0" collapsed="false">
      <c r="K395" s="44" t="n">
        <v>47239</v>
      </c>
      <c r="L395" s="63" t="n">
        <v>47234</v>
      </c>
      <c r="M395" s="64" t="n">
        <v>47233</v>
      </c>
      <c r="N395" s="31"/>
      <c r="P395" s="72"/>
    </row>
    <row r="396" customFormat="false" ht="12.75" hidden="false" customHeight="false" outlineLevel="0" collapsed="false">
      <c r="K396" s="44" t="n">
        <v>47270</v>
      </c>
      <c r="L396" s="63" t="n">
        <v>47267</v>
      </c>
      <c r="M396" s="64" t="n">
        <v>47263</v>
      </c>
      <c r="N396" s="31"/>
      <c r="P396" s="72"/>
    </row>
    <row r="397" customFormat="false" ht="12.75" hidden="false" customHeight="false" outlineLevel="0" collapsed="false">
      <c r="K397" s="44" t="n">
        <v>47300</v>
      </c>
      <c r="L397" s="63" t="n">
        <v>47296</v>
      </c>
      <c r="M397" s="64" t="n">
        <v>47295</v>
      </c>
      <c r="N397" s="31"/>
      <c r="P397" s="72"/>
    </row>
    <row r="398" customFormat="false" ht="12.75" hidden="false" customHeight="false" outlineLevel="0" collapsed="false">
      <c r="K398" s="44" t="n">
        <v>47331</v>
      </c>
      <c r="L398" s="63" t="n">
        <v>47326</v>
      </c>
      <c r="M398" s="64" t="n">
        <v>47325</v>
      </c>
      <c r="N398" s="31"/>
      <c r="P398" s="72"/>
    </row>
    <row r="399" customFormat="false" ht="12.75" hidden="false" customHeight="false" outlineLevel="0" collapsed="false">
      <c r="K399" s="44" t="n">
        <v>47362</v>
      </c>
      <c r="L399" s="63" t="n">
        <v>47359</v>
      </c>
      <c r="M399" s="64" t="n">
        <v>47358</v>
      </c>
      <c r="N399" s="31"/>
      <c r="P399" s="72"/>
    </row>
    <row r="400" customFormat="false" ht="12.75" hidden="false" customHeight="false" outlineLevel="0" collapsed="false">
      <c r="K400" s="44" t="n">
        <v>47392</v>
      </c>
      <c r="L400" s="63" t="n">
        <v>47387</v>
      </c>
      <c r="M400" s="64" t="n">
        <v>47386</v>
      </c>
      <c r="N400" s="31"/>
      <c r="P400" s="72"/>
    </row>
    <row r="401" customFormat="false" ht="12.75" hidden="false" customHeight="false" outlineLevel="0" collapsed="false">
      <c r="K401" s="44" t="n">
        <v>47423</v>
      </c>
      <c r="L401" s="63" t="n">
        <v>47420</v>
      </c>
      <c r="M401" s="64" t="n">
        <v>47417</v>
      </c>
      <c r="N401" s="31"/>
      <c r="P401" s="72"/>
    </row>
    <row r="402" customFormat="false" ht="12.75" hidden="false" customHeight="false" outlineLevel="0" collapsed="false">
      <c r="K402" s="44" t="n">
        <v>47453</v>
      </c>
      <c r="L402" s="63" t="n">
        <v>47450</v>
      </c>
      <c r="M402" s="64" t="n">
        <v>47449</v>
      </c>
      <c r="N402" s="31"/>
      <c r="P402" s="72"/>
    </row>
    <row r="403" customFormat="false" ht="12.75" hidden="false" customHeight="false" outlineLevel="0" collapsed="false">
      <c r="K403" s="44" t="n">
        <v>47484</v>
      </c>
      <c r="L403" s="63" t="n">
        <v>47479</v>
      </c>
      <c r="M403" s="64" t="n">
        <v>47478</v>
      </c>
      <c r="N403" s="31"/>
      <c r="P403" s="72"/>
    </row>
    <row r="404" customFormat="false" ht="12.75" hidden="false" customHeight="false" outlineLevel="0" collapsed="false">
      <c r="K404" s="44" t="n">
        <v>47515</v>
      </c>
      <c r="L404" s="63" t="n">
        <v>47512</v>
      </c>
      <c r="M404" s="64" t="n">
        <v>47511</v>
      </c>
      <c r="N404" s="31"/>
      <c r="P404" s="72"/>
    </row>
    <row r="405" customFormat="false" ht="12.75" hidden="false" customHeight="false" outlineLevel="0" collapsed="false">
      <c r="K405" s="44" t="n">
        <v>47543</v>
      </c>
      <c r="L405" s="63" t="n">
        <v>47540</v>
      </c>
      <c r="M405" s="64" t="n">
        <v>47539</v>
      </c>
      <c r="N405" s="31"/>
      <c r="P405" s="72"/>
    </row>
    <row r="406" customFormat="false" ht="12.75" hidden="false" customHeight="false" outlineLevel="0" collapsed="false">
      <c r="K406" s="44" t="n">
        <v>47574</v>
      </c>
      <c r="L406" s="63" t="n">
        <v>47569</v>
      </c>
      <c r="M406" s="64" t="n">
        <v>47568</v>
      </c>
      <c r="N406" s="31"/>
      <c r="P406" s="72"/>
    </row>
    <row r="407" customFormat="false" ht="12.75" hidden="false" customHeight="false" outlineLevel="0" collapsed="false">
      <c r="K407" s="44" t="n">
        <v>47604</v>
      </c>
      <c r="L407" s="63" t="n">
        <v>47599</v>
      </c>
      <c r="M407" s="64" t="n">
        <v>47598</v>
      </c>
      <c r="N407" s="31"/>
      <c r="P407" s="72"/>
    </row>
    <row r="408" customFormat="false" ht="12.75" hidden="false" customHeight="false" outlineLevel="0" collapsed="false">
      <c r="K408" s="44" t="n">
        <v>47635</v>
      </c>
      <c r="L408" s="63" t="n">
        <v>47632</v>
      </c>
      <c r="M408" s="64" t="n">
        <v>47631</v>
      </c>
      <c r="N408" s="31"/>
      <c r="P408" s="72"/>
    </row>
    <row r="409" customFormat="false" ht="12.75" hidden="false" customHeight="false" outlineLevel="0" collapsed="false">
      <c r="K409" s="44" t="n">
        <v>47665</v>
      </c>
      <c r="L409" s="63" t="n">
        <v>47660</v>
      </c>
      <c r="M409" s="64" t="n">
        <v>47659</v>
      </c>
      <c r="N409" s="31"/>
      <c r="P409" s="72"/>
    </row>
    <row r="410" customFormat="false" ht="12.75" hidden="false" customHeight="false" outlineLevel="0" collapsed="false">
      <c r="K410" s="44" t="n">
        <v>47696</v>
      </c>
      <c r="L410" s="63" t="n">
        <v>47693</v>
      </c>
      <c r="M410" s="64" t="n">
        <v>47690</v>
      </c>
      <c r="N410" s="31"/>
      <c r="P410" s="72"/>
    </row>
    <row r="411" customFormat="false" ht="12.75" hidden="false" customHeight="false" outlineLevel="0" collapsed="false">
      <c r="K411" s="44" t="n">
        <v>47727</v>
      </c>
      <c r="L411" s="63" t="n">
        <v>47723</v>
      </c>
      <c r="M411" s="64" t="n">
        <v>47722</v>
      </c>
      <c r="N411" s="31"/>
      <c r="P411" s="72"/>
    </row>
    <row r="412" customFormat="false" ht="12.75" hidden="false" customHeight="false" outlineLevel="0" collapsed="false">
      <c r="K412" s="44" t="n">
        <v>47757</v>
      </c>
      <c r="L412" s="63" t="n">
        <v>47752</v>
      </c>
      <c r="M412" s="64" t="n">
        <v>47751</v>
      </c>
      <c r="N412" s="31"/>
      <c r="P412" s="72"/>
    </row>
    <row r="413" customFormat="false" ht="12.75" hidden="false" customHeight="false" outlineLevel="0" collapsed="false">
      <c r="K413" s="44" t="n">
        <v>47788</v>
      </c>
      <c r="L413" s="63" t="n">
        <v>47785</v>
      </c>
      <c r="M413" s="64" t="n">
        <v>47784</v>
      </c>
      <c r="N413" s="31"/>
      <c r="P413" s="72"/>
    </row>
    <row r="414" customFormat="false" ht="13.5" hidden="false" customHeight="false" outlineLevel="0" collapsed="false">
      <c r="K414" s="73" t="n">
        <v>47818</v>
      </c>
      <c r="L414" s="74" t="n">
        <v>47813</v>
      </c>
      <c r="M414" s="75" t="n">
        <v>47812</v>
      </c>
      <c r="N414" s="31"/>
      <c r="P414" s="72"/>
    </row>
    <row r="415" customFormat="false" ht="12.75" hidden="false" customHeight="false" outlineLevel="0" collapsed="false">
      <c r="N415" s="31"/>
      <c r="P415" s="72"/>
    </row>
    <row r="416" customFormat="false" ht="12.75" hidden="false" customHeight="false" outlineLevel="0" collapsed="false">
      <c r="N416" s="31"/>
      <c r="P416" s="72"/>
    </row>
    <row r="417" customFormat="false" ht="12.75" hidden="false" customHeight="false" outlineLevel="0" collapsed="false">
      <c r="N417" s="31"/>
      <c r="P417" s="72"/>
    </row>
    <row r="418" customFormat="false" ht="12.75" hidden="false" customHeight="false" outlineLevel="0" collapsed="false">
      <c r="N418" s="31"/>
      <c r="P418" s="72"/>
    </row>
    <row r="419" customFormat="false" ht="12.75" hidden="false" customHeight="false" outlineLevel="0" collapsed="false">
      <c r="N419" s="31"/>
      <c r="P419" s="72"/>
    </row>
    <row r="420" customFormat="false" ht="12.75" hidden="false" customHeight="false" outlineLevel="0" collapsed="false">
      <c r="N420" s="31"/>
      <c r="P420" s="72"/>
    </row>
    <row r="421" customFormat="false" ht="12.75" hidden="false" customHeight="false" outlineLevel="0" collapsed="false">
      <c r="P421" s="72"/>
    </row>
    <row r="422" customFormat="false" ht="12.75" hidden="false" customHeight="false" outlineLevel="0" collapsed="false">
      <c r="P422" s="72"/>
    </row>
    <row r="423" customFormat="false" ht="12.75" hidden="false" customHeight="false" outlineLevel="0" collapsed="false">
      <c r="P423" s="72"/>
    </row>
    <row r="424" customFormat="false" ht="12.75" hidden="false" customHeight="false" outlineLevel="0" collapsed="false">
      <c r="P424" s="72"/>
    </row>
    <row r="425" customFormat="false" ht="12.75" hidden="false" customHeight="false" outlineLevel="0" collapsed="false">
      <c r="P425" s="72"/>
    </row>
    <row r="426" customFormat="false" ht="12.75" hidden="false" customHeight="false" outlineLevel="0" collapsed="false">
      <c r="P426" s="72"/>
    </row>
    <row r="427" customFormat="false" ht="12.75" hidden="false" customHeight="false" outlineLevel="0" collapsed="false">
      <c r="P427" s="72"/>
    </row>
    <row r="428" customFormat="false" ht="12.75" hidden="false" customHeight="false" outlineLevel="0" collapsed="false">
      <c r="P428" s="72"/>
    </row>
    <row r="429" customFormat="false" ht="12.75" hidden="false" customHeight="false" outlineLevel="0" collapsed="false">
      <c r="P429" s="72"/>
    </row>
    <row r="430" customFormat="false" ht="12.75" hidden="false" customHeight="false" outlineLevel="0" collapsed="false">
      <c r="P430" s="72"/>
    </row>
    <row r="431" customFormat="false" ht="12.75" hidden="false" customHeight="false" outlineLevel="0" collapsed="false">
      <c r="P431" s="72"/>
    </row>
    <row r="432" customFormat="false" ht="12.75" hidden="false" customHeight="false" outlineLevel="0" collapsed="false">
      <c r="P432" s="72"/>
    </row>
    <row r="433" customFormat="false" ht="12.75" hidden="false" customHeight="false" outlineLevel="0" collapsed="false">
      <c r="P433" s="72"/>
    </row>
    <row r="434" customFormat="false" ht="12.75" hidden="false" customHeight="false" outlineLevel="0" collapsed="false">
      <c r="P434" s="72"/>
    </row>
    <row r="435" customFormat="false" ht="12.75" hidden="false" customHeight="false" outlineLevel="0" collapsed="false">
      <c r="P435" s="72"/>
    </row>
    <row r="436" customFormat="false" ht="12.75" hidden="false" customHeight="false" outlineLevel="0" collapsed="false">
      <c r="P436" s="72"/>
    </row>
    <row r="437" customFormat="false" ht="12.75" hidden="false" customHeight="false" outlineLevel="0" collapsed="false">
      <c r="P437" s="72"/>
    </row>
    <row r="438" customFormat="false" ht="12.75" hidden="false" customHeight="false" outlineLevel="0" collapsed="false">
      <c r="P438" s="72"/>
    </row>
    <row r="439" customFormat="false" ht="12.75" hidden="false" customHeight="false" outlineLevel="0" collapsed="false">
      <c r="P439" s="72"/>
    </row>
    <row r="440" customFormat="false" ht="12.75" hidden="false" customHeight="false" outlineLevel="0" collapsed="false">
      <c r="P440" s="72"/>
    </row>
    <row r="441" customFormat="false" ht="12.75" hidden="false" customHeight="false" outlineLevel="0" collapsed="false">
      <c r="P441" s="72"/>
    </row>
    <row r="442" customFormat="false" ht="12.75" hidden="false" customHeight="false" outlineLevel="0" collapsed="false">
      <c r="P442" s="72"/>
    </row>
    <row r="443" customFormat="false" ht="12.75" hidden="false" customHeight="false" outlineLevel="0" collapsed="false">
      <c r="P443" s="72"/>
    </row>
    <row r="444" customFormat="false" ht="12.75" hidden="false" customHeight="false" outlineLevel="0" collapsed="false">
      <c r="P444" s="72"/>
    </row>
    <row r="445" customFormat="false" ht="12.75" hidden="false" customHeight="false" outlineLevel="0" collapsed="false">
      <c r="P445" s="72"/>
    </row>
    <row r="446" customFormat="false" ht="12.75" hidden="false" customHeight="false" outlineLevel="0" collapsed="false">
      <c r="P446" s="72"/>
    </row>
    <row r="447" customFormat="false" ht="12.75" hidden="false" customHeight="false" outlineLevel="0" collapsed="false">
      <c r="P447" s="72"/>
    </row>
    <row r="448" customFormat="false" ht="12.75" hidden="false" customHeight="false" outlineLevel="0" collapsed="false">
      <c r="P448" s="72"/>
    </row>
    <row r="449" customFormat="false" ht="12.75" hidden="false" customHeight="false" outlineLevel="0" collapsed="false">
      <c r="P449" s="72"/>
    </row>
    <row r="450" customFormat="false" ht="12.75" hidden="false" customHeight="false" outlineLevel="0" collapsed="false">
      <c r="P450" s="72"/>
    </row>
    <row r="451" customFormat="false" ht="12.75" hidden="false" customHeight="false" outlineLevel="0" collapsed="false">
      <c r="P451" s="72"/>
    </row>
    <row r="452" customFormat="false" ht="12.75" hidden="false" customHeight="false" outlineLevel="0" collapsed="false">
      <c r="P452" s="72"/>
    </row>
    <row r="453" customFormat="false" ht="12.75" hidden="false" customHeight="false" outlineLevel="0" collapsed="false">
      <c r="P453" s="72"/>
    </row>
    <row r="454" customFormat="false" ht="12.75" hidden="false" customHeight="false" outlineLevel="0" collapsed="false">
      <c r="P454" s="72"/>
    </row>
    <row r="455" customFormat="false" ht="12.75" hidden="false" customHeight="false" outlineLevel="0" collapsed="false">
      <c r="P455" s="72"/>
    </row>
    <row r="456" customFormat="false" ht="12.75" hidden="false" customHeight="false" outlineLevel="0" collapsed="false">
      <c r="P456" s="72"/>
    </row>
    <row r="457" customFormat="false" ht="12.75" hidden="false" customHeight="false" outlineLevel="0" collapsed="false">
      <c r="P457" s="72"/>
    </row>
    <row r="458" customFormat="false" ht="12.75" hidden="false" customHeight="false" outlineLevel="0" collapsed="false">
      <c r="P458" s="72"/>
    </row>
    <row r="459" customFormat="false" ht="12.75" hidden="false" customHeight="false" outlineLevel="0" collapsed="false">
      <c r="P459" s="72"/>
    </row>
    <row r="460" customFormat="false" ht="12.75" hidden="false" customHeight="false" outlineLevel="0" collapsed="false">
      <c r="P460" s="72"/>
    </row>
    <row r="461" customFormat="false" ht="12.75" hidden="false" customHeight="false" outlineLevel="0" collapsed="false">
      <c r="P461" s="72"/>
    </row>
    <row r="462" customFormat="false" ht="12.75" hidden="false" customHeight="false" outlineLevel="0" collapsed="false">
      <c r="P462" s="72"/>
    </row>
    <row r="463" customFormat="false" ht="12.75" hidden="false" customHeight="false" outlineLevel="0" collapsed="false">
      <c r="P463" s="72"/>
    </row>
    <row r="464" customFormat="false" ht="12.75" hidden="false" customHeight="false" outlineLevel="0" collapsed="false">
      <c r="P464" s="72"/>
    </row>
    <row r="465" customFormat="false" ht="12.75" hidden="false" customHeight="false" outlineLevel="0" collapsed="false">
      <c r="P465" s="72"/>
    </row>
    <row r="466" customFormat="false" ht="12.75" hidden="false" customHeight="false" outlineLevel="0" collapsed="false">
      <c r="P466" s="72"/>
    </row>
    <row r="467" customFormat="false" ht="12.75" hidden="false" customHeight="false" outlineLevel="0" collapsed="false">
      <c r="P467" s="72"/>
    </row>
    <row r="468" customFormat="false" ht="12.75" hidden="false" customHeight="false" outlineLevel="0" collapsed="false">
      <c r="P468" s="72"/>
    </row>
    <row r="469" customFormat="false" ht="12.75" hidden="false" customHeight="false" outlineLevel="0" collapsed="false">
      <c r="P469" s="72"/>
    </row>
    <row r="470" customFormat="false" ht="12.75" hidden="false" customHeight="false" outlineLevel="0" collapsed="false">
      <c r="P470" s="72"/>
    </row>
    <row r="471" customFormat="false" ht="12.75" hidden="false" customHeight="false" outlineLevel="0" collapsed="false">
      <c r="P471" s="72"/>
    </row>
    <row r="472" customFormat="false" ht="12.75" hidden="false" customHeight="false" outlineLevel="0" collapsed="false">
      <c r="P472" s="72"/>
    </row>
    <row r="473" customFormat="false" ht="12.75" hidden="false" customHeight="false" outlineLevel="0" collapsed="false">
      <c r="P473" s="72"/>
    </row>
    <row r="474" customFormat="false" ht="12.75" hidden="false" customHeight="false" outlineLevel="0" collapsed="false">
      <c r="P474" s="72"/>
    </row>
    <row r="475" customFormat="false" ht="12.75" hidden="false" customHeight="false" outlineLevel="0" collapsed="false">
      <c r="P475" s="72"/>
    </row>
    <row r="476" customFormat="false" ht="12.75" hidden="false" customHeight="false" outlineLevel="0" collapsed="false">
      <c r="P476" s="72"/>
    </row>
    <row r="477" customFormat="false" ht="12.75" hidden="false" customHeight="false" outlineLevel="0" collapsed="false">
      <c r="P477" s="72"/>
    </row>
    <row r="478" customFormat="false" ht="12.75" hidden="false" customHeight="false" outlineLevel="0" collapsed="false">
      <c r="P478" s="72"/>
    </row>
    <row r="479" customFormat="false" ht="12.75" hidden="false" customHeight="false" outlineLevel="0" collapsed="false">
      <c r="P479" s="72"/>
    </row>
    <row r="480" customFormat="false" ht="12.75" hidden="false" customHeight="false" outlineLevel="0" collapsed="false">
      <c r="P480" s="72"/>
    </row>
    <row r="481" customFormat="false" ht="12.75" hidden="false" customHeight="false" outlineLevel="0" collapsed="false">
      <c r="P481" s="72"/>
    </row>
    <row r="482" customFormat="false" ht="12.75" hidden="false" customHeight="false" outlineLevel="0" collapsed="false">
      <c r="P482" s="72"/>
    </row>
    <row r="483" customFormat="false" ht="12.75" hidden="false" customHeight="false" outlineLevel="0" collapsed="false">
      <c r="P483" s="72"/>
    </row>
    <row r="484" customFormat="false" ht="12.75" hidden="false" customHeight="false" outlineLevel="0" collapsed="false">
      <c r="P484" s="72"/>
    </row>
    <row r="485" customFormat="false" ht="12.75" hidden="false" customHeight="false" outlineLevel="0" collapsed="false">
      <c r="P485" s="72"/>
    </row>
    <row r="486" customFormat="false" ht="12.75" hidden="false" customHeight="false" outlineLevel="0" collapsed="false">
      <c r="P486" s="72"/>
    </row>
    <row r="487" customFormat="false" ht="12.75" hidden="false" customHeight="false" outlineLevel="0" collapsed="false">
      <c r="P487" s="72"/>
    </row>
    <row r="488" customFormat="false" ht="12.75" hidden="false" customHeight="false" outlineLevel="0" collapsed="false">
      <c r="P488" s="72"/>
    </row>
    <row r="489" customFormat="false" ht="12.75" hidden="false" customHeight="false" outlineLevel="0" collapsed="false">
      <c r="P489" s="72"/>
    </row>
    <row r="490" customFormat="false" ht="12.75" hidden="false" customHeight="false" outlineLevel="0" collapsed="false">
      <c r="P490" s="72"/>
    </row>
    <row r="491" customFormat="false" ht="12.75" hidden="false" customHeight="false" outlineLevel="0" collapsed="false">
      <c r="P491" s="72"/>
    </row>
    <row r="492" customFormat="false" ht="12.75" hidden="false" customHeight="false" outlineLevel="0" collapsed="false">
      <c r="P492" s="72"/>
    </row>
    <row r="493" customFormat="false" ht="12.75" hidden="false" customHeight="false" outlineLevel="0" collapsed="false">
      <c r="P493" s="72"/>
    </row>
    <row r="494" customFormat="false" ht="12.75" hidden="false" customHeight="false" outlineLevel="0" collapsed="false">
      <c r="P494" s="72"/>
    </row>
    <row r="495" customFormat="false" ht="12.75" hidden="false" customHeight="false" outlineLevel="0" collapsed="false">
      <c r="P495" s="72"/>
    </row>
    <row r="496" customFormat="false" ht="12.75" hidden="false" customHeight="false" outlineLevel="0" collapsed="false">
      <c r="P496" s="72"/>
    </row>
    <row r="497" customFormat="false" ht="12.75" hidden="false" customHeight="false" outlineLevel="0" collapsed="false">
      <c r="P497" s="72"/>
    </row>
    <row r="498" customFormat="false" ht="12.75" hidden="false" customHeight="false" outlineLevel="0" collapsed="false">
      <c r="P498" s="72"/>
    </row>
    <row r="499" customFormat="false" ht="12.75" hidden="false" customHeight="false" outlineLevel="0" collapsed="false">
      <c r="P499" s="72"/>
    </row>
    <row r="500" customFormat="false" ht="12.75" hidden="false" customHeight="false" outlineLevel="0" collapsed="false">
      <c r="P500" s="72"/>
    </row>
    <row r="501" customFormat="false" ht="12.75" hidden="false" customHeight="false" outlineLevel="0" collapsed="false">
      <c r="P501" s="72"/>
    </row>
    <row r="502" customFormat="false" ht="12.75" hidden="false" customHeight="false" outlineLevel="0" collapsed="false">
      <c r="P502" s="72"/>
    </row>
    <row r="503" customFormat="false" ht="12.75" hidden="false" customHeight="false" outlineLevel="0" collapsed="false">
      <c r="P503" s="72"/>
    </row>
    <row r="504" customFormat="false" ht="12.75" hidden="false" customHeight="false" outlineLevel="0" collapsed="false">
      <c r="P504" s="72"/>
    </row>
    <row r="505" customFormat="false" ht="12.75" hidden="false" customHeight="false" outlineLevel="0" collapsed="false">
      <c r="P505" s="72"/>
    </row>
    <row r="506" customFormat="false" ht="12.75" hidden="false" customHeight="false" outlineLevel="0" collapsed="false">
      <c r="P506" s="72"/>
    </row>
    <row r="507" customFormat="false" ht="12.75" hidden="false" customHeight="false" outlineLevel="0" collapsed="false">
      <c r="P507" s="72"/>
    </row>
    <row r="508" customFormat="false" ht="12.75" hidden="false" customHeight="false" outlineLevel="0" collapsed="false">
      <c r="P508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1998-03-11T15:24:50Z</dcterms:created>
  <dc:creator>zlu</dc:creator>
  <dc:description/>
  <dc:language>en-US</dc:language>
  <cp:lastModifiedBy>zlu</cp:lastModifiedBy>
  <cp:lastPrinted>1999-06-08T18:46:18Z</cp:lastPrinted>
  <cp:revision>0</cp:revision>
  <dc:subject/>
  <dc:title/>
</cp:coreProperties>
</file>