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<sst xmlns="http://schemas.openxmlformats.org/spreadsheetml/2006/main" count="351" uniqueCount="123">
  <si>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</si>
  <si>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</si>
  <si>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</si>
  <si>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</si>
  <si>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</si>
  <si>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</si>
  <si>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</si>
  <si>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</si>
  <si>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</si>
  <si>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</si>
  <si>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</si>
  <si>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</si>
  <si>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101800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</si>
  <si>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</si>
  <si>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</si>
  <si>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</si>
  <si>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</si>
  <si>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</si>
  <si>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</si>
  <si>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</si>
  <si>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McVicker</t>
  </si>
  <si>
    <t xml:space="preserve">Maureen</t>
  </si>
  <si>
    <t xml:space="preserve">Exec. Secretary</t>
  </si>
  <si>
    <t xml:space="preserve">P 00501189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</si>
  <si>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</si>
  <si>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</si>
  <si>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</si>
  <si>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</si>
  <si>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 4712B</t>
  </si>
  <si>
    <t xml:space="preserve">713-853-1808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</si>
  <si>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</si>
  <si>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</si>
  <si>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</si>
  <si>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</si>
  <si>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</si>
  <si>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</si>
  <si>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</si>
  <si>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</si>
  <si>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</si>
  <si>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</si>
  <si>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Luther's BBQ - Enron Bldg.</t>
  </si>
  <si>
    <t xml:space="preserve">Sue Walden &amp; Guest - Mtg. W/ Lou Pai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</si>
  <si>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</si>
  <si>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</si>
  <si>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</si>
  <si>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52003500</t>
  </si>
  <si>
    <t xml:space="preserve">100061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</si>
  <si>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</si>
  <si>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</si>
  <si>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</si>
  <si>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Flowers for funeral of Marcia Linton's mother</t>
  </si>
  <si>
    <t xml:space="preserve">MISC THIS PAGE</t>
  </si>
  <si>
    <t xml:space="preserve">MISC., SUPP PAGES</t>
  </si>
  <si>
    <t xml:space="preserve">52002500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</si>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</sst>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.00_);[RED]&quot;($&quot;#,##0.00\)"/>
    <numFmt numFmtId="166" formatCode="General_)"/>
    <numFmt numFmtId="167" formatCode="_(* #,##0.00_);_(* \(#,##0.00\);_(* \-??_);_(@_)"/>
    <numFmt numFmtId="168" formatCode="_(* #,##0.000_);_(* \(#,##0.000\);_(* \-??_);_(@_)"/>
    <numFmt numFmtId="169" formatCode="@"/>
    <numFmt numFmtId="170" formatCode="mmddyy"/>
    <numFmt numFmtId="171" formatCode="###\-##\-####"/>
    <numFmt numFmtId="172" formatCode="&quot;( &quot;###&quot; ) &quot;###\-####"/>
    <numFmt numFmtId="173" formatCode="[$-409]m/d/yyyy"/>
    <numFmt numFmtId="174" formatCode=".0000"/>
    <numFmt numFmtId="175" formatCode="\$#,##0.00_);&quot;($&quot;#,##0.00\)"/>
    <numFmt numFmtId="176" formatCode="000"/>
    <numFmt numFmtId="177" formatCode="#,##0.00"/>
    <numFmt numFmtId="178" formatCode="#;&quot;(  &quot;@&quot;   )&quot;"/>
    <numFmt numFmtId="179" formatCode="0&quot;  of&quot;"/>
    <numFmt numFmtId="180" formatCode="0.000"/>
    <numFmt numFmtId="181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4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2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2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2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22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6" fillId="0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8" fillId="2" borderId="6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9" fillId="0" borderId="7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9" fillId="0" borderId="0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7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9" xfId="22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11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7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7" fillId="0" borderId="1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7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1" fillId="0" borderId="9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2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7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11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7" fillId="0" borderId="8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7" fillId="0" borderId="8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7" fillId="0" borderId="7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5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7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2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2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8" fillId="0" borderId="1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7" fillId="0" borderId="4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7" fillId="0" borderId="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9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7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7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2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7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0" fillId="0" borderId="0" xfId="2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2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2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0" borderId="6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7" fillId="0" borderId="2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0" borderId="4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0" borderId="3" xfId="22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7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0" borderId="4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7" fillId="0" borderId="3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28" fillId="0" borderId="1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5" fontId="17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" xfId="22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7" fillId="0" borderId="2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0" borderId="1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2" fillId="0" borderId="9" xfId="2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2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2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7" fillId="0" borderId="13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2" borderId="5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1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2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2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33" fillId="0" borderId="10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17" fillId="3" borderId="8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7" fillId="0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2" borderId="1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2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7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2" borderId="1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3" fillId="2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7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7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7" fillId="2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2" fillId="0" borderId="6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2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7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3" fillId="2" borderId="1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34" fillId="2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5" fillId="0" borderId="5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35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1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5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1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0" borderId="1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9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9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7" fillId="0" borderId="9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9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9" fillId="0" borderId="1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8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7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7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9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9" xfId="23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10" xfId="23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7" fillId="0" borderId="1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8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7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4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38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8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5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8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4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" xfId="23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7" fillId="0" borderId="1" xfId="2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7" fillId="0" borderId="2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1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1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31" fillId="0" borderId="2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4" fillId="0" borderId="11" xfId="23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7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6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23" fillId="3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5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5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6" fillId="3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3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4" borderId="16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7" fillId="0" borderId="13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13" xfId="23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0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7" fillId="0" borderId="1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6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37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7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4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5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7" fillId="0" borderId="1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7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9" fillId="2" borderId="4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2" fillId="0" borderId="4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9" fillId="5" borderId="16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34" fillId="2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0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7" fillId="0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9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3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6" fillId="3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3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2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2" fillId="3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7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17" fillId="0" borderId="4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5" borderId="18" xfId="22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0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EXPRPTFM" xfId="20"/>
    <cellStyle name="Currency_EXPRPTFM (2)" xfId="21"/>
    <cellStyle name="Normal_EXPRPTFM" xfId="22"/>
    <cellStyle name="Normal_EXPRPTFM (2)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52003500</v>
      </c>
      <c r="C3" s="17" t="str">
        <f aca="false">'Short Form'!B29</f>
        <v>0011</v>
      </c>
      <c r="D3" s="16" t="str">
        <f aca="false">'Short Form'!C29</f>
        <v>100061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str">
        <f aca="false">'Short Form'!A44</f>
        <v>52002500</v>
      </c>
      <c r="C5" s="17" t="str">
        <f aca="false">'Short Form'!B44</f>
        <v>0011</v>
      </c>
      <c r="D5" s="16" t="str">
        <f aca="false">'Short Form'!C44</f>
        <v>100061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n">
        <f aca="false">'Travel Form'!B49</f>
        <v>0</v>
      </c>
      <c r="C7" s="17" t="n">
        <f aca="false">'Travel Form'!C49</f>
        <v>0</v>
      </c>
      <c r="D7" s="16" t="n">
        <f aca="false">'Travel Form'!D49:G49</f>
        <v>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45927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1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 t="n">
        <v>36755</v>
      </c>
      <c r="B14" s="86" t="s">
        <v>39</v>
      </c>
      <c r="C14" s="87" t="s">
        <v>40</v>
      </c>
      <c r="D14" s="88"/>
      <c r="E14" s="88"/>
      <c r="F14" s="88"/>
      <c r="G14" s="89"/>
      <c r="H14" s="90" t="s">
        <v>41</v>
      </c>
      <c r="I14" s="91"/>
      <c r="J14" s="91"/>
      <c r="K14" s="91"/>
      <c r="L14" s="92" t="n">
        <v>16.6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/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42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43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44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45</v>
      </c>
      <c r="B29" s="106" t="s">
        <v>27</v>
      </c>
      <c r="C29" s="107" t="s">
        <v>46</v>
      </c>
      <c r="D29" s="107"/>
      <c r="E29" s="107"/>
      <c r="F29" s="107"/>
      <c r="G29" s="106"/>
      <c r="H29" s="108"/>
      <c r="I29" s="109"/>
      <c r="J29" s="110"/>
      <c r="K29" s="111"/>
      <c r="L29" s="102" t="s">
        <v>47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48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49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 t="n">
        <v>36794</v>
      </c>
      <c r="B34" s="119" t="s">
        <v>50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73.85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9"/>
      <c r="C35" s="88"/>
      <c r="D35" s="120"/>
      <c r="E35" s="121"/>
      <c r="F35" s="120"/>
      <c r="G35" s="120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0"/>
      <c r="E36" s="120"/>
      <c r="F36" s="120"/>
      <c r="G36" s="120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0"/>
      <c r="E37" s="120"/>
      <c r="F37" s="120"/>
      <c r="G37" s="120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0"/>
      <c r="E38" s="120"/>
      <c r="F38" s="120"/>
      <c r="G38" s="120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42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51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52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53</v>
      </c>
      <c r="B44" s="106" t="s">
        <v>27</v>
      </c>
      <c r="C44" s="114" t="s">
        <v>46</v>
      </c>
      <c r="D44" s="114"/>
      <c r="E44" s="114"/>
      <c r="F44" s="114"/>
      <c r="G44" s="124"/>
      <c r="H44" s="125"/>
      <c r="I44" s="109"/>
      <c r="J44" s="110"/>
      <c r="K44" s="126"/>
      <c r="L44" s="102" t="s">
        <v>54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55</v>
      </c>
      <c r="B48" s="131"/>
      <c r="C48" s="131"/>
      <c r="D48" s="131"/>
      <c r="E48" s="131"/>
      <c r="F48" s="131"/>
      <c r="G48" s="131"/>
      <c r="H48" s="131"/>
      <c r="I48" s="47"/>
      <c r="J48" s="132" t="s">
        <v>56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57</v>
      </c>
      <c r="B49" s="135"/>
      <c r="C49" s="135"/>
      <c r="D49" s="135"/>
      <c r="E49" s="135"/>
      <c r="F49" s="135"/>
      <c r="G49" s="136"/>
      <c r="H49" s="78"/>
      <c r="I49" s="100"/>
      <c r="J49" s="137" t="s">
        <v>58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59</v>
      </c>
      <c r="B50" s="139"/>
      <c r="C50" s="81" t="s">
        <v>60</v>
      </c>
      <c r="D50" s="140"/>
      <c r="E50" s="81" t="s">
        <v>1</v>
      </c>
      <c r="F50" s="141"/>
      <c r="G50" s="142"/>
      <c r="H50" s="78"/>
      <c r="I50" s="78"/>
      <c r="J50" s="143" t="s">
        <v>61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59</v>
      </c>
      <c r="B51" s="139"/>
      <c r="C51" s="81" t="s">
        <v>60</v>
      </c>
      <c r="D51" s="52"/>
      <c r="E51" s="81" t="s">
        <v>1</v>
      </c>
      <c r="F51" s="141"/>
      <c r="G51" s="142"/>
      <c r="H51" s="78"/>
      <c r="I51" s="78"/>
      <c r="J51" s="146" t="s">
        <v>62</v>
      </c>
      <c r="K51" s="147"/>
      <c r="L51" s="148" t="str">
        <f aca="false">IF($N$49-$N$50&lt;0,"X","  ")</f>
        <v>  </v>
      </c>
      <c r="M51" s="147" t="s">
        <v>63</v>
      </c>
      <c r="N51" s="149"/>
    </row>
    <row r="52" customFormat="false" ht="24" hidden="false" customHeight="true" outlineLevel="0" collapsed="false">
      <c r="A52" s="81" t="s">
        <v>59</v>
      </c>
      <c r="B52" s="139"/>
      <c r="C52" s="81" t="s">
        <v>60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64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65</v>
      </c>
      <c r="E53" s="154"/>
      <c r="F53" s="155" t="n">
        <f aca="false">SUM(F50:F52)</f>
        <v>0</v>
      </c>
      <c r="G53" s="155"/>
      <c r="H53" s="78"/>
      <c r="I53" s="78"/>
      <c r="J53" s="156" t="s">
        <v>66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67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68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69</v>
      </c>
      <c r="B57" s="62"/>
      <c r="C57" s="62"/>
      <c r="D57" s="62"/>
      <c r="E57" s="131"/>
      <c r="F57" s="163" t="s">
        <v>59</v>
      </c>
      <c r="G57" s="164" t="s">
        <v>70</v>
      </c>
      <c r="H57" s="62"/>
      <c r="I57" s="62"/>
      <c r="J57" s="165"/>
      <c r="K57" s="166" t="s">
        <v>59</v>
      </c>
      <c r="L57" s="164" t="s">
        <v>70</v>
      </c>
      <c r="M57" s="60"/>
      <c r="N57" s="167" t="s">
        <v>59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71</v>
      </c>
      <c r="B59" s="62"/>
      <c r="C59" s="62"/>
      <c r="D59" s="62"/>
      <c r="E59" s="131"/>
      <c r="F59" s="163"/>
      <c r="G59" s="46" t="s">
        <v>72</v>
      </c>
      <c r="H59" s="62"/>
      <c r="I59" s="62"/>
      <c r="J59" s="165"/>
      <c r="K59" s="166"/>
      <c r="L59" s="46" t="s">
        <v>72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73</v>
      </c>
      <c r="B61" s="32" t="s">
        <v>74</v>
      </c>
      <c r="C61" s="78" t="s">
        <v>75</v>
      </c>
      <c r="D61" s="78" t="s">
        <v>76</v>
      </c>
      <c r="E61" s="32" t="s">
        <v>77</v>
      </c>
      <c r="F61" s="78" t="s">
        <v>78</v>
      </c>
      <c r="G61" s="78" t="s">
        <v>79</v>
      </c>
      <c r="H61" s="78" t="s">
        <v>80</v>
      </c>
      <c r="I61" s="78" t="s">
        <v>81</v>
      </c>
      <c r="J61" s="78" t="s">
        <v>82</v>
      </c>
      <c r="K61" s="78" t="s">
        <v>83</v>
      </c>
      <c r="L61" s="78" t="s">
        <v>84</v>
      </c>
      <c r="M61" s="78" t="s">
        <v>85</v>
      </c>
      <c r="N61" s="78" t="s">
        <v>86</v>
      </c>
    </row>
    <row r="62" customFormat="false" ht="21" hidden="true" customHeight="true" outlineLevel="0" collapsed="false">
      <c r="A62" s="60" t="str">
        <f aca="false">IF(ISBLANK($A$6),TRIM(" "),$A$6)</f>
        <v>McVicker</v>
      </c>
      <c r="B62" s="177" t="str">
        <f aca="false">IF(ISBLANK($E$6),TRIM(" "),$E$6)</f>
        <v>Maureen</v>
      </c>
      <c r="C62" s="178" t="str">
        <f aca="false">TEXT(IF(ISBLANK($N$2),"      ",$N$2),"000000")</f>
        <v>101800</v>
      </c>
      <c r="D62" s="60" t="str">
        <f aca="false">TEXT($K$6,"###-##-####")</f>
        <v>P 00501189</v>
      </c>
      <c r="E62" s="179" t="str">
        <f aca="false">TEXT($N$52,"######0.00")</f>
        <v>0.00</v>
      </c>
      <c r="F62" s="60" t="s">
        <v>87</v>
      </c>
      <c r="G62" s="60" t="s">
        <v>88</v>
      </c>
      <c r="H62" s="60" t="str">
        <f aca="false">TEXT(IF(COUNTA('Travel Form'!$A$12:$N$40)=0,0,1),"0")</f>
        <v>0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0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:A25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89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90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91</v>
      </c>
      <c r="N2" s="198" t="str">
        <f aca="false">IF(VALUE('Short Form'!H62)&lt;&gt;0,2,"")</f>
        <v/>
      </c>
      <c r="O2" s="199" t="n">
        <f aca="false">IF(N2=0,"",'Short Form'!N3)</f>
        <v>1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McVicker</v>
      </c>
      <c r="B5" s="204"/>
      <c r="C5" s="204"/>
      <c r="D5" s="204"/>
      <c r="E5" s="205" t="str">
        <f aca="false">'Short Form'!E6</f>
        <v>Maureen</v>
      </c>
      <c r="F5" s="54"/>
      <c r="G5" s="54"/>
      <c r="H5" s="206" t="str">
        <f aca="false">'Short Form'!H6</f>
        <v>Exec. Secretary</v>
      </c>
      <c r="I5" s="206"/>
      <c r="J5" s="206"/>
      <c r="K5" s="207" t="str">
        <f aca="false">'Short Form'!K6</f>
        <v>P 00501189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92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93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94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95</v>
      </c>
      <c r="B11" s="81" t="s">
        <v>32</v>
      </c>
      <c r="C11" s="82"/>
      <c r="D11" s="82"/>
      <c r="E11" s="82" t="s">
        <v>96</v>
      </c>
      <c r="F11" s="82"/>
      <c r="G11" s="82"/>
      <c r="H11" s="82"/>
      <c r="I11" s="82"/>
      <c r="J11" s="82"/>
      <c r="K11" s="83"/>
      <c r="L11" s="81" t="s">
        <v>97</v>
      </c>
      <c r="M11" s="81" t="s">
        <v>98</v>
      </c>
      <c r="N11" s="81" t="s">
        <v>37</v>
      </c>
      <c r="O11" s="81" t="s">
        <v>99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233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233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233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233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233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233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100</v>
      </c>
      <c r="G41" s="241"/>
      <c r="H41" s="242"/>
      <c r="I41" s="0"/>
      <c r="J41" s="243" t="s">
        <v>101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102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103</v>
      </c>
      <c r="G42" s="241"/>
      <c r="H42" s="0"/>
      <c r="I42" s="0"/>
      <c r="J42" s="193"/>
      <c r="K42" s="223" t="s">
        <v>104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105</v>
      </c>
      <c r="G43" s="241"/>
      <c r="H43" s="0"/>
      <c r="I43" s="0"/>
      <c r="J43" s="0"/>
      <c r="K43" s="253" t="s">
        <v>106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107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108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110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95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111</v>
      </c>
      <c r="M48" s="262"/>
      <c r="N48" s="250"/>
      <c r="O48" s="81" t="s">
        <v>112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102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50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89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113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91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1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McVicker</v>
      </c>
      <c r="B5" s="204"/>
      <c r="C5" s="204"/>
      <c r="D5" s="204"/>
      <c r="E5" s="294" t="str">
        <f aca="false">'Short Form'!E6</f>
        <v>Maureen</v>
      </c>
      <c r="F5" s="54"/>
      <c r="G5" s="54"/>
      <c r="H5" s="206" t="str">
        <f aca="false">'Short Form'!H6</f>
        <v>Exec. Secretary</v>
      </c>
      <c r="I5" s="206"/>
      <c r="J5" s="206"/>
      <c r="K5" s="295"/>
      <c r="L5" s="296" t="str">
        <f aca="false">'Short Form'!K6</f>
        <v>P 00501189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114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115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95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116</v>
      </c>
      <c r="M9" s="81" t="s">
        <v>37</v>
      </c>
      <c r="N9" s="81" t="s">
        <v>99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100</v>
      </c>
      <c r="G41" s="241"/>
      <c r="H41" s="242"/>
      <c r="I41" s="0"/>
      <c r="J41" s="243" t="s">
        <v>101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102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103</v>
      </c>
      <c r="G42" s="241"/>
      <c r="H42" s="0"/>
      <c r="I42" s="0"/>
      <c r="J42" s="193"/>
      <c r="K42" s="223" t="s">
        <v>104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105</v>
      </c>
      <c r="G43" s="241"/>
      <c r="H43" s="0"/>
      <c r="I43" s="0"/>
      <c r="J43" s="0"/>
      <c r="K43" s="253" t="s">
        <v>106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107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108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109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117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95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111</v>
      </c>
      <c r="M48" s="60"/>
      <c r="N48" s="312" t="s">
        <v>112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102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J49" activeCellId="0" sqref="J49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89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118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91</v>
      </c>
      <c r="N2" s="198" t="str">
        <f aca="false">IF((VALUE('Short Form'!J62)&lt;&gt;0),1+VALUE('Short Form'!I62)+VALUE('Short Form'!J62)+VALUE('Short Form'!H62),"")</f>
        <v/>
      </c>
      <c r="O2" s="199" t="n">
        <f aca="false">IF((N2=0),"",'Short Form'!$N3)</f>
        <v>1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McVicker</v>
      </c>
      <c r="B5" s="204"/>
      <c r="C5" s="204"/>
      <c r="D5" s="204"/>
      <c r="E5" s="205" t="str">
        <f aca="false">'Short Form'!E6</f>
        <v>Maureen</v>
      </c>
      <c r="F5" s="69"/>
      <c r="G5" s="54"/>
      <c r="H5" s="206" t="str">
        <f aca="false">'Short Form'!H6</f>
        <v>Exec. Secretary</v>
      </c>
      <c r="I5" s="206"/>
      <c r="J5" s="206"/>
      <c r="K5" s="207" t="str">
        <f aca="false">'Short Form'!K6</f>
        <v>P 00501189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119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94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95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98</v>
      </c>
      <c r="N9" s="81" t="s">
        <v>37</v>
      </c>
      <c r="O9" s="81" t="s">
        <v>99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100</v>
      </c>
      <c r="G41" s="241"/>
      <c r="H41" s="242"/>
      <c r="I41" s="0"/>
      <c r="J41" s="243" t="s">
        <v>101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102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103</v>
      </c>
      <c r="G42" s="241"/>
      <c r="H42" s="0"/>
      <c r="I42" s="0"/>
      <c r="J42" s="193"/>
      <c r="K42" s="0"/>
      <c r="L42" s="223" t="s">
        <v>104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105</v>
      </c>
      <c r="G43" s="241"/>
      <c r="H43" s="0"/>
      <c r="I43" s="0"/>
      <c r="J43" s="0"/>
      <c r="K43" s="0"/>
      <c r="L43" s="253" t="s">
        <v>106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107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108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110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95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111</v>
      </c>
      <c r="M48" s="262"/>
      <c r="N48" s="250"/>
      <c r="O48" s="81" t="s">
        <v>112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35" t="s">
        <v>102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27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89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120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91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1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McVicker</v>
      </c>
      <c r="B5" s="204"/>
      <c r="C5" s="204"/>
      <c r="D5" s="204"/>
      <c r="E5" s="205" t="str">
        <f aca="false">'Short Form'!E6</f>
        <v>Maureen</v>
      </c>
      <c r="F5" s="54"/>
      <c r="G5" s="54"/>
      <c r="H5" s="206" t="str">
        <f aca="false">'Short Form'!H6</f>
        <v>Exec. Secretary</v>
      </c>
      <c r="I5" s="206"/>
      <c r="J5" s="206"/>
      <c r="K5" s="207" t="str">
        <f aca="false">'Short Form'!K6</f>
        <v>P 00501189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92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93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94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95</v>
      </c>
      <c r="B11" s="81" t="s">
        <v>32</v>
      </c>
      <c r="C11" s="82"/>
      <c r="D11" s="82"/>
      <c r="E11" s="82" t="s">
        <v>96</v>
      </c>
      <c r="F11" s="82"/>
      <c r="G11" s="82"/>
      <c r="H11" s="82"/>
      <c r="I11" s="82"/>
      <c r="J11" s="82"/>
      <c r="K11" s="83"/>
      <c r="L11" s="81" t="s">
        <v>97</v>
      </c>
      <c r="M11" s="81" t="s">
        <v>98</v>
      </c>
      <c r="N11" s="81" t="s">
        <v>37</v>
      </c>
      <c r="O11" s="81" t="s">
        <v>99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100</v>
      </c>
      <c r="G41" s="241"/>
      <c r="H41" s="242"/>
      <c r="I41" s="0"/>
      <c r="J41" s="243" t="s">
        <v>101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102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103</v>
      </c>
      <c r="G42" s="241"/>
      <c r="H42" s="0"/>
      <c r="I42" s="0"/>
      <c r="J42" s="193"/>
      <c r="K42" s="223" t="s">
        <v>104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105</v>
      </c>
      <c r="G43" s="241"/>
      <c r="H43" s="0"/>
      <c r="I43" s="0"/>
      <c r="J43" s="0"/>
      <c r="K43" s="253" t="s">
        <v>106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107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108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110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95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111</v>
      </c>
      <c r="M48" s="262"/>
      <c r="N48" s="250"/>
      <c r="O48" s="81" t="s">
        <v>112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102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89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121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91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1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McVicker</v>
      </c>
      <c r="B5" s="204"/>
      <c r="C5" s="204"/>
      <c r="D5" s="204"/>
      <c r="E5" s="294" t="str">
        <f aca="false">'Short Form'!E6</f>
        <v>Maureen</v>
      </c>
      <c r="F5" s="54"/>
      <c r="G5" s="54"/>
      <c r="H5" s="206" t="str">
        <f aca="false">'Short Form'!H6</f>
        <v>Exec. Secretary</v>
      </c>
      <c r="I5" s="206"/>
      <c r="J5" s="206"/>
      <c r="K5" s="295"/>
      <c r="L5" s="296" t="str">
        <f aca="false">'Short Form'!K6</f>
        <v>P 00501189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114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115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95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116</v>
      </c>
      <c r="M9" s="81" t="s">
        <v>37</v>
      </c>
      <c r="N9" s="81" t="s">
        <v>99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100</v>
      </c>
      <c r="G41" s="241"/>
      <c r="H41" s="242"/>
      <c r="I41" s="0"/>
      <c r="J41" s="243" t="s">
        <v>101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102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103</v>
      </c>
      <c r="G42" s="241"/>
      <c r="H42" s="0"/>
      <c r="I42" s="0"/>
      <c r="J42" s="193"/>
      <c r="K42" s="223" t="s">
        <v>104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105</v>
      </c>
      <c r="G43" s="241"/>
      <c r="H43" s="0"/>
      <c r="I43" s="0"/>
      <c r="J43" s="0"/>
      <c r="K43" s="253" t="s">
        <v>106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107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108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109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117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95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111</v>
      </c>
      <c r="M48" s="60"/>
      <c r="N48" s="312" t="s">
        <v>112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102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89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122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91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1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McVicker</v>
      </c>
      <c r="B5" s="204"/>
      <c r="C5" s="204"/>
      <c r="D5" s="204"/>
      <c r="E5" s="205" t="str">
        <f aca="false">'Short Form'!E6</f>
        <v>Maureen</v>
      </c>
      <c r="F5" s="69"/>
      <c r="G5" s="54"/>
      <c r="H5" s="206" t="str">
        <f aca="false">'Short Form'!H6</f>
        <v>Exec. Secretary</v>
      </c>
      <c r="I5" s="206"/>
      <c r="J5" s="206"/>
      <c r="K5" s="207" t="str">
        <f aca="false">'Short Form'!K6</f>
        <v>P 00501189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119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94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95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98</v>
      </c>
      <c r="N9" s="81" t="s">
        <v>37</v>
      </c>
      <c r="O9" s="81" t="s">
        <v>99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100</v>
      </c>
      <c r="G41" s="241"/>
      <c r="H41" s="242"/>
      <c r="I41" s="0"/>
      <c r="J41" s="243" t="s">
        <v>101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102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103</v>
      </c>
      <c r="G42" s="241"/>
      <c r="H42" s="0"/>
      <c r="I42" s="0"/>
      <c r="J42" s="193"/>
      <c r="K42" s="0"/>
      <c r="L42" s="223" t="s">
        <v>104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105</v>
      </c>
      <c r="G43" s="241"/>
      <c r="H43" s="0"/>
      <c r="I43" s="0"/>
      <c r="J43" s="0"/>
      <c r="K43" s="0"/>
      <c r="L43" s="253" t="s">
        <v>106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107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108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109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110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95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111</v>
      </c>
      <c r="M48" s="262"/>
      <c r="N48" s="250"/>
      <c r="O48" s="81" t="s">
        <v>112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102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mmcvick</cp:lastModifiedBy>
  <cp:lastPrinted>2000-10-25T18:31:03Z</cp:lastPrinted>
  <dcterms:modified xsi:type="dcterms:W3CDTF">2000-10-25T18:35:27Z</dcterms:modified>
  <cp:revision>0</cp:revision>
  <dc:subject/>
  <dc:title>Expense Report Form "2.0"</dc:title>
</cp:coreProperties>
</file>