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<sst xmlns="http://schemas.openxmlformats.org/spreadsheetml/2006/main" count="99" uniqueCount="35">
  <si>
    <t xml:space="preserve">Interest rate</t>
  </si>
  <si>
    <t xml:space="preserve">Volume</t>
  </si>
  <si>
    <t xml:space="preserve">Amount</t>
  </si>
  <si>
    <t xml:space="preserve">Rate</t>
  </si>
  <si>
    <t xml:space="preserve">Interest</t>
  </si>
  <si>
    <t xml:space="preserve">Demand</t>
  </si>
  <si>
    <t xml:space="preserve">PG&amp;E</t>
  </si>
  <si>
    <t xml:space="preserve">Edison</t>
  </si>
  <si>
    <t xml:space="preserve">SDG&amp;E</t>
  </si>
  <si>
    <t xml:space="preserve">Total</t>
  </si>
  <si>
    <t xml:space="preserve">Share of DWR costs (2001&amp;2002)</t>
  </si>
  <si>
    <t xml:space="preserve">Costs (USD billions)</t>
  </si>
  <si>
    <t xml:space="preserve">Regulatory</t>
  </si>
  <si>
    <t xml:space="preserve">Share</t>
  </si>
  <si>
    <t xml:space="preserve">Undercollection</t>
  </si>
  <si>
    <t xml:space="preserve">Bonds</t>
  </si>
  <si>
    <t xml:space="preserve">Contracts</t>
  </si>
  <si>
    <t xml:space="preserve">Asset</t>
  </si>
  <si>
    <t xml:space="preserve">Unit Charge per kwh</t>
  </si>
  <si>
    <t xml:space="preserve">Extended CTC Costs Beyond March 31, 2002</t>
  </si>
  <si>
    <t xml:space="preserve">Amortization</t>
  </si>
  <si>
    <t xml:space="preserve">Utility Undercollection </t>
  </si>
  <si>
    <t xml:space="preserve">Bonds </t>
  </si>
  <si>
    <t xml:space="preserve">Contracts </t>
  </si>
  <si>
    <t xml:space="preserve">Total </t>
  </si>
  <si>
    <t xml:space="preserve">Total less</t>
  </si>
  <si>
    <t xml:space="preserve">EmployeeTrans-ition costs</t>
  </si>
  <si>
    <t xml:space="preserve">Power Purchase Obligations</t>
  </si>
  <si>
    <t xml:space="preserve">Nuclear Incre-mental costs</t>
  </si>
  <si>
    <t xml:space="preserve">CTC Exempts</t>
  </si>
  <si>
    <t xml:space="preserve">FTA Related to Rate Reduction Bonds</t>
  </si>
  <si>
    <t xml:space="preserve">Total Regulatory</t>
  </si>
  <si>
    <t xml:space="preserve">Nuclear Decom-mission</t>
  </si>
  <si>
    <t xml:space="preserve">Grand Total</t>
  </si>
  <si>
    <t xml:space="preserve">Years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</si>
</sst>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_(* #,##0.00_);_(* \(#,##0.00\);_(* \-??_);_(@_)"/>
    <numFmt numFmtId="170" formatCode="_(* #,##0_);_(* \(#,##0\);_(* \-??_);_(@_)"/>
    <numFmt numFmtId="171" formatCode="0.0%"/>
    <numFmt numFmtId="172" formatCode="\$#,##0.0000_);[RED]&quot;($&quot;#,##0.0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7.85"/>
    <col collapsed="false" customWidth="true" hidden="false" outlineLevel="0" max="3" min="3" style="0" width="12.56"/>
    <col collapsed="false" customWidth="true" hidden="false" outlineLevel="0" max="4" min="4" style="0" width="11.13"/>
    <col collapsed="false" customWidth="true" hidden="false" outlineLevel="0" max="5" min="5" style="0" width="9.7"/>
    <col collapsed="false" customWidth="true" hidden="false" outlineLevel="0" max="6" min="6" style="0" width="13.7"/>
    <col collapsed="false" customWidth="true" hidden="false" outlineLevel="0" max="7" min="7" style="0" width="11.42"/>
    <col collapsed="false" customWidth="true" hidden="false" outlineLevel="0" max="8" min="8" style="0" width="11.28"/>
    <col collapsed="false" customWidth="true" hidden="false" outlineLevel="0" max="9" min="9" style="0" width="10.71"/>
    <col collapsed="false" customWidth="true" hidden="false" outlineLevel="0" max="10" min="10" style="0" width="8.41"/>
    <col collapsed="false" customWidth="true" hidden="false" outlineLevel="0" max="11" min="11" style="0" width="10.56"/>
    <col collapsed="false" customWidth="true" hidden="false" outlineLevel="0" max="12" min="12" style="0" width="11.42"/>
    <col collapsed="false" customWidth="true" hidden="false" outlineLevel="0" max="14" min="14" style="0" width="9.7"/>
  </cols>
  <sheetData>
    <row r="2" customFormat="false" ht="12.75" hidden="false" customHeight="false" outlineLevel="0" collapsed="false">
      <c r="A2" s="1" t="s">
        <v>0</v>
      </c>
      <c r="E2" s="1" t="s">
        <v>1</v>
      </c>
    </row>
    <row r="4" customFormat="false" ht="12.75" hidden="false" customHeight="false" outlineLevel="0" collapsed="false">
      <c r="A4" s="2" t="s">
        <v>2</v>
      </c>
      <c r="B4" s="2" t="s">
        <v>3</v>
      </c>
      <c r="C4" s="2" t="s">
        <v>4</v>
      </c>
      <c r="D4" s="3"/>
      <c r="F4" s="4" t="s">
        <v>5</v>
      </c>
    </row>
    <row r="5" customFormat="false" ht="12.75" hidden="false" customHeight="false" outlineLevel="0" collapsed="false">
      <c r="A5" s="3"/>
      <c r="B5" s="3"/>
      <c r="C5" s="3"/>
      <c r="D5" s="3"/>
    </row>
    <row r="6" customFormat="false" ht="12.75" hidden="false" customHeight="false" outlineLevel="0" collapsed="false">
      <c r="A6" s="5" t="n">
        <v>8500</v>
      </c>
      <c r="B6" s="6" t="n">
        <v>0.0577</v>
      </c>
      <c r="C6" s="5" t="n">
        <f aca="false">+A6*B6</f>
        <v>490.45</v>
      </c>
      <c r="D6" s="5"/>
      <c r="E6" s="0" t="s">
        <v>6</v>
      </c>
      <c r="F6" s="7" t="n">
        <v>80000000</v>
      </c>
      <c r="G6" s="8" t="n">
        <f aca="false">+F6/$F$10</f>
        <v>0.449438202247191</v>
      </c>
    </row>
    <row r="7" customFormat="false" ht="12.75" hidden="false" customHeight="false" outlineLevel="0" collapsed="false">
      <c r="A7" s="5" t="n">
        <v>4000</v>
      </c>
      <c r="B7" s="6" t="n">
        <v>0.0777</v>
      </c>
      <c r="C7" s="5" t="n">
        <f aca="false">+A7*B7</f>
        <v>310.8</v>
      </c>
      <c r="D7" s="5"/>
      <c r="E7" s="0" t="s">
        <v>7</v>
      </c>
      <c r="F7" s="7" t="n">
        <v>82000000</v>
      </c>
      <c r="G7" s="8" t="n">
        <f aca="false">+F7/$F$10</f>
        <v>0.460674157303371</v>
      </c>
    </row>
    <row r="8" customFormat="false" ht="12.75" hidden="false" customHeight="false" outlineLevel="0" collapsed="false">
      <c r="A8" s="5" t="n">
        <f aca="false">+A6+A7</f>
        <v>12500</v>
      </c>
      <c r="B8" s="9" t="n">
        <f aca="false">+C8/A8</f>
        <v>0.0641</v>
      </c>
      <c r="C8" s="5" t="n">
        <f aca="false">+C7+C6</f>
        <v>801.25</v>
      </c>
      <c r="D8" s="5"/>
      <c r="E8" s="0" t="s">
        <v>8</v>
      </c>
      <c r="F8" s="7" t="n">
        <v>16000000</v>
      </c>
      <c r="G8" s="8" t="n">
        <f aca="false">+F8/$F$10</f>
        <v>0.0898876404494382</v>
      </c>
    </row>
    <row r="9" customFormat="false" ht="12.75" hidden="false" customHeight="false" outlineLevel="0" collapsed="false">
      <c r="A9" s="10"/>
      <c r="B9" s="11"/>
      <c r="C9" s="10"/>
      <c r="D9" s="10"/>
      <c r="F9" s="7"/>
    </row>
    <row r="10" customFormat="false" ht="12.75" hidden="false" customHeight="false" outlineLevel="0" collapsed="false">
      <c r="A10" s="10"/>
      <c r="B10" s="11"/>
      <c r="C10" s="10"/>
      <c r="D10" s="10"/>
      <c r="E10" s="0" t="s">
        <v>9</v>
      </c>
      <c r="F10" s="7" t="n">
        <f aca="false">SUM(F6:F8)</f>
        <v>178000000</v>
      </c>
      <c r="G10" s="8" t="n">
        <f aca="false">+F10/$F$10</f>
        <v>1</v>
      </c>
    </row>
    <row r="11" customFormat="false" ht="12.75" hidden="false" customHeight="false" outlineLevel="0" collapsed="false">
      <c r="A11" s="10"/>
      <c r="B11" s="11"/>
      <c r="C11" s="10"/>
      <c r="D11" s="10"/>
      <c r="G11" s="7"/>
    </row>
    <row r="12" customFormat="false" ht="12.75" hidden="false" customHeight="false" outlineLevel="0" collapsed="false">
      <c r="A12" s="10"/>
      <c r="B12" s="11"/>
      <c r="C12" s="10"/>
      <c r="D12" s="10"/>
      <c r="G12" s="7"/>
    </row>
    <row r="13" customFormat="false" ht="12.75" hidden="false" customHeight="false" outlineLevel="0" collapsed="false">
      <c r="A13" s="1" t="s">
        <v>10</v>
      </c>
      <c r="D13" s="1" t="s">
        <v>11</v>
      </c>
      <c r="F13" s="7"/>
    </row>
    <row r="14" customFormat="false" ht="12.75" hidden="false" customHeight="false" outlineLevel="0" collapsed="false">
      <c r="F14" s="7"/>
      <c r="H14" s="12" t="s">
        <v>12</v>
      </c>
    </row>
    <row r="15" customFormat="false" ht="12.75" hidden="false" customHeight="false" outlineLevel="0" collapsed="false">
      <c r="B15" s="4" t="s">
        <v>13</v>
      </c>
      <c r="E15" s="12" t="s">
        <v>14</v>
      </c>
      <c r="F15" s="13" t="s">
        <v>15</v>
      </c>
      <c r="G15" s="12" t="s">
        <v>16</v>
      </c>
      <c r="H15" s="12" t="s">
        <v>17</v>
      </c>
    </row>
    <row r="16" customFormat="false" ht="12.75" hidden="false" customHeight="false" outlineLevel="0" collapsed="false">
      <c r="F16" s="7"/>
    </row>
    <row r="17" customFormat="false" ht="12.75" hidden="false" customHeight="false" outlineLevel="0" collapsed="false">
      <c r="A17" s="0" t="s">
        <v>6</v>
      </c>
      <c r="B17" s="8" t="n">
        <f aca="false">55417/116084</f>
        <v>0.477387064539471</v>
      </c>
      <c r="D17" s="0" t="s">
        <v>6</v>
      </c>
      <c r="E17" s="14" t="n">
        <v>6.7</v>
      </c>
      <c r="F17" s="14" t="n">
        <f aca="false">12.5*B17</f>
        <v>5.96733830674339</v>
      </c>
      <c r="G17" s="14" t="n">
        <f aca="false">9.547*B17</f>
        <v>4.55761430515833</v>
      </c>
      <c r="H17" s="14" t="n">
        <v>1.872</v>
      </c>
    </row>
    <row r="18" customFormat="false" ht="12.75" hidden="false" customHeight="false" outlineLevel="0" collapsed="false">
      <c r="A18" s="0" t="s">
        <v>7</v>
      </c>
      <c r="B18" s="8" t="n">
        <f aca="false">42037/116084</f>
        <v>0.362125702077806</v>
      </c>
      <c r="D18" s="0" t="s">
        <v>7</v>
      </c>
      <c r="E18" s="14" t="n">
        <v>3.2</v>
      </c>
      <c r="F18" s="14" t="n">
        <f aca="false">12.5*B18</f>
        <v>4.52657127597257</v>
      </c>
      <c r="G18" s="14" t="n">
        <f aca="false">9.547*B18</f>
        <v>3.45721407773681</v>
      </c>
      <c r="H18" s="14" t="n">
        <v>2.741</v>
      </c>
    </row>
    <row r="19" customFormat="false" ht="12.75" hidden="false" customHeight="false" outlineLevel="0" collapsed="false">
      <c r="A19" s="0" t="s">
        <v>8</v>
      </c>
      <c r="B19" s="8" t="n">
        <f aca="false">18631/116084</f>
        <v>0.160495847834327</v>
      </c>
      <c r="D19" s="0" t="s">
        <v>8</v>
      </c>
      <c r="E19" s="14" t="n">
        <v>0.932</v>
      </c>
      <c r="F19" s="14" t="n">
        <f aca="false">12.5*B19</f>
        <v>2.00619809792909</v>
      </c>
      <c r="G19" s="14" t="n">
        <f aca="false">9.547*B19</f>
        <v>1.53225385927432</v>
      </c>
      <c r="H19" s="14" t="n">
        <v>0</v>
      </c>
    </row>
    <row r="20" customFormat="false" ht="12.75" hidden="false" customHeight="false" outlineLevel="0" collapsed="false">
      <c r="B20" s="8"/>
      <c r="F20" s="7"/>
    </row>
    <row r="21" customFormat="false" ht="12.75" hidden="false" customHeight="false" outlineLevel="0" collapsed="false">
      <c r="A21" s="0" t="s">
        <v>9</v>
      </c>
      <c r="B21" s="8" t="n">
        <f aca="false">SUM(B17:B20)</f>
        <v>1.0000086144516</v>
      </c>
      <c r="D21" s="0" t="s">
        <v>9</v>
      </c>
      <c r="E21" s="15" t="n">
        <f aca="false">SUM(E17:E20)</f>
        <v>10.832</v>
      </c>
      <c r="F21" s="15" t="n">
        <f aca="false">SUM(F17:F20)</f>
        <v>12.5001076806451</v>
      </c>
      <c r="G21" s="15" t="n">
        <f aca="false">SUM(G17:G20)</f>
        <v>9.54708224216947</v>
      </c>
      <c r="H21" s="15" t="n">
        <f aca="false">SUM(H17:H20)</f>
        <v>4.613</v>
      </c>
    </row>
    <row r="22" customFormat="false" ht="12.75" hidden="false" customHeight="false" outlineLevel="0" collapsed="false">
      <c r="A22" s="10"/>
      <c r="B22" s="11"/>
      <c r="C22" s="10"/>
      <c r="D22" s="10"/>
      <c r="G22" s="7"/>
    </row>
    <row r="23" customFormat="false" ht="12.75" hidden="false" customHeight="false" outlineLevel="0" collapsed="false">
      <c r="A23" s="10"/>
      <c r="B23" s="11"/>
      <c r="C23" s="10"/>
      <c r="D23" s="10"/>
      <c r="G23" s="7"/>
    </row>
    <row r="24" customFormat="false" ht="12.75" hidden="false" customHeight="false" outlineLevel="0" collapsed="false">
      <c r="A24" s="10"/>
      <c r="B24" s="11"/>
      <c r="C24" s="10"/>
      <c r="D24" s="10"/>
      <c r="G24" s="7"/>
    </row>
    <row r="26" customFormat="false" ht="12.75" hidden="false" customHeight="false" outlineLevel="0" collapsed="false">
      <c r="A26" s="1"/>
    </row>
    <row r="31" customFormat="false" ht="12.75" hidden="false" customHeight="false" outlineLevel="0" collapsed="false">
      <c r="A31" s="1" t="s">
        <v>18</v>
      </c>
    </row>
    <row r="32" customFormat="false" ht="13.5" hidden="false" customHeight="false" outlineLevel="0" collapsed="false">
      <c r="A32" s="1"/>
    </row>
    <row r="33" customFormat="false" ht="15.75" hidden="false" customHeight="false" outlineLevel="0" collapsed="false">
      <c r="A33" s="16" t="s">
        <v>6</v>
      </c>
      <c r="G33" s="17" t="s">
        <v>19</v>
      </c>
      <c r="H33" s="17"/>
      <c r="I33" s="17"/>
      <c r="J33" s="17"/>
      <c r="K33" s="17"/>
    </row>
    <row r="34" customFormat="false" ht="63.75" hidden="false" customHeight="false" outlineLevel="0" collapsed="false">
      <c r="A34" s="18" t="s">
        <v>20</v>
      </c>
      <c r="B34" s="19" t="s">
        <v>21</v>
      </c>
      <c r="C34" s="18" t="s">
        <v>22</v>
      </c>
      <c r="D34" s="18" t="s">
        <v>23</v>
      </c>
      <c r="E34" s="18" t="s">
        <v>24</v>
      </c>
      <c r="F34" s="20" t="s">
        <v>25</v>
      </c>
      <c r="G34" s="21" t="s">
        <v>26</v>
      </c>
      <c r="H34" s="22" t="s">
        <v>27</v>
      </c>
      <c r="I34" s="22" t="s">
        <v>28</v>
      </c>
      <c r="J34" s="22" t="s">
        <v>29</v>
      </c>
      <c r="K34" s="23" t="s">
        <v>30</v>
      </c>
      <c r="L34" s="24" t="s">
        <v>31</v>
      </c>
      <c r="M34" s="22" t="s">
        <v>32</v>
      </c>
      <c r="N34" s="22" t="s">
        <v>33</v>
      </c>
    </row>
    <row r="35" customFormat="false" ht="13.5" hidden="false" customHeight="false" outlineLevel="0" collapsed="false">
      <c r="A35" s="2" t="s">
        <v>34</v>
      </c>
      <c r="B35" s="2"/>
      <c r="C35" s="2"/>
      <c r="D35" s="2"/>
      <c r="E35" s="2"/>
      <c r="F35" s="25" t="s">
        <v>16</v>
      </c>
      <c r="G35" s="26"/>
      <c r="H35" s="27"/>
      <c r="I35" s="27"/>
      <c r="J35" s="27"/>
      <c r="K35" s="28"/>
      <c r="L35" s="29"/>
      <c r="M35" s="29"/>
      <c r="N35" s="29"/>
    </row>
    <row r="36" customFormat="false" ht="12.75" hidden="false" customHeight="false" outlineLevel="0" collapsed="false">
      <c r="B36" s="3"/>
      <c r="C36" s="3"/>
      <c r="D36" s="3"/>
      <c r="E36" s="3"/>
    </row>
    <row r="37" customFormat="false" ht="12.75" hidden="false" customHeight="false" outlineLevel="0" collapsed="false">
      <c r="A37" s="3" t="n">
        <v>5</v>
      </c>
      <c r="B37" s="30" t="n">
        <f aca="false">-PMT($B$8,$A37,$E$17)/$F$6*1000000</f>
        <v>0.0201042158583899</v>
      </c>
      <c r="C37" s="30" t="n">
        <f aca="false">-PMT($B$8,$A37,$F$17)/$F$6*1000000</f>
        <v>0.0179057697640012</v>
      </c>
      <c r="D37" s="30" t="n">
        <f aca="false">-PMT($B$8,$A37,$G$17)/$F$6*1000000</f>
        <v>0.0136757107149535</v>
      </c>
      <c r="E37" s="30" t="n">
        <f aca="false">SUM(B37:D37)</f>
        <v>0.0516856963373446</v>
      </c>
      <c r="F37" s="31" t="n">
        <f aca="false">E37-D37</f>
        <v>0.0380099856223911</v>
      </c>
      <c r="L37" s="30" t="n">
        <f aca="false">-PMT($B$8,$A37,$H$17)/$F$6*1000000</f>
        <v>0.00561717792341879</v>
      </c>
      <c r="N37" s="31" t="n">
        <f aca="false">+E37+L37+M37</f>
        <v>0.0573028742607634</v>
      </c>
    </row>
    <row r="38" customFormat="false" ht="12.75" hidden="false" customHeight="false" outlineLevel="0" collapsed="false">
      <c r="A38" s="3" t="n">
        <v>7</v>
      </c>
      <c r="B38" s="30" t="n">
        <f aca="false">-PMT($B$8,$A38,$E$17)/$F$6*1000000</f>
        <v>0.0152219089669172</v>
      </c>
      <c r="C38" s="30" t="n">
        <f aca="false">-PMT($B$8,$A38,$F$17)/$F$6*1000000</f>
        <v>0.0135573552955293</v>
      </c>
      <c r="D38" s="30" t="n">
        <f aca="false">-PMT($B$8,$A38,$G$17)/$F$6*1000000</f>
        <v>0.0103545656805134</v>
      </c>
      <c r="E38" s="30" t="n">
        <f aca="false">SUM(B38:D38)</f>
        <v>0.0391338299429599</v>
      </c>
      <c r="F38" s="31" t="n">
        <f aca="false">E38-D38</f>
        <v>0.0287792642624465</v>
      </c>
      <c r="L38" s="30" t="n">
        <f aca="false">-PMT($B$8,$A38,$H$17)/$F$6*1000000</f>
        <v>0.00425304680389091</v>
      </c>
      <c r="N38" s="31" t="n">
        <f aca="false">+E38+L38+M38</f>
        <v>0.0433868767468508</v>
      </c>
    </row>
    <row r="39" customFormat="false" ht="12.75" hidden="false" customHeight="false" outlineLevel="0" collapsed="false">
      <c r="A39" s="3" t="n">
        <v>10</v>
      </c>
      <c r="B39" s="30" t="n">
        <f aca="false">-PMT($B$8,$A39,$E$17)/$F$6*1000000</f>
        <v>0.011600999922772</v>
      </c>
      <c r="C39" s="30" t="n">
        <f aca="false">-PMT($B$8,$A39,$F$17)/$F$6*1000000</f>
        <v>0.0103324016769679</v>
      </c>
      <c r="D39" s="30" t="n">
        <f aca="false">-PMT($B$8,$A39,$G$17)/$F$6*1000000</f>
        <v>0.00789147510480098</v>
      </c>
      <c r="E39" s="30" t="n">
        <f aca="false">SUM(B39:D39)</f>
        <v>0.0298248767045409</v>
      </c>
      <c r="F39" s="31" t="n">
        <f aca="false">E39-D39</f>
        <v>0.0219334015997399</v>
      </c>
      <c r="L39" s="30" t="n">
        <f aca="false">-PMT($B$8,$A39,$H$17)/$F$6*1000000</f>
        <v>0.00324135400827302</v>
      </c>
      <c r="N39" s="31" t="n">
        <f aca="false">+E39+L39+M39</f>
        <v>0.0330662307128139</v>
      </c>
    </row>
    <row r="40" customFormat="false" ht="12.75" hidden="false" customHeight="false" outlineLevel="0" collapsed="false">
      <c r="A40" s="3" t="n">
        <v>12</v>
      </c>
      <c r="B40" s="30" t="n">
        <f aca="false">-PMT($B$8,$A40,$E$17)/$F$6*1000000</f>
        <v>0.0102152045942098</v>
      </c>
      <c r="C40" s="30" t="n">
        <f aca="false">-PMT($B$8,$A40,$F$17)/$F$6*1000000</f>
        <v>0.00909814652033569</v>
      </c>
      <c r="D40" s="30" t="n">
        <f aca="false">-PMT($B$8,$A40,$G$17)/$F$6*1000000</f>
        <v>0.00694880038637159</v>
      </c>
      <c r="E40" s="30" t="n">
        <f aca="false">SUM(B40:D40)</f>
        <v>0.0262621515009171</v>
      </c>
      <c r="F40" s="31" t="n">
        <f aca="false">E40-D40</f>
        <v>0.0193133511145455</v>
      </c>
      <c r="L40" s="30" t="n">
        <f aca="false">-PMT($B$8,$A40,$H$17)/$F$6*1000000</f>
        <v>0.00285415865677026</v>
      </c>
      <c r="N40" s="31" t="n">
        <f aca="false">+E40+L40+M40</f>
        <v>0.0291163101576873</v>
      </c>
    </row>
    <row r="41" customFormat="false" ht="12.75" hidden="false" customHeight="false" outlineLevel="0" collapsed="false">
      <c r="A41" s="3" t="n">
        <v>15</v>
      </c>
      <c r="B41" s="30" t="n">
        <f aca="false">-PMT($B$8,$A41,$E$17)/$F$6*1000000</f>
        <v>0.00885561820259764</v>
      </c>
      <c r="C41" s="30" t="n">
        <f aca="false">-PMT($B$8,$A41,$F$17)/$F$6*1000000</f>
        <v>0.00788723428809776</v>
      </c>
      <c r="D41" s="30" t="n">
        <f aca="false">-PMT($B$8,$A41,$G$17)/$F$6*1000000</f>
        <v>0.00602395405987754</v>
      </c>
      <c r="E41" s="30" t="n">
        <f aca="false">SUM(B41:D41)</f>
        <v>0.0227668065505729</v>
      </c>
      <c r="F41" s="31" t="n">
        <f aca="false">E41-D41</f>
        <v>0.0167428524906954</v>
      </c>
      <c r="L41" s="30" t="n">
        <f aca="false">-PMT($B$8,$A41,$H$17)/$F$6*1000000</f>
        <v>0.00247428616048698</v>
      </c>
      <c r="N41" s="31" t="n">
        <f aca="false">+E41+L41+M41</f>
        <v>0.0252410927110599</v>
      </c>
    </row>
    <row r="42" customFormat="false" ht="12.75" hidden="false" customHeight="false" outlineLevel="0" collapsed="false">
      <c r="A42" s="3"/>
      <c r="B42" s="3"/>
      <c r="C42" s="3"/>
      <c r="D42" s="3"/>
    </row>
    <row r="43" customFormat="false" ht="13.5" hidden="false" customHeight="false" outlineLevel="0" collapsed="false">
      <c r="A43" s="3"/>
      <c r="B43" s="3"/>
      <c r="C43" s="3"/>
      <c r="D43" s="3"/>
    </row>
    <row r="44" customFormat="false" ht="15.75" hidden="false" customHeight="false" outlineLevel="0" collapsed="false">
      <c r="A44" s="16" t="s">
        <v>7</v>
      </c>
      <c r="G44" s="17" t="s">
        <v>19</v>
      </c>
      <c r="H44" s="17"/>
      <c r="I44" s="17"/>
      <c r="J44" s="17"/>
      <c r="K44" s="17"/>
    </row>
    <row r="45" customFormat="false" ht="63.75" hidden="false" customHeight="false" outlineLevel="0" collapsed="false">
      <c r="A45" s="18" t="s">
        <v>20</v>
      </c>
      <c r="B45" s="19" t="s">
        <v>21</v>
      </c>
      <c r="C45" s="18" t="s">
        <v>22</v>
      </c>
      <c r="D45" s="18" t="s">
        <v>23</v>
      </c>
      <c r="E45" s="18" t="s">
        <v>24</v>
      </c>
      <c r="F45" s="20" t="s">
        <v>25</v>
      </c>
      <c r="G45" s="21" t="s">
        <v>26</v>
      </c>
      <c r="H45" s="22" t="s">
        <v>27</v>
      </c>
      <c r="I45" s="22" t="s">
        <v>28</v>
      </c>
      <c r="J45" s="22" t="s">
        <v>29</v>
      </c>
      <c r="K45" s="23" t="s">
        <v>30</v>
      </c>
      <c r="L45" s="24" t="s">
        <v>31</v>
      </c>
      <c r="M45" s="22" t="s">
        <v>32</v>
      </c>
      <c r="N45" s="22" t="s">
        <v>33</v>
      </c>
    </row>
    <row r="46" customFormat="false" ht="13.5" hidden="false" customHeight="false" outlineLevel="0" collapsed="false">
      <c r="A46" s="2" t="s">
        <v>34</v>
      </c>
      <c r="B46" s="2"/>
      <c r="C46" s="2"/>
      <c r="D46" s="2"/>
      <c r="E46" s="2"/>
      <c r="F46" s="25" t="s">
        <v>16</v>
      </c>
      <c r="G46" s="26"/>
      <c r="H46" s="27"/>
      <c r="I46" s="27"/>
      <c r="J46" s="27"/>
      <c r="K46" s="28"/>
      <c r="L46" s="29"/>
      <c r="M46" s="29"/>
      <c r="N46" s="29"/>
    </row>
    <row r="47" customFormat="false" ht="12.75" hidden="false" customHeight="false" outlineLevel="0" collapsed="false">
      <c r="B47" s="3"/>
      <c r="C47" s="3"/>
      <c r="D47" s="3"/>
      <c r="E47" s="3"/>
    </row>
    <row r="48" customFormat="false" ht="12.75" hidden="false" customHeight="false" outlineLevel="0" collapsed="false">
      <c r="A48" s="3" t="n">
        <v>5</v>
      </c>
      <c r="B48" s="30" t="n">
        <f aca="false">-PMT($B$8,$A48,$E$18)/$F$7*1000000</f>
        <v>0.00936781809200548</v>
      </c>
      <c r="C48" s="30" t="n">
        <f aca="false">-PMT($B$8,$A48,$F$18)/$F$7*1000000</f>
        <v>0.0132512800918151</v>
      </c>
      <c r="D48" s="30" t="n">
        <f aca="false">-PMT($B$8,$A48,$G$18)/$F$7*1000000</f>
        <v>0.0101207976829247</v>
      </c>
      <c r="E48" s="30" t="n">
        <f aca="false">SUM(B48:D48)</f>
        <v>0.0327398958667452</v>
      </c>
      <c r="F48" s="31" t="n">
        <f aca="false">E48-D48</f>
        <v>0.0226190981838205</v>
      </c>
      <c r="L48" s="30" t="n">
        <f aca="false">-PMT($B$8,$A48,$H$18)/$F$7*1000000</f>
        <v>0.00802412168443344</v>
      </c>
      <c r="N48" s="31" t="n">
        <f aca="false">+E48+L48+M48</f>
        <v>0.0407640175511786</v>
      </c>
    </row>
    <row r="49" customFormat="false" ht="12.75" hidden="false" customHeight="false" outlineLevel="0" collapsed="false">
      <c r="A49" s="3" t="n">
        <v>7</v>
      </c>
      <c r="B49" s="30" t="n">
        <f aca="false">-PMT($B$8,$A49,$E$18)/$F$7*1000000</f>
        <v>0.0070928443675479</v>
      </c>
      <c r="C49" s="30" t="n">
        <f aca="false">-PMT($B$8,$A49,$F$18)/$F$7*1000000</f>
        <v>0.0100332079934644</v>
      </c>
      <c r="D49" s="30" t="n">
        <f aca="false">-PMT($B$8,$A49,$G$18)/$F$7*1000000</f>
        <v>0.00766296293708838</v>
      </c>
      <c r="E49" s="30" t="n">
        <f aca="false">SUM(B49:D49)</f>
        <v>0.0247890152981007</v>
      </c>
      <c r="F49" s="31" t="n">
        <f aca="false">E49-D49</f>
        <v>0.0171260523610123</v>
      </c>
      <c r="L49" s="30" t="n">
        <f aca="false">-PMT($B$8,$A49,$H$18)/$F$7*1000000</f>
        <v>0.00607546450357774</v>
      </c>
      <c r="N49" s="31" t="n">
        <f aca="false">+E49+L49+M49</f>
        <v>0.0308644798016784</v>
      </c>
    </row>
    <row r="50" customFormat="false" ht="12.75" hidden="false" customHeight="false" outlineLevel="0" collapsed="false">
      <c r="A50" s="3" t="n">
        <v>10</v>
      </c>
      <c r="B50" s="30" t="n">
        <f aca="false">-PMT($B$8,$A50,$E$18)/$F$7*1000000</f>
        <v>0.00540563520245657</v>
      </c>
      <c r="C50" s="30" t="n">
        <f aca="false">-PMT($B$8,$A50,$F$18)/$F$7*1000000</f>
        <v>0.00764656032369565</v>
      </c>
      <c r="D50" s="30" t="n">
        <f aca="false">-PMT($B$8,$A50,$G$18)/$F$7*1000000</f>
        <v>0.00584013691282579</v>
      </c>
      <c r="E50" s="30" t="n">
        <f aca="false">SUM(B50:D50)</f>
        <v>0.018892332438978</v>
      </c>
      <c r="F50" s="31" t="n">
        <f aca="false">E50-D50</f>
        <v>0.0130521955261522</v>
      </c>
      <c r="L50" s="30" t="n">
        <f aca="false">-PMT($B$8,$A50,$H$18)/$F$7*1000000</f>
        <v>0.00463026440310421</v>
      </c>
      <c r="N50" s="31" t="n">
        <f aca="false">+E50+L50+M50</f>
        <v>0.0235225968420822</v>
      </c>
    </row>
    <row r="51" customFormat="false" ht="12.75" hidden="false" customHeight="false" outlineLevel="0" collapsed="false">
      <c r="A51" s="3" t="n">
        <v>12</v>
      </c>
      <c r="B51" s="30" t="n">
        <f aca="false">-PMT($B$8,$A51,$E$18)/$F$7*1000000</f>
        <v>0.00475990603588952</v>
      </c>
      <c r="C51" s="30" t="n">
        <f aca="false">-PMT($B$8,$A51,$F$18)/$F$7*1000000</f>
        <v>0.00673314185574562</v>
      </c>
      <c r="D51" s="30" t="n">
        <f aca="false">-PMT($B$8,$A51,$G$18)/$F$7*1000000</f>
        <v>0.00514250442374428</v>
      </c>
      <c r="E51" s="30" t="n">
        <f aca="false">SUM(B51:D51)</f>
        <v>0.0166355523153794</v>
      </c>
      <c r="F51" s="31" t="n">
        <f aca="false">E51-D51</f>
        <v>0.0114930478916351</v>
      </c>
      <c r="L51" s="30" t="n">
        <f aca="false">-PMT($B$8,$A51,$H$18)/$F$7*1000000</f>
        <v>0.00407715701386662</v>
      </c>
      <c r="N51" s="31" t="n">
        <f aca="false">+E51+L51+M51</f>
        <v>0.020712709329246</v>
      </c>
    </row>
    <row r="52" customFormat="false" ht="12.75" hidden="false" customHeight="false" outlineLevel="0" collapsed="false">
      <c r="A52" s="3" t="n">
        <v>15</v>
      </c>
      <c r="B52" s="30" t="n">
        <f aca="false">-PMT($B$8,$A52,$E$18)/$F$7*1000000</f>
        <v>0.00412638926076628</v>
      </c>
      <c r="C52" s="30" t="n">
        <f aca="false">-PMT($B$8,$A52,$F$18)/$F$7*1000000</f>
        <v>0.00583699846914573</v>
      </c>
      <c r="D52" s="30" t="n">
        <f aca="false">-PMT($B$8,$A52,$G$18)/$F$7*1000000</f>
        <v>0.00445806595079475</v>
      </c>
      <c r="E52" s="30" t="n">
        <f aca="false">SUM(B52:D52)</f>
        <v>0.0144214536807068</v>
      </c>
      <c r="F52" s="31" t="n">
        <f aca="false">E52-D52</f>
        <v>0.00996338772991202</v>
      </c>
      <c r="L52" s="30" t="n">
        <f aca="false">-PMT($B$8,$A52,$H$18)/$F$7*1000000</f>
        <v>0.00353451030117512</v>
      </c>
      <c r="N52" s="31" t="n">
        <f aca="false">+E52+L52+M52</f>
        <v>0.0179559639818819</v>
      </c>
    </row>
    <row r="53" customFormat="false" ht="12.75" hidden="false" customHeight="false" outlineLevel="0" collapsed="false">
      <c r="A53" s="3"/>
      <c r="B53" s="3"/>
      <c r="C53" s="3"/>
      <c r="D53" s="3"/>
    </row>
    <row r="54" customFormat="false" ht="13.5" hidden="false" customHeight="false" outlineLevel="0" collapsed="false">
      <c r="A54" s="3"/>
      <c r="B54" s="3"/>
      <c r="C54" s="3"/>
      <c r="D54" s="3"/>
    </row>
    <row r="55" customFormat="false" ht="15.75" hidden="false" customHeight="false" outlineLevel="0" collapsed="false">
      <c r="A55" s="16" t="s">
        <v>8</v>
      </c>
      <c r="G55" s="17" t="s">
        <v>19</v>
      </c>
      <c r="H55" s="17"/>
      <c r="I55" s="17"/>
      <c r="J55" s="17"/>
      <c r="K55" s="17"/>
    </row>
    <row r="56" customFormat="false" ht="63.75" hidden="false" customHeight="false" outlineLevel="0" collapsed="false">
      <c r="A56" s="18" t="s">
        <v>20</v>
      </c>
      <c r="B56" s="19" t="s">
        <v>21</v>
      </c>
      <c r="C56" s="18" t="s">
        <v>22</v>
      </c>
      <c r="D56" s="18" t="s">
        <v>23</v>
      </c>
      <c r="E56" s="18" t="s">
        <v>24</v>
      </c>
      <c r="F56" s="20" t="s">
        <v>25</v>
      </c>
      <c r="G56" s="21" t="s">
        <v>26</v>
      </c>
      <c r="H56" s="22" t="s">
        <v>27</v>
      </c>
      <c r="I56" s="22" t="s">
        <v>28</v>
      </c>
      <c r="J56" s="22" t="s">
        <v>29</v>
      </c>
      <c r="K56" s="23" t="s">
        <v>30</v>
      </c>
      <c r="L56" s="24" t="s">
        <v>31</v>
      </c>
      <c r="M56" s="22" t="s">
        <v>32</v>
      </c>
      <c r="N56" s="22" t="s">
        <v>33</v>
      </c>
    </row>
    <row r="57" customFormat="false" ht="13.5" hidden="false" customHeight="false" outlineLevel="0" collapsed="false">
      <c r="A57" s="2" t="s">
        <v>34</v>
      </c>
      <c r="B57" s="2"/>
      <c r="C57" s="2"/>
      <c r="D57" s="2"/>
      <c r="E57" s="2"/>
      <c r="F57" s="25" t="s">
        <v>16</v>
      </c>
      <c r="G57" s="26"/>
      <c r="H57" s="27"/>
      <c r="I57" s="27"/>
      <c r="J57" s="27"/>
      <c r="K57" s="28"/>
      <c r="L57" s="29"/>
      <c r="M57" s="29"/>
      <c r="N57" s="29"/>
    </row>
    <row r="58" customFormat="false" ht="12.75" hidden="false" customHeight="false" outlineLevel="0" collapsed="false">
      <c r="B58" s="3"/>
      <c r="C58" s="3"/>
      <c r="D58" s="3"/>
      <c r="E58" s="3"/>
    </row>
    <row r="59" customFormat="false" ht="12.75" hidden="false" customHeight="false" outlineLevel="0" collapsed="false">
      <c r="A59" s="3" t="n">
        <v>5</v>
      </c>
      <c r="B59" s="30" t="n">
        <f aca="false">-PMT($B$8,$A59,$E$19)/$F$8*1000000</f>
        <v>0.0139829322238951</v>
      </c>
      <c r="C59" s="30" t="n">
        <f aca="false">-PMT($B$8,$A59,$F$19)/$F$8*1000000</f>
        <v>0.0300992832951176</v>
      </c>
      <c r="D59" s="30" t="n">
        <f aca="false">-PMT($B$8,$A59,$G$19)/$F$8*1000000</f>
        <v>0.022988628609479</v>
      </c>
      <c r="E59" s="30" t="n">
        <f aca="false">SUM(B59:D59)</f>
        <v>0.0670708441284916</v>
      </c>
      <c r="F59" s="31" t="n">
        <f aca="false">E59-D59</f>
        <v>0.0440822155190126</v>
      </c>
      <c r="L59" s="30" t="n">
        <f aca="false">-PMT($B$8,$A59,$H$19)/$F$8*1000000</f>
        <v>0</v>
      </c>
      <c r="N59" s="31" t="n">
        <f aca="false">+E59+L59+M59</f>
        <v>0.0670708441284916</v>
      </c>
    </row>
    <row r="60" customFormat="false" ht="12.75" hidden="false" customHeight="false" outlineLevel="0" collapsed="false">
      <c r="A60" s="3" t="n">
        <v>7</v>
      </c>
      <c r="B60" s="30" t="n">
        <f aca="false">-PMT($B$8,$A60,$E$19)/$F$8*1000000</f>
        <v>0.0105871784754977</v>
      </c>
      <c r="C60" s="30" t="n">
        <f aca="false">-PMT($B$8,$A60,$F$19)/$F$8*1000000</f>
        <v>0.0227896752360291</v>
      </c>
      <c r="D60" s="30" t="n">
        <f aca="false">-PMT($B$8,$A60,$G$19)/$F$8*1000000</f>
        <v>0.0174058423582696</v>
      </c>
      <c r="E60" s="30" t="n">
        <f aca="false">SUM(B60:D60)</f>
        <v>0.0507826960697964</v>
      </c>
      <c r="F60" s="31" t="n">
        <f aca="false">E60-D60</f>
        <v>0.0333768537115268</v>
      </c>
      <c r="L60" s="30" t="n">
        <f aca="false">-PMT($B$8,$A60,$H$19)/$F$8*1000000</f>
        <v>0</v>
      </c>
      <c r="N60" s="31" t="n">
        <f aca="false">+E60+L60+M60</f>
        <v>0.0507826960697964</v>
      </c>
    </row>
    <row r="61" customFormat="false" ht="12.75" hidden="false" customHeight="false" outlineLevel="0" collapsed="false">
      <c r="A61" s="3" t="n">
        <v>10</v>
      </c>
      <c r="B61" s="30" t="n">
        <f aca="false">-PMT($B$8,$A61,$E$19)/$F$8*1000000</f>
        <v>0.00806875517016682</v>
      </c>
      <c r="C61" s="30" t="n">
        <f aca="false">-PMT($B$8,$A61,$F$19)/$F$8*1000000</f>
        <v>0.0173685850590602</v>
      </c>
      <c r="D61" s="30" t="n">
        <f aca="false">-PMT($B$8,$A61,$G$19)/$F$8*1000000</f>
        <v>0.0132654305247079</v>
      </c>
      <c r="E61" s="30" t="n">
        <f aca="false">SUM(B61:D61)</f>
        <v>0.0387027707539349</v>
      </c>
      <c r="F61" s="31" t="n">
        <f aca="false">E61-D61</f>
        <v>0.0254373402292271</v>
      </c>
      <c r="L61" s="30" t="n">
        <f aca="false">-PMT($B$8,$A61,$H$19)/$F$8*1000000</f>
        <v>0</v>
      </c>
      <c r="N61" s="31" t="n">
        <f aca="false">+E61+L61+M61</f>
        <v>0.0387027707539349</v>
      </c>
    </row>
    <row r="62" customFormat="false" ht="12.75" hidden="false" customHeight="false" outlineLevel="0" collapsed="false">
      <c r="A62" s="3" t="n">
        <v>12</v>
      </c>
      <c r="B62" s="30" t="n">
        <f aca="false">-PMT($B$8,$A62,$E$19)/$F$8*1000000</f>
        <v>0.00710490349388322</v>
      </c>
      <c r="C62" s="30" t="n">
        <f aca="false">-PMT($B$8,$A62,$F$19)/$F$8*1000000</f>
        <v>0.0152938239006419</v>
      </c>
      <c r="D62" s="30" t="n">
        <f aca="false">-PMT($B$8,$A62,$G$19)/$F$8*1000000</f>
        <v>0.0116808109423542</v>
      </c>
      <c r="E62" s="30" t="n">
        <f aca="false">SUM(B62:D62)</f>
        <v>0.0340795383368794</v>
      </c>
      <c r="F62" s="31" t="n">
        <f aca="false">E62-D62</f>
        <v>0.0223987273945251</v>
      </c>
      <c r="L62" s="30" t="n">
        <f aca="false">-PMT($B$8,$A62,$H$19)/$F$8*1000000</f>
        <v>0</v>
      </c>
      <c r="N62" s="31" t="n">
        <f aca="false">+E62+L62+M62</f>
        <v>0.0340795383368794</v>
      </c>
    </row>
    <row r="63" customFormat="false" ht="12.75" hidden="false" customHeight="false" outlineLevel="0" collapsed="false">
      <c r="A63" s="3" t="n">
        <v>15</v>
      </c>
      <c r="B63" s="30" t="n">
        <f aca="false">-PMT($B$8,$A63,$E$19)/$F$8*1000000</f>
        <v>0.00615928072001567</v>
      </c>
      <c r="C63" s="30" t="n">
        <f aca="false">-PMT($B$8,$A63,$F$19)/$F$8*1000000</f>
        <v>0.0132583017865952</v>
      </c>
      <c r="D63" s="30" t="n">
        <f aca="false">-PMT($B$8,$A63,$G$19)/$F$8*1000000</f>
        <v>0.01012616057253</v>
      </c>
      <c r="E63" s="30" t="n">
        <f aca="false">SUM(B63:D63)</f>
        <v>0.0295437430791408</v>
      </c>
      <c r="F63" s="31" t="n">
        <f aca="false">E63-D63</f>
        <v>0.0194175825066109</v>
      </c>
      <c r="L63" s="30" t="n">
        <f aca="false">-PMT($B$8,$A63,$H$19)/$F$8*1000000</f>
        <v>0</v>
      </c>
      <c r="N63" s="31" t="n">
        <f aca="false">+E63+L63+M63</f>
        <v>0.0295437430791408</v>
      </c>
    </row>
    <row r="65" customFormat="false" ht="13.5" hidden="false" customHeight="false" outlineLevel="0" collapsed="false"/>
    <row r="66" customFormat="false" ht="15.75" hidden="false" customHeight="false" outlineLevel="0" collapsed="false">
      <c r="A66" s="16" t="s">
        <v>9</v>
      </c>
      <c r="G66" s="17" t="s">
        <v>19</v>
      </c>
      <c r="H66" s="17"/>
      <c r="I66" s="17"/>
      <c r="J66" s="17"/>
      <c r="K66" s="17"/>
    </row>
    <row r="67" customFormat="false" ht="63.75" hidden="false" customHeight="false" outlineLevel="0" collapsed="false">
      <c r="A67" s="18" t="s">
        <v>20</v>
      </c>
      <c r="B67" s="19" t="s">
        <v>21</v>
      </c>
      <c r="C67" s="18" t="s">
        <v>22</v>
      </c>
      <c r="D67" s="18" t="s">
        <v>23</v>
      </c>
      <c r="E67" s="18" t="s">
        <v>24</v>
      </c>
      <c r="F67" s="20" t="s">
        <v>25</v>
      </c>
      <c r="G67" s="21" t="s">
        <v>26</v>
      </c>
      <c r="H67" s="22" t="s">
        <v>27</v>
      </c>
      <c r="I67" s="22" t="s">
        <v>28</v>
      </c>
      <c r="J67" s="22" t="s">
        <v>29</v>
      </c>
      <c r="K67" s="23" t="s">
        <v>30</v>
      </c>
      <c r="L67" s="24" t="s">
        <v>31</v>
      </c>
      <c r="M67" s="22" t="s">
        <v>32</v>
      </c>
      <c r="N67" s="22" t="s">
        <v>33</v>
      </c>
    </row>
    <row r="68" customFormat="false" ht="13.5" hidden="false" customHeight="false" outlineLevel="0" collapsed="false">
      <c r="A68" s="2" t="s">
        <v>34</v>
      </c>
      <c r="B68" s="2"/>
      <c r="C68" s="2"/>
      <c r="D68" s="2"/>
      <c r="E68" s="2"/>
      <c r="F68" s="25" t="s">
        <v>16</v>
      </c>
      <c r="G68" s="26"/>
      <c r="H68" s="27"/>
      <c r="I68" s="27"/>
      <c r="J68" s="27"/>
      <c r="K68" s="28"/>
      <c r="L68" s="29"/>
      <c r="M68" s="29"/>
      <c r="N68" s="29"/>
    </row>
    <row r="69" customFormat="false" ht="12.75" hidden="false" customHeight="false" outlineLevel="0" collapsed="false">
      <c r="B69" s="3"/>
      <c r="C69" s="3"/>
      <c r="D69" s="3"/>
      <c r="E69" s="3"/>
    </row>
    <row r="70" customFormat="false" ht="12.75" hidden="false" customHeight="false" outlineLevel="0" collapsed="false">
      <c r="A70" s="3" t="n">
        <v>5</v>
      </c>
      <c r="B70" s="30" t="n">
        <f aca="false">-PMT($B$8,$A70,$E$21)/$F$10*1000000</f>
        <v>0.0146080071224605</v>
      </c>
      <c r="C70" s="30" t="n">
        <f aca="false">-PMT($B$8,$A70,$F$21)/$F$10*1000000</f>
        <v>0.0168576128166899</v>
      </c>
      <c r="D70" s="30" t="n">
        <f aca="false">-PMT($B$8,$A70,$G$21)/$F$10*1000000</f>
        <v>0.0128751703648751</v>
      </c>
      <c r="E70" s="30" t="n">
        <f aca="false">SUM(B70:D70)</f>
        <v>0.0443407903040255</v>
      </c>
      <c r="F70" s="31" t="n">
        <f aca="false">E70-D70</f>
        <v>0.0314656199391504</v>
      </c>
      <c r="L70" s="30" t="n">
        <f aca="false">-PMT($B$8,$A70,$H$21)/$F$10*1000000</f>
        <v>0.00622107984268003</v>
      </c>
      <c r="N70" s="31" t="n">
        <f aca="false">+E70+L70+M70</f>
        <v>0.0505618701467055</v>
      </c>
    </row>
    <row r="71" customFormat="false" ht="12.75" hidden="false" customHeight="false" outlineLevel="0" collapsed="false">
      <c r="A71" s="3" t="n">
        <v>7</v>
      </c>
      <c r="B71" s="30" t="n">
        <f aca="false">-PMT($B$8,$A71,$E$21)/$F$10*1000000</f>
        <v>0.0110604539949453</v>
      </c>
      <c r="C71" s="30" t="n">
        <f aca="false">-PMT($B$8,$A71,$F$21)/$F$10*1000000</f>
        <v>0.0127637431622634</v>
      </c>
      <c r="D71" s="30" t="n">
        <f aca="false">-PMT($B$8,$A71,$G$21)/$F$10*1000000</f>
        <v>0.00974843647761031</v>
      </c>
      <c r="E71" s="30" t="n">
        <f aca="false">SUM(B71:D71)</f>
        <v>0.0335726336348191</v>
      </c>
      <c r="F71" s="31" t="n">
        <f aca="false">E71-D71</f>
        <v>0.0238241971572088</v>
      </c>
      <c r="L71" s="30" t="n">
        <f aca="false">-PMT($B$8,$A71,$H$21)/$F$10*1000000</f>
        <v>0.00471029120002611</v>
      </c>
      <c r="N71" s="31" t="n">
        <f aca="false">+E71+L71+M71</f>
        <v>0.0382829248348452</v>
      </c>
    </row>
    <row r="72" customFormat="false" ht="12.75" hidden="false" customHeight="false" outlineLevel="0" collapsed="false">
      <c r="A72" s="3" t="n">
        <v>10</v>
      </c>
      <c r="B72" s="30" t="n">
        <f aca="false">-PMT($B$8,$A72,$E$21)/$F$10*1000000</f>
        <v>0.00842945035475208</v>
      </c>
      <c r="C72" s="30" t="n">
        <f aca="false">-PMT($B$8,$A72,$F$21)/$F$10*1000000</f>
        <v>0.00972756989688448</v>
      </c>
      <c r="D72" s="30" t="n">
        <f aca="false">-PMT($B$8,$A72,$G$21)/$F$10*1000000</f>
        <v>0.00742952878444449</v>
      </c>
      <c r="E72" s="30" t="n">
        <f aca="false">SUM(B72:D72)</f>
        <v>0.025586549036081</v>
      </c>
      <c r="F72" s="31" t="n">
        <f aca="false">E72-D72</f>
        <v>0.0181570202516366</v>
      </c>
      <c r="L72" s="30" t="n">
        <f aca="false">-PMT($B$8,$A72,$H$21)/$F$10*1000000</f>
        <v>0.00358983147031678</v>
      </c>
      <c r="N72" s="31" t="n">
        <f aca="false">+E72+L72+M72</f>
        <v>0.0291763805063978</v>
      </c>
    </row>
    <row r="73" customFormat="false" ht="12.75" hidden="false" customHeight="false" outlineLevel="0" collapsed="false">
      <c r="A73" s="3" t="n">
        <v>12</v>
      </c>
      <c r="B73" s="30" t="n">
        <f aca="false">-PMT($B$8,$A73,$E$21)/$F$10*1000000</f>
        <v>0.00742251190102166</v>
      </c>
      <c r="C73" s="30" t="n">
        <f aca="false">-PMT($B$8,$A73,$F$21)/$F$10*1000000</f>
        <v>0.0085655648101588</v>
      </c>
      <c r="D73" s="30" t="n">
        <f aca="false">-PMT($B$8,$A73,$G$21)/$F$10*1000000</f>
        <v>0.00654203577940689</v>
      </c>
      <c r="E73" s="30" t="n">
        <f aca="false">SUM(B73:D73)</f>
        <v>0.0225301124905873</v>
      </c>
      <c r="F73" s="31" t="n">
        <f aca="false">E73-D73</f>
        <v>0.0159880767111805</v>
      </c>
      <c r="L73" s="30" t="n">
        <f aca="false">-PMT($B$8,$A73,$H$21)/$F$10*1000000</f>
        <v>0.00316100880718361</v>
      </c>
      <c r="N73" s="31" t="n">
        <f aca="false">+E73+L73+M73</f>
        <v>0.025691121297771</v>
      </c>
    </row>
    <row r="74" customFormat="false" ht="12.75" hidden="false" customHeight="false" outlineLevel="0" collapsed="false">
      <c r="A74" s="3" t="n">
        <v>15</v>
      </c>
      <c r="B74" s="30" t="n">
        <f aca="false">-PMT($B$8,$A74,$E$21)/$F$10*1000000</f>
        <v>0.0064346172309601</v>
      </c>
      <c r="C74" s="30" t="n">
        <f aca="false">-PMT($B$8,$A74,$F$21)/$F$10*1000000</f>
        <v>0.00742553621406345</v>
      </c>
      <c r="D74" s="30" t="n">
        <f aca="false">-PMT($B$8,$A74,$G$21)/$F$10*1000000</f>
        <v>0.0056713275388531</v>
      </c>
      <c r="E74" s="30" t="n">
        <f aca="false">SUM(B74:D74)</f>
        <v>0.0195314809838766</v>
      </c>
      <c r="F74" s="31" t="n">
        <f aca="false">E74-D74</f>
        <v>0.0138601534450235</v>
      </c>
      <c r="L74" s="30" t="n">
        <f aca="false">-PMT($B$8,$A74,$H$21)/$F$10*1000000</f>
        <v>0.00274029627828831</v>
      </c>
      <c r="N74" s="31" t="n">
        <f aca="false">+E74+L74+M74</f>
        <v>0.022271777262165</v>
      </c>
    </row>
  </sheetData>
  <mergeCells count="4">
    <mergeCell ref="G33:K33"/>
    <mergeCell ref="G44:K44"/>
    <mergeCell ref="G55:K55"/>
    <mergeCell ref="G66:K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2001-08-06T22:01:25Z</dcterms:created>
  <dc:creator>mtribole</dc:creator>
  <dc:description/>
  <dc:language>en-US</dc:language>
  <cp:lastModifiedBy>mtribole</cp:lastModifiedBy>
  <cp:lastPrinted>2001-08-22T19:37:25Z</cp:lastPrinted>
  <dcterms:modified xsi:type="dcterms:W3CDTF">2001-08-22T19:47:41Z</dcterms:modified>
  <cp:revision>0</cp:revision>
  <dc:subject/>
  <dc:title/>
</cp:coreProperties>
</file>