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</sheets>
  <definedNames>
    <definedName function="false" hidden="false" localSheetId="3" name="_xlnm.Print_Area" vbProcedure="false">'All Summary'!$A$5:$H$61</definedName>
    <definedName function="false" hidden="false" localSheetId="0" name="_xlnm.Print_Area" vbProcedure="false">PGE!$A$7:$K$143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SCE!$A$5:$K$134</definedName>
    <definedName function="false" hidden="false" localSheetId="1" name="_xlnm.Print_Titles" vbProcedure="false">SCE!$2:$4</definedName>
    <definedName function="false" hidden="false" localSheetId="2" name="_xlnm.Print_Area" vbProcedure="false">SDGE!$A$6:$K$103</definedName>
    <definedName function="false" hidden="false" localSheetId="2" name="_xlnm.Print_Titles" vbProcedure="false">SDGE!$3:$5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<sst xmlns="http://schemas.openxmlformats.org/spreadsheetml/2006/main" count="722" uniqueCount="166">
  <si>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</si>
  <si>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</si>
  <si>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</si>
  <si>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</si>
  <si>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</si>
  <si>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</si>
  <si>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</si>
  <si>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</si>
  <si>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</si>
  <si>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</si>
  <si>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</si>
  <si>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</si>
  <si>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</si>
  <si>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</si>
  <si>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</si>
  <si>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</si>
  <si>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</si>
  <si>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</si>
  <si>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</si>
  <si>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</si>
  <si>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</si>
  <si>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</si>
  <si>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</si>
  <si>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</si>
  <si>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</si>
  <si>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</si>
  <si>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</si>
  <si>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</si>
  <si>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</si>
  <si>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</si>
  <si>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</si>
  <si>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</si>
  <si>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</si>
  <si>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</si>
  <si>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</si>
  <si>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</si>
  <si>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</si>
  <si>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</si>
  <si>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</si>
  <si>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</si>
  <si>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</si>
  <si>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</si>
  <si>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</si>
  <si>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</si>
  <si>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</si>
  <si>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</si>
  <si>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500 mW, more than 4999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</si>
  <si>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</si>
  <si>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</si>
  <si>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</si>
  <si>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</si>
  <si>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</si>
  <si>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</si>
  <si>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</si>
  <si>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</si>
  <si>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</si>
  <si>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</si>
  <si>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</si>
  <si>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</si>
  <si>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</si>
  <si>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</si>
  <si>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</si>
  <si>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</si>
  <si>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</si>
  <si>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</si>
  <si>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</si>
  <si>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</si>
  <si>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</si>
  <si>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</si>
  <si>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</si>
  <si>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</si>
  <si>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</si>
  <si>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year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</si>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</sst>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61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61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61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61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61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61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61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61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61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61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61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61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+E86+E92+E98+E107+E114+E121</f>
        <v>19216</v>
      </c>
      <c r="F135" s="3" t="n">
        <f aca="false">+G135/E135*100</f>
        <v>6.8208784346378</v>
      </c>
      <c r="G135" s="2" t="n">
        <f aca="false">+G86+G92+G98+G107+G114+G121</f>
        <v>1310.7</v>
      </c>
      <c r="H135" s="2" t="n">
        <f aca="false">+H86+H92+H98+H107+H114+H121</f>
        <v>717.8</v>
      </c>
      <c r="I135" s="2" t="n">
        <f aca="false">+I86+I92+I98+I107+I114+I121</f>
        <v>2028.6</v>
      </c>
      <c r="J135" s="8" t="n">
        <f aca="false">I135/E135*100</f>
        <v>10.5568276436303</v>
      </c>
      <c r="K135" s="11" t="n">
        <f aca="false">(J135-F135)/F135</f>
        <v>0.547722590981918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</f>
        <v>10969</v>
      </c>
      <c r="F137" s="3" t="n">
        <f aca="false">+G137/E137*100</f>
        <v>9.56331479624396</v>
      </c>
      <c r="G137" s="2" t="n">
        <f aca="false">+G51+G58+G65</f>
        <v>1049</v>
      </c>
      <c r="H137" s="2" t="n">
        <f aca="false">+H51+H58+H65</f>
        <v>438.8</v>
      </c>
      <c r="I137" s="2" t="n">
        <f aca="false">+I51+I58+I65</f>
        <v>1487.9</v>
      </c>
      <c r="J137" s="8" t="n">
        <f aca="false">I137/E137*100</f>
        <v>13.5645911204303</v>
      </c>
      <c r="K137" s="11" t="n">
        <f aca="false">(J137-F137)/F137</f>
        <v>0.418398474737846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9.91958673056576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D141" s="0"/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0"/>
      <c r="E142" s="7"/>
      <c r="F142" s="8"/>
      <c r="G142" s="9"/>
      <c r="H142" s="9"/>
      <c r="I142" s="9"/>
      <c r="J142" s="8"/>
      <c r="K142" s="10"/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0"/>
      <c r="E143" s="7"/>
      <c r="F143" s="8"/>
      <c r="G143" s="9"/>
      <c r="H143" s="9"/>
      <c r="I143" s="9"/>
      <c r="J143" s="8"/>
      <c r="K143" s="10"/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F144" s="8"/>
      <c r="G144" s="9"/>
      <c r="H144" s="9"/>
      <c r="I144" s="9"/>
      <c r="J144" s="8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0"/>
      <c r="E145" s="7"/>
      <c r="F145" s="8"/>
      <c r="G145" s="9"/>
      <c r="H145" s="9"/>
      <c r="I145" s="9"/>
      <c r="J145" s="8"/>
      <c r="K145" s="10"/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/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34"/>
  <sheetViews>
    <sheetView showFormulas="false" showGridLines="true" showRowColHeaders="true" showZeros="true" rightToLeft="false" tabSelected="false" showOutlineSymbols="true" defaultGridColor="true" view="normal" topLeftCell="A54" colorId="64" zoomScale="80" zoomScaleNormal="80" zoomScalePageLayoutView="100" workbookViewId="0">
      <selection pane="topLeft" activeCell="A54" activeCellId="0" sqref="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81</v>
      </c>
      <c r="D5" s="1" t="s">
        <v>82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81</v>
      </c>
      <c r="D6" s="1" t="s">
        <v>83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81</v>
      </c>
      <c r="D7" s="1" t="s">
        <v>84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81</v>
      </c>
      <c r="D8" s="1" t="s">
        <v>85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81</v>
      </c>
      <c r="D9" s="1" t="s">
        <v>86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87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88</v>
      </c>
      <c r="C14" s="1" t="s">
        <v>24</v>
      </c>
      <c r="D14" s="1" t="s">
        <v>82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88</v>
      </c>
      <c r="C15" s="1" t="s">
        <v>24</v>
      </c>
      <c r="D15" s="1" t="s">
        <v>83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88</v>
      </c>
      <c r="C16" s="1" t="s">
        <v>24</v>
      </c>
      <c r="D16" s="1" t="s">
        <v>84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88</v>
      </c>
      <c r="C17" s="1" t="s">
        <v>24</v>
      </c>
      <c r="D17" s="1" t="s">
        <v>85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88</v>
      </c>
      <c r="C18" s="1" t="s">
        <v>24</v>
      </c>
      <c r="D18" s="1" t="s">
        <v>86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89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90</v>
      </c>
      <c r="B23" s="1" t="s">
        <v>91</v>
      </c>
      <c r="C23" s="1" t="s">
        <v>92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90</v>
      </c>
      <c r="B24" s="1" t="s">
        <v>91</v>
      </c>
      <c r="C24" s="1" t="s">
        <v>92</v>
      </c>
      <c r="D24" s="1" t="s">
        <v>93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90</v>
      </c>
      <c r="B25" s="1" t="s">
        <v>91</v>
      </c>
      <c r="C25" s="1" t="s">
        <v>92</v>
      </c>
      <c r="D25" s="1" t="s">
        <v>94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90</v>
      </c>
      <c r="B26" s="1" t="s">
        <v>91</v>
      </c>
      <c r="C26" s="1" t="s">
        <v>92</v>
      </c>
      <c r="D26" s="1" t="s">
        <v>95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90</v>
      </c>
      <c r="B27" s="1" t="s">
        <v>91</v>
      </c>
      <c r="C27" s="1" t="s">
        <v>92</v>
      </c>
      <c r="D27" s="1" t="s">
        <v>96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90</v>
      </c>
      <c r="B28" s="1" t="s">
        <v>91</v>
      </c>
      <c r="C28" s="1" t="s">
        <v>92</v>
      </c>
      <c r="D28" s="1" t="s">
        <v>86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97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90</v>
      </c>
      <c r="B33" s="1" t="s">
        <v>98</v>
      </c>
      <c r="C33" s="1" t="s">
        <v>99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90</v>
      </c>
      <c r="B34" s="1" t="s">
        <v>98</v>
      </c>
      <c r="C34" s="1" t="s">
        <v>99</v>
      </c>
      <c r="D34" s="1" t="s">
        <v>100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90</v>
      </c>
      <c r="B35" s="1" t="s">
        <v>98</v>
      </c>
      <c r="C35" s="1" t="s">
        <v>99</v>
      </c>
      <c r="D35" s="1" t="s">
        <v>101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90</v>
      </c>
      <c r="B36" s="1" t="s">
        <v>98</v>
      </c>
      <c r="C36" s="1" t="s">
        <v>99</v>
      </c>
      <c r="D36" s="1" t="s">
        <v>102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90</v>
      </c>
      <c r="B37" s="1" t="s">
        <v>98</v>
      </c>
      <c r="C37" s="1" t="s">
        <v>99</v>
      </c>
      <c r="D37" s="1" t="s">
        <v>103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104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90</v>
      </c>
      <c r="B42" s="1" t="s">
        <v>105</v>
      </c>
      <c r="C42" s="1" t="s">
        <v>106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90</v>
      </c>
      <c r="B43" s="1" t="s">
        <v>105</v>
      </c>
      <c r="C43" s="1" t="s">
        <v>106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90</v>
      </c>
      <c r="B44" s="1" t="s">
        <v>105</v>
      </c>
      <c r="C44" s="1" t="s">
        <v>106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107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108</v>
      </c>
      <c r="C49" s="1" t="s">
        <v>109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108</v>
      </c>
      <c r="C50" s="1" t="s">
        <v>109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108</v>
      </c>
      <c r="C51" s="1" t="s">
        <v>109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110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111</v>
      </c>
      <c r="C56" s="1" t="s">
        <v>112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111</v>
      </c>
      <c r="C57" s="1" t="s">
        <v>112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111</v>
      </c>
      <c r="C58" s="1" t="s">
        <v>112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113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114</v>
      </c>
      <c r="C63" s="1" t="s">
        <v>112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114</v>
      </c>
      <c r="C64" s="1" t="s">
        <v>112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114</v>
      </c>
      <c r="C65" s="1" t="s">
        <v>112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115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116</v>
      </c>
      <c r="B70" s="1" t="s">
        <v>117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116</v>
      </c>
      <c r="B71" s="1" t="s">
        <v>117</v>
      </c>
      <c r="D71" s="1" t="s">
        <v>93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116</v>
      </c>
      <c r="B72" s="1" t="s">
        <v>117</v>
      </c>
      <c r="D72" s="1" t="s">
        <v>94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116</v>
      </c>
      <c r="B73" s="1" t="s">
        <v>117</v>
      </c>
      <c r="D73" s="1" t="s">
        <v>95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116</v>
      </c>
      <c r="B74" s="1" t="s">
        <v>117</v>
      </c>
      <c r="D74" s="1" t="s">
        <v>96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118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116</v>
      </c>
      <c r="B79" s="1" t="s">
        <v>119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116</v>
      </c>
      <c r="B80" s="1" t="s">
        <v>119</v>
      </c>
      <c r="D80" s="1" t="s">
        <v>100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116</v>
      </c>
      <c r="B81" s="1" t="s">
        <v>119</v>
      </c>
      <c r="D81" s="1" t="s">
        <v>101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116</v>
      </c>
      <c r="B82" s="1" t="s">
        <v>119</v>
      </c>
      <c r="D82" s="1" t="s">
        <v>102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116</v>
      </c>
      <c r="B83" s="1" t="s">
        <v>119</v>
      </c>
      <c r="D83" s="1" t="s">
        <v>103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120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116</v>
      </c>
      <c r="B88" s="1" t="s">
        <v>121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116</v>
      </c>
      <c r="B89" s="1" t="s">
        <v>121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116</v>
      </c>
      <c r="B90" s="1" t="s">
        <v>121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122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116</v>
      </c>
      <c r="B95" s="1" t="s">
        <v>123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116</v>
      </c>
      <c r="B96" s="1" t="s">
        <v>123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116</v>
      </c>
      <c r="B97" s="1" t="s">
        <v>123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124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125</v>
      </c>
      <c r="B102" s="1" t="s">
        <v>126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125</v>
      </c>
      <c r="B103" s="1" t="s">
        <v>126</v>
      </c>
      <c r="D103" s="1" t="s">
        <v>93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125</v>
      </c>
      <c r="B104" s="1" t="s">
        <v>126</v>
      </c>
      <c r="D104" s="1" t="s">
        <v>94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125</v>
      </c>
      <c r="B105" s="1" t="s">
        <v>126</v>
      </c>
      <c r="D105" s="1" t="s">
        <v>95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125</v>
      </c>
      <c r="B106" s="1" t="s">
        <v>126</v>
      </c>
      <c r="D106" s="1" t="s">
        <v>96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127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128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128</v>
      </c>
      <c r="D112" s="1" t="s">
        <v>93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128</v>
      </c>
      <c r="D113" s="1" t="s">
        <v>94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128</v>
      </c>
      <c r="D114" s="1" t="s">
        <v>95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128</v>
      </c>
      <c r="D115" s="1" t="s">
        <v>96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129</v>
      </c>
    </row>
    <row r="7" customFormat="false" ht="12.75" hidden="false" customHeight="false" outlineLevel="0" collapsed="false">
      <c r="A7" s="1" t="s">
        <v>15</v>
      </c>
      <c r="B7" s="1" t="s">
        <v>130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130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130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130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131</v>
      </c>
      <c r="C15" s="1" t="s">
        <v>24</v>
      </c>
      <c r="D15" s="1" t="s">
        <v>132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131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131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131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131</v>
      </c>
      <c r="D20" s="1" t="s">
        <v>133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134</v>
      </c>
    </row>
    <row r="24" customFormat="false" ht="12.75" hidden="false" customHeight="false" outlineLevel="0" collapsed="false">
      <c r="D24" s="1" t="s">
        <v>135</v>
      </c>
    </row>
    <row r="25" customFormat="false" ht="12.75" hidden="false" customHeight="false" outlineLevel="0" collapsed="false">
      <c r="A25" s="1" t="s">
        <v>136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136</v>
      </c>
      <c r="D26" s="1" t="s">
        <v>137</v>
      </c>
    </row>
    <row r="27" customFormat="false" ht="12.75" hidden="false" customHeight="false" outlineLevel="0" collapsed="false">
      <c r="A27" s="1" t="s">
        <v>136</v>
      </c>
      <c r="B27" s="1" t="s">
        <v>138</v>
      </c>
      <c r="D27" s="1" t="s">
        <v>139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136</v>
      </c>
      <c r="B28" s="1" t="s">
        <v>138</v>
      </c>
      <c r="D28" s="1" t="s">
        <v>140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136</v>
      </c>
      <c r="B29" s="1" t="s">
        <v>138</v>
      </c>
      <c r="D29" s="1" t="s">
        <v>141</v>
      </c>
    </row>
    <row r="30" customFormat="false" ht="12.75" hidden="false" customHeight="false" outlineLevel="0" collapsed="false">
      <c r="A30" s="1" t="s">
        <v>136</v>
      </c>
      <c r="B30" s="1" t="s">
        <v>138</v>
      </c>
      <c r="D30" s="1" t="s">
        <v>139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136</v>
      </c>
      <c r="B31" s="1" t="s">
        <v>138</v>
      </c>
      <c r="D31" s="1" t="s">
        <v>140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142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143</v>
      </c>
    </row>
    <row r="38" customFormat="false" ht="12.75" hidden="false" customHeight="false" outlineLevel="0" collapsed="false">
      <c r="A38" s="1" t="s">
        <v>44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D39" s="1" t="s">
        <v>144</v>
      </c>
    </row>
    <row r="40" customFormat="false" ht="12.75" hidden="false" customHeight="false" outlineLevel="0" collapsed="false">
      <c r="A40" s="1" t="s">
        <v>44</v>
      </c>
      <c r="D40" s="1" t="s">
        <v>145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D41" s="1" t="s">
        <v>141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D42" s="1" t="s">
        <v>146</v>
      </c>
    </row>
    <row r="43" customFormat="false" ht="12.75" hidden="false" customHeight="false" outlineLevel="0" collapsed="false">
      <c r="A43" s="1" t="s">
        <v>44</v>
      </c>
      <c r="D43" s="1" t="s">
        <v>145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D44" s="1" t="s">
        <v>141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D45" s="1" t="s">
        <v>147</v>
      </c>
    </row>
    <row r="46" customFormat="false" ht="12.75" hidden="false" customHeight="false" outlineLevel="0" collapsed="false">
      <c r="A46" s="1" t="s">
        <v>44</v>
      </c>
      <c r="D46" s="1" t="s">
        <v>145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D47" s="1" t="s">
        <v>141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D49" s="1" t="s">
        <v>144</v>
      </c>
    </row>
    <row r="50" customFormat="false" ht="12.75" hidden="false" customHeight="false" outlineLevel="0" collapsed="false">
      <c r="A50" s="1" t="s">
        <v>44</v>
      </c>
      <c r="D50" s="1" t="s">
        <v>145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D51" s="1" t="s">
        <v>141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D52" s="1" t="s">
        <v>146</v>
      </c>
    </row>
    <row r="53" customFormat="false" ht="12.75" hidden="false" customHeight="false" outlineLevel="0" collapsed="false">
      <c r="A53" s="1" t="s">
        <v>44</v>
      </c>
      <c r="D53" s="1" t="s">
        <v>145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D54" s="1" t="s">
        <v>141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D55" s="1" t="s">
        <v>147</v>
      </c>
    </row>
    <row r="56" customFormat="false" ht="12.75" hidden="false" customHeight="false" outlineLevel="0" collapsed="false">
      <c r="A56" s="1" t="s">
        <v>44</v>
      </c>
      <c r="D56" s="1" t="s">
        <v>145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D57" s="1" t="s">
        <v>141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148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149</v>
      </c>
    </row>
    <row r="63" customFormat="false" ht="12.75" hidden="false" customHeight="false" outlineLevel="0" collapsed="false">
      <c r="A63" s="1" t="s">
        <v>44</v>
      </c>
      <c r="B63" s="1" t="s">
        <v>150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150</v>
      </c>
      <c r="D64" s="1" t="s">
        <v>144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150</v>
      </c>
      <c r="D65" s="1" t="s">
        <v>151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152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153</v>
      </c>
    </row>
    <row r="71" customFormat="false" ht="12.75" hidden="false" customHeight="false" outlineLevel="0" collapsed="false">
      <c r="D71" s="1" t="s">
        <v>154</v>
      </c>
    </row>
    <row r="72" customFormat="false" ht="12.75" hidden="false" customHeight="false" outlineLevel="0" collapsed="false">
      <c r="A72" s="1" t="s">
        <v>61</v>
      </c>
      <c r="D72" s="1" t="s">
        <v>155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D73" s="1" t="s">
        <v>156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D74" s="1" t="s">
        <v>157</v>
      </c>
    </row>
    <row r="75" customFormat="false" ht="12.75" hidden="false" customHeight="false" outlineLevel="0" collapsed="false">
      <c r="A75" s="1" t="s">
        <v>61</v>
      </c>
      <c r="D75" s="1" t="s">
        <v>139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D76" s="1" t="s">
        <v>140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158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139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140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" t="n">
        <f aca="false">+G12+G20</f>
        <v>856.9</v>
      </c>
      <c r="H95" s="4" t="n">
        <f aca="false">+H12+H20</f>
        <v>158.8</v>
      </c>
      <c r="I95" s="4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" t="n">
        <f aca="false">+G33</f>
        <v>291.9</v>
      </c>
      <c r="H96" s="4" t="n">
        <f aca="false">+H33</f>
        <v>62.1</v>
      </c>
      <c r="I96" s="4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" t="n">
        <f aca="false">+G78</f>
        <v>16.3</v>
      </c>
      <c r="H97" s="4" t="n">
        <f aca="false">+H78</f>
        <v>3.8</v>
      </c>
      <c r="I97" s="4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" t="n">
        <f aca="false">+G86</f>
        <v>12.6</v>
      </c>
      <c r="H98" s="4" t="n">
        <f aca="false">+H86</f>
        <v>2.6</v>
      </c>
      <c r="I98" s="4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" t="n">
        <f aca="false">+G59+G67</f>
        <v>1012.7</v>
      </c>
      <c r="H99" s="4" t="n">
        <f aca="false">+H59+H67</f>
        <v>296</v>
      </c>
      <c r="I99" s="4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" t="n">
        <f aca="false">SUM(G95:G100)</f>
        <v>2190.4</v>
      </c>
      <c r="H101" s="4" t="n">
        <f aca="false">SUM(H95:H100)</f>
        <v>523.3</v>
      </c>
      <c r="I101" s="4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H59" activeCellId="0" sqref="H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0" width="10.56"/>
  </cols>
  <sheetData>
    <row r="5" customFormat="false" ht="12.75" hidden="false" customHeight="false" outlineLevel="0" collapsed="false">
      <c r="D5" s="41" t="s">
        <v>159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0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0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0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19216</v>
      </c>
      <c r="C12" s="20" t="n">
        <f aca="false">+PGE!F135</f>
        <v>6.8208784346378</v>
      </c>
      <c r="D12" s="4" t="n">
        <f aca="false">+PGE!G135</f>
        <v>1310.7</v>
      </c>
      <c r="E12" s="4" t="n">
        <f aca="false">+PGE!H135</f>
        <v>717.8</v>
      </c>
      <c r="F12" s="4" t="n">
        <f aca="false">+PGE!I135</f>
        <v>2028.6</v>
      </c>
      <c r="G12" s="20" t="n">
        <f aca="false">+PGE!J135</f>
        <v>10.5568276436303</v>
      </c>
      <c r="H12" s="40" t="n">
        <f aca="false">+PGE!K135</f>
        <v>0.547722590981918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0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10969</v>
      </c>
      <c r="C14" s="20" t="n">
        <f aca="false">+PGE!F137</f>
        <v>9.56331479624396</v>
      </c>
      <c r="D14" s="4" t="n">
        <f aca="false">+PGE!G137</f>
        <v>1049</v>
      </c>
      <c r="E14" s="4" t="n">
        <f aca="false">+PGE!H137</f>
        <v>438.8</v>
      </c>
      <c r="F14" s="4" t="n">
        <f aca="false">+PGE!I137</f>
        <v>1487.9</v>
      </c>
      <c r="G14" s="20" t="n">
        <f aca="false">+PGE!J137</f>
        <v>13.5645911204303</v>
      </c>
      <c r="H14" s="40" t="n">
        <f aca="false">+PGE!K137</f>
        <v>0.418398474737846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9.91958673056576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0" t="n">
        <f aca="false">+PGE!K139</f>
        <v>0.288295749727064</v>
      </c>
    </row>
    <row r="20" customFormat="false" ht="12.75" hidden="false" customHeight="false" outlineLevel="0" collapsed="false">
      <c r="D20" s="41" t="s">
        <v>160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0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0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0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0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0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0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0" t="n">
        <f aca="false">+SCE!K132</f>
        <v>0.341755798892448</v>
      </c>
    </row>
    <row r="35" customFormat="false" ht="12.75" hidden="false" customHeight="false" outlineLevel="0" collapsed="false">
      <c r="D35" s="41" t="s">
        <v>161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0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0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0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0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0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0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0" t="n">
        <f aca="false">+SDGE!K101</f>
        <v>0.238951789627465</v>
      </c>
    </row>
    <row r="50" customFormat="false" ht="12.75" hidden="false" customHeight="false" outlineLevel="0" collapsed="false">
      <c r="D50" s="41" t="s">
        <v>162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0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0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22290</v>
      </c>
      <c r="C57" s="20" t="n">
        <f aca="false">+D57/B57*100</f>
        <v>7.29992777030058</v>
      </c>
      <c r="D57" s="4" t="n">
        <f aca="false">+D12+D27+D42</f>
        <v>1627.1539</v>
      </c>
      <c r="E57" s="4" t="n">
        <f aca="false">+E12+E27+E42</f>
        <v>825.2956</v>
      </c>
      <c r="F57" s="4" t="n">
        <f aca="false">+F12+F27+F42</f>
        <v>2452.4495</v>
      </c>
      <c r="G57" s="20" t="n">
        <f aca="false">+F57/B57*100</f>
        <v>11.0024652310453</v>
      </c>
      <c r="H57" s="40" t="n">
        <f aca="false">+E57/D57</f>
        <v>0.507201930929828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0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43618</v>
      </c>
      <c r="C59" s="20" t="n">
        <f aca="false">+D59/B59*100</f>
        <v>9.21227933421982</v>
      </c>
      <c r="D59" s="4" t="n">
        <f aca="false">+D14+D29+D44</f>
        <v>4018.212</v>
      </c>
      <c r="E59" s="4" t="n">
        <f aca="false">+E14+E29+E44</f>
        <v>1710.9577</v>
      </c>
      <c r="F59" s="4" t="n">
        <f aca="false">+F14+F29+F44</f>
        <v>5729.4697</v>
      </c>
      <c r="G59" s="20" t="n">
        <f aca="false">+F59/B59*100</f>
        <v>13.1355626117658</v>
      </c>
      <c r="H59" s="40" t="n">
        <f aca="false">+E59/D59</f>
        <v>0.425800754166281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0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2" width="11.99"/>
    <col collapsed="false" customWidth="true" hidden="false" outlineLevel="0" max="6" min="6" style="4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2" t="str">
        <f aca="false">+'All Summary'!C7</f>
        <v>Current</v>
      </c>
      <c r="F9" s="4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2" t="str">
        <f aca="false">+'All Summary'!C8</f>
        <v>Rate (cents)</v>
      </c>
      <c r="F10" s="4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2" t="n">
        <f aca="false">+'All Summary'!C10</f>
        <v>11.5121680648963</v>
      </c>
      <c r="F12" s="43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2" t="n">
        <f aca="false">+'All Summary'!C11</f>
        <v>10.7950996877252</v>
      </c>
      <c r="F13" s="43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19216</v>
      </c>
      <c r="E14" s="42" t="n">
        <f aca="false">+'All Summary'!C12</f>
        <v>6.8208784346378</v>
      </c>
      <c r="F14" s="43" t="n">
        <f aca="false">+'All Summary'!E12</f>
        <v>717.8</v>
      </c>
      <c r="G14" s="3" t="n">
        <f aca="false">+'All Summary'!G12</f>
        <v>10.5568276436303</v>
      </c>
      <c r="H14" s="5" t="n">
        <f aca="false">+'All Summary'!H12</f>
        <v>0.547722590981918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2" t="n">
        <f aca="false">+'All Summary'!C13</f>
        <v>8.46625766871166</v>
      </c>
      <c r="F15" s="43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10969</v>
      </c>
      <c r="E16" s="42" t="n">
        <f aca="false">+'All Summary'!C14</f>
        <v>9.56331479624396</v>
      </c>
      <c r="F16" s="43" t="n">
        <f aca="false">+'All Summary'!E14</f>
        <v>438.8</v>
      </c>
      <c r="G16" s="3" t="n">
        <f aca="false">+'All Summary'!G14</f>
        <v>13.5645911204303</v>
      </c>
      <c r="H16" s="5" t="n">
        <f aca="false">+'All Summary'!H14</f>
        <v>0.418398474737846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2" t="n">
        <f aca="false">+'All Summary'!C16</f>
        <v>9.91958673056576</v>
      </c>
      <c r="F18" s="43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163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2" t="str">
        <f aca="false">+'All Summary'!C22</f>
        <v>Current</v>
      </c>
      <c r="F25" s="4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2" t="str">
        <f aca="false">+'All Summary'!C23</f>
        <v>Rate (cents)</v>
      </c>
      <c r="F26" s="4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2" t="n">
        <f aca="false">+'All Summary'!C25</f>
        <v>12.382642252177</v>
      </c>
      <c r="F28" s="43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2" t="n">
        <f aca="false">+'All Summary'!C26</f>
        <v>9.86049346253402</v>
      </c>
      <c r="F29" s="43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2" t="n">
        <f aca="false">+'All Summary'!C27</f>
        <v>10.1885234215886</v>
      </c>
      <c r="F30" s="43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2" t="n">
        <f aca="false">+'All Summary'!C28</f>
        <v>6.66983988355167</v>
      </c>
      <c r="F31" s="43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2" t="n">
        <f aca="false">+'All Summary'!C29</f>
        <v>8.15689152005337</v>
      </c>
      <c r="F32" s="43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2" t="n">
        <f aca="false">+'All Summary'!C31</f>
        <v>10.1179217630455</v>
      </c>
      <c r="F34" s="43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164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2" t="str">
        <f aca="false">+'All Summary'!C37</f>
        <v>Current</v>
      </c>
      <c r="F40" s="4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2" t="str">
        <f aca="false">+'All Summary'!C38</f>
        <v>Rate (cents)</v>
      </c>
      <c r="F41" s="4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2" t="n">
        <f aca="false">+'All Summary'!C40</f>
        <v>13.6906854130053</v>
      </c>
      <c r="F43" s="4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2" t="n">
        <f aca="false">+'All Summary'!C41</f>
        <v>14.1082648622523</v>
      </c>
      <c r="F44" s="4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2" t="n">
        <f aca="false">+'All Summary'!C42</f>
        <v>12.734375</v>
      </c>
      <c r="F45" s="4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2" t="n">
        <f aca="false">+'All Summary'!C43</f>
        <v>14.6511627906977</v>
      </c>
      <c r="F46" s="4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2" t="n">
        <f aca="false">+'All Summary'!C44</f>
        <v>11.6899457462773</v>
      </c>
      <c r="F47" s="4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2" t="n">
        <f aca="false">+'All Summary'!C46</f>
        <v>12.7311827956989</v>
      </c>
      <c r="F49" s="4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165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2" t="str">
        <f aca="false">+'All Summary'!C52</f>
        <v>Current</v>
      </c>
      <c r="F55" s="4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2" t="str">
        <f aca="false">+'All Summary'!C53</f>
        <v>Rate (cents)</v>
      </c>
      <c r="F56" s="4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2" t="n">
        <f aca="false">+'All Summary'!C55</f>
        <v>12.1017869353072</v>
      </c>
      <c r="F58" s="43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2" t="n">
        <f aca="false">+'All Summary'!C56</f>
        <v>10.393189294202</v>
      </c>
      <c r="F59" s="43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22290</v>
      </c>
      <c r="E60" s="42" t="n">
        <f aca="false">+'All Summary'!C57</f>
        <v>7.29992777030058</v>
      </c>
      <c r="F60" s="43" t="n">
        <f aca="false">+'All Summary'!E57</f>
        <v>825.2956</v>
      </c>
      <c r="G60" s="3" t="n">
        <f aca="false">+'All Summary'!G57</f>
        <v>11.0024652310453</v>
      </c>
      <c r="H60" s="5" t="n">
        <f aca="false">+'All Summary'!H57</f>
        <v>0.507201930929828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2" t="n">
        <f aca="false">+'All Summary'!C58</f>
        <v>7.90980982567353</v>
      </c>
      <c r="F61" s="43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43618</v>
      </c>
      <c r="E62" s="42" t="n">
        <f aca="false">+'All Summary'!C59</f>
        <v>9.21227933421982</v>
      </c>
      <c r="F62" s="43" t="n">
        <f aca="false">+'All Summary'!E59</f>
        <v>1710.9577</v>
      </c>
      <c r="G62" s="3" t="n">
        <f aca="false">+'All Summary'!G59</f>
        <v>13.1355626117658</v>
      </c>
      <c r="H62" s="5" t="n">
        <f aca="false">+'All Summary'!H59</f>
        <v>0.425800754166281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2" t="n">
        <f aca="false">+'All Summary'!C61</f>
        <v>10.2787929085246</v>
      </c>
      <c r="F64" s="43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165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2001-05-09T14:59:02Z</cp:lastPrinted>
  <cp:revision>0</cp:revision>
  <dc:subject/>
  <dc:title/>
</cp:coreProperties>
</file>