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tgage House &amp; Buy 3 Condo's" sheetId="1" state="visible" r:id="rId3"/>
    <sheet name="Buy House &amp; Buy 1 Condo" sheetId="2" state="visible" r:id="rId4"/>
    <sheet name="Mortgage House &amp; Buy 1 Cond0" sheetId="3" state="visible" r:id="rId5"/>
    <sheet name="Sheet2" sheetId="4" state="visible" r:id="rId6"/>
    <sheet name="Sheet3" sheetId="5" state="visible" r:id="rId7"/>
    <sheet name="Buy House &amp; Buy 1 Condo (2)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<sst xmlns="http://schemas.openxmlformats.org/spreadsheetml/2006/main" count="235" uniqueCount="99">
  <si>
    <t xml:space="preserve">sell house</t>
  </si>
  <si>
    <t xml:space="preserve">pay-off mortgage</t>
  </si>
  <si>
    <t xml:space="preserve">pay-off cars</t>
  </si>
  <si>
    <t xml:space="preserve">pay-off line of credit</t>
  </si>
  <si>
    <t xml:space="preserve">20% down payment on $125,000 house ($100,000 mortgage)</t>
  </si>
  <si>
    <t xml:space="preserve">pay-off condo</t>
  </si>
  <si>
    <t xml:space="preserve">balance</t>
  </si>
  <si>
    <t xml:space="preserve">net bonus</t>
  </si>
  <si>
    <t xml:space="preserve">buy 2 more condo's @ $30,000</t>
  </si>
  <si>
    <t xml:space="preserve">$$ in the bank</t>
  </si>
  <si>
    <t xml:space="preserve">Monthly</t>
  </si>
  <si>
    <t xml:space="preserve">Annually</t>
  </si>
  <si>
    <t xml:space="preserve">Tony's gross income/month (assumes 25% tax bracket)</t>
  </si>
  <si>
    <t xml:space="preserve">Tony's gross income/month (pre-tax or tax deductible)</t>
  </si>
  <si>
    <t xml:space="preserve">Required gross income/month</t>
  </si>
  <si>
    <t xml:space="preserve">Tony's gross income/year</t>
  </si>
  <si>
    <t xml:space="preserve">Rental income/year</t>
  </si>
  <si>
    <t xml:space="preserve">After-tax expenses</t>
  </si>
  <si>
    <t xml:space="preserve">monthly payment on $125,000 house</t>
  </si>
  <si>
    <t xml:space="preserve">income from condo1</t>
  </si>
  <si>
    <t xml:space="preserve">Tax Deductions</t>
  </si>
  <si>
    <t xml:space="preserve">income from condo2</t>
  </si>
  <si>
    <t xml:space="preserve">House:</t>
  </si>
  <si>
    <t xml:space="preserve">income from condo3</t>
  </si>
  <si>
    <t xml:space="preserve">     Interest</t>
  </si>
  <si>
    <t xml:space="preserve">child support</t>
  </si>
  <si>
    <t xml:space="preserve">     Property Taxes</t>
  </si>
  <si>
    <t xml:space="preserve">health insurance</t>
  </si>
  <si>
    <t xml:space="preserve">Condo's:</t>
  </si>
  <si>
    <t xml:space="preserve">cable (TV, internet)</t>
  </si>
  <si>
    <t xml:space="preserve">phone</t>
  </si>
  <si>
    <t xml:space="preserve">     Maintenance Fees</t>
  </si>
  <si>
    <t xml:space="preserve">electricity</t>
  </si>
  <si>
    <t xml:space="preserve">gas</t>
  </si>
  <si>
    <t xml:space="preserve">water/garbage</t>
  </si>
  <si>
    <t xml:space="preserve">cell phone</t>
  </si>
  <si>
    <t xml:space="preserve">lawn</t>
  </si>
  <si>
    <t xml:space="preserve">house insurance</t>
  </si>
  <si>
    <t xml:space="preserve">car insurance (2)</t>
  </si>
  <si>
    <t xml:space="preserve">life insurance</t>
  </si>
  <si>
    <t xml:space="preserve">Estimated 2001 Galveston County value &amp; property taxes:</t>
  </si>
  <si>
    <t xml:space="preserve">flood insurance</t>
  </si>
  <si>
    <t xml:space="preserve">401(k) &amp; savings</t>
  </si>
  <si>
    <t xml:space="preserve">property taxes house </t>
  </si>
  <si>
    <t xml:space="preserve">condo's maint. fees</t>
  </si>
  <si>
    <t xml:space="preserve">property taxes condo's</t>
  </si>
  <si>
    <t xml:space="preserve">groceries</t>
  </si>
  <si>
    <t xml:space="preserve">clothes, gifts, entertainment</t>
  </si>
  <si>
    <t xml:space="preserve">golf (2)</t>
  </si>
  <si>
    <t xml:space="preserve">haircut/color</t>
  </si>
  <si>
    <t xml:space="preserve">Pre-tax/tax deductible expenses</t>
  </si>
  <si>
    <t xml:space="preserve">condo's maint. fees (3 @ $145/mo.)</t>
  </si>
  <si>
    <t xml:space="preserve">property taxes condo's (3 @ $1,000/yr.)</t>
  </si>
  <si>
    <t xml:space="preserve">property taxes house ($3,450/yr.)</t>
  </si>
  <si>
    <t xml:space="preserve">purchase $125,000 house</t>
  </si>
  <si>
    <t xml:space="preserve">Don't buy 2 other condo's</t>
  </si>
  <si>
    <t xml:space="preserve">no monthly payment on house</t>
  </si>
  <si>
    <t xml:space="preserve">     No Interest</t>
  </si>
  <si>
    <t xml:space="preserve">Estimated 2001 Galveston County property taxes:</t>
  </si>
  <si>
    <t xml:space="preserve">condo's maint. fees (1 @ $145/mo.)</t>
  </si>
  <si>
    <t xml:space="preserve">property taxes condo's (1 @ $1,000/yr.)</t>
  </si>
  <si>
    <t xml:space="preserve">Don't buy 2 more Condo's</t>
  </si>
  <si>
    <t xml:space="preserve">mortgage</t>
  </si>
  <si>
    <t xml:space="preserve">buy</t>
  </si>
  <si>
    <t xml:space="preserve">$165,000 house</t>
  </si>
  <si>
    <t xml:space="preserve">$125,000 house</t>
  </si>
  <si>
    <t xml:space="preserve">&amp; buy 1 condo</t>
  </si>
  <si>
    <t xml:space="preserve">&amp; buy 3 condos</t>
  </si>
  <si>
    <t xml:space="preserve">Calculations:</t>
  </si>
  <si>
    <t xml:space="preserve">required gross income/month (25% tax bracket)</t>
  </si>
  <si>
    <t xml:space="preserve">required gross income/month (pre-tax or deductible)</t>
  </si>
  <si>
    <t xml:space="preserve">Total required gross income/month</t>
  </si>
  <si>
    <t xml:space="preserve">Total required gross income/year</t>
  </si>
  <si>
    <t xml:space="preserve">pay-off car 1</t>
  </si>
  <si>
    <t xml:space="preserve">pay-off car 2</t>
  </si>
  <si>
    <t xml:space="preserve">pay-off existing condo</t>
  </si>
  <si>
    <t xml:space="preserve">purchase/downpayment house</t>
  </si>
  <si>
    <t xml:space="preserve">purchase addt'l condo (rental)</t>
  </si>
  <si>
    <t xml:space="preserve">$$ IN BANK</t>
  </si>
  <si>
    <t xml:space="preserve">$$ IN 401(K)</t>
  </si>
  <si>
    <t xml:space="preserve">value of house</t>
  </si>
  <si>
    <t xml:space="preserve">mortgage on house</t>
  </si>
  <si>
    <t xml:space="preserve"># of condo's</t>
  </si>
  <si>
    <t xml:space="preserve">MONTHLY EXPENSES</t>
  </si>
  <si>
    <t xml:space="preserve">After-tax</t>
  </si>
  <si>
    <t xml:space="preserve">income from condo(s)</t>
  </si>
  <si>
    <t xml:space="preserve">insurance house</t>
  </si>
  <si>
    <t xml:space="preserve">insurance flood</t>
  </si>
  <si>
    <t xml:space="preserve">insurance cars</t>
  </si>
  <si>
    <t xml:space="preserve">insurance condo</t>
  </si>
  <si>
    <t xml:space="preserve">insurance life</t>
  </si>
  <si>
    <t xml:space="preserve">electric</t>
  </si>
  <si>
    <t xml:space="preserve">golf(2)</t>
  </si>
  <si>
    <t xml:space="preserve">Pre-Tax or Deductible</t>
  </si>
  <si>
    <t xml:space="preserve">401(k) savings</t>
  </si>
  <si>
    <t xml:space="preserve">house monthly payment</t>
  </si>
  <si>
    <t xml:space="preserve">house property taxes</t>
  </si>
  <si>
    <t xml:space="preserve">condo(s) property taxes</t>
  </si>
  <si>
    <t xml:space="preserve">condo(s) maintenance fee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</si>
</sst>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[$$-C09]#,##0"/>
    <numFmt numFmtId="167" formatCode="0%"/>
    <numFmt numFmtId="168" formatCode="\$#,##0_);[RED]&quot;($&quot;#,##0\)"/>
    <numFmt numFmtId="169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56"/>
    <col collapsed="false" customWidth="true" hidden="false" outlineLevel="0" max="7" min="7" style="0" width="10.71"/>
    <col collapsed="false" customWidth="true" hidden="false" outlineLevel="0" max="9" min="9" style="0" width="10.13"/>
  </cols>
  <sheetData>
    <row r="1" customFormat="false" ht="12.75" hidden="false" customHeight="false" outlineLevel="0" collapsed="false">
      <c r="A1" s="1" t="n">
        <v>425000</v>
      </c>
      <c r="B1" s="0" t="s">
        <v>0</v>
      </c>
    </row>
    <row r="2" customFormat="false" ht="12.75" hidden="false" customHeight="false" outlineLevel="0" collapsed="false">
      <c r="A2" s="1" t="n">
        <v>-189000</v>
      </c>
      <c r="B2" s="0" t="s">
        <v>1</v>
      </c>
    </row>
    <row r="3" customFormat="false" ht="12.75" hidden="false" customHeight="false" outlineLevel="0" collapsed="false">
      <c r="A3" s="1" t="n">
        <v>-50000</v>
      </c>
      <c r="B3" s="0" t="s">
        <v>2</v>
      </c>
    </row>
    <row r="4" customFormat="false" ht="12.75" hidden="false" customHeight="false" outlineLevel="0" collapsed="false">
      <c r="A4" s="1" t="n">
        <v>-10000</v>
      </c>
      <c r="B4" s="0" t="s">
        <v>3</v>
      </c>
    </row>
    <row r="5" customFormat="false" ht="12.75" hidden="false" customHeight="false" outlineLevel="0" collapsed="false">
      <c r="A5" s="1" t="n">
        <v>-25000</v>
      </c>
      <c r="B5" s="0" t="s">
        <v>4</v>
      </c>
    </row>
    <row r="6" customFormat="false" ht="12.75" hidden="false" customHeight="false" outlineLevel="0" collapsed="false">
      <c r="A6" s="2" t="n">
        <v>-20000</v>
      </c>
      <c r="B6" s="0" t="s">
        <v>5</v>
      </c>
    </row>
    <row r="7" customFormat="false" ht="12.75" hidden="false" customHeight="false" outlineLevel="0" collapsed="false">
      <c r="A7" s="1" t="n">
        <f aca="false">SUM(A1:A6)</f>
        <v>131000</v>
      </c>
      <c r="B7" s="0" t="s">
        <v>6</v>
      </c>
    </row>
    <row r="8" customFormat="false" ht="12.75" hidden="false" customHeight="false" outlineLevel="0" collapsed="false">
      <c r="A8" s="2" t="n">
        <v>17000</v>
      </c>
      <c r="B8" s="0" t="s">
        <v>7</v>
      </c>
    </row>
    <row r="9" customFormat="false" ht="12.75" hidden="false" customHeight="false" outlineLevel="0" collapsed="false">
      <c r="A9" s="1" t="n">
        <f aca="false">A7+A8</f>
        <v>148000</v>
      </c>
    </row>
    <row r="10" customFormat="false" ht="12.75" hidden="false" customHeight="false" outlineLevel="0" collapsed="false">
      <c r="A10" s="2" t="n">
        <v>-60000</v>
      </c>
      <c r="B10" s="0" t="s">
        <v>8</v>
      </c>
    </row>
    <row r="11" customFormat="false" ht="13.5" hidden="false" customHeight="false" outlineLevel="0" collapsed="false">
      <c r="A11" s="3" t="n">
        <f aca="false">A9+A10</f>
        <v>88000</v>
      </c>
      <c r="B11" s="0" t="s">
        <v>9</v>
      </c>
    </row>
    <row r="12" customFormat="false" ht="13.5" hidden="false" customHeight="false" outlineLevel="0" collapsed="false">
      <c r="A12" s="1"/>
    </row>
    <row r="13" customFormat="false" ht="12.75" hidden="false" customHeight="false" outlineLevel="0" collapsed="false">
      <c r="A13" s="4" t="s">
        <v>10</v>
      </c>
      <c r="G13" s="4" t="s">
        <v>11</v>
      </c>
    </row>
    <row r="15" customFormat="false" ht="12.75" hidden="false" customHeight="false" outlineLevel="0" collapsed="false">
      <c r="A15" s="1" t="n">
        <f aca="false">-(A46/0.75)</f>
        <v>2473.33333333333</v>
      </c>
      <c r="B15" s="0" t="s">
        <v>12</v>
      </c>
      <c r="G15" s="1"/>
    </row>
    <row r="16" customFormat="false" ht="12.75" hidden="false" customHeight="false" outlineLevel="0" collapsed="false">
      <c r="A16" s="2" t="n">
        <f aca="false">-A54</f>
        <v>1772.5</v>
      </c>
      <c r="B16" s="0" t="s">
        <v>13</v>
      </c>
      <c r="G16" s="1"/>
    </row>
    <row r="17" customFormat="false" ht="12.75" hidden="false" customHeight="false" outlineLevel="0" collapsed="false">
      <c r="A17" s="1" t="n">
        <f aca="false">A15+A16</f>
        <v>4245.83333333333</v>
      </c>
      <c r="B17" s="0" t="s">
        <v>14</v>
      </c>
      <c r="G17" s="1" t="n">
        <f aca="false">A17*12</f>
        <v>50950</v>
      </c>
      <c r="H17" s="0" t="s">
        <v>15</v>
      </c>
    </row>
    <row r="18" customFormat="false" ht="12.75" hidden="false" customHeight="false" outlineLevel="0" collapsed="false">
      <c r="G18" s="1" t="n">
        <f aca="false">(A22*3)*12</f>
        <v>25200</v>
      </c>
      <c r="H18" s="0" t="s">
        <v>16</v>
      </c>
    </row>
    <row r="19" customFormat="false" ht="12.75" hidden="false" customHeight="false" outlineLevel="0" collapsed="false">
      <c r="A19" s="5" t="s">
        <v>17</v>
      </c>
      <c r="G19" s="1"/>
    </row>
    <row r="20" customFormat="false" ht="12.75" hidden="false" customHeight="false" outlineLevel="0" collapsed="false">
      <c r="A20" s="5"/>
      <c r="G20" s="1"/>
    </row>
    <row r="21" customFormat="false" ht="12.75" hidden="false" customHeight="false" outlineLevel="0" collapsed="false">
      <c r="A21" s="6" t="n">
        <v>-670</v>
      </c>
      <c r="B21" s="0" t="s">
        <v>18</v>
      </c>
    </row>
    <row r="22" customFormat="false" ht="12.75" hidden="false" customHeight="false" outlineLevel="0" collapsed="false">
      <c r="A22" s="6" t="n">
        <v>700</v>
      </c>
      <c r="B22" s="0" t="s">
        <v>19</v>
      </c>
      <c r="G22" s="5" t="s">
        <v>20</v>
      </c>
    </row>
    <row r="23" customFormat="false" ht="12.75" hidden="false" customHeight="false" outlineLevel="0" collapsed="false">
      <c r="A23" s="6" t="n">
        <v>700</v>
      </c>
      <c r="B23" s="0" t="s">
        <v>21</v>
      </c>
      <c r="G23" s="0" t="s">
        <v>22</v>
      </c>
    </row>
    <row r="24" customFormat="false" ht="12.75" hidden="false" customHeight="false" outlineLevel="0" collapsed="false">
      <c r="A24" s="6" t="n">
        <v>700</v>
      </c>
      <c r="B24" s="0" t="s">
        <v>23</v>
      </c>
      <c r="G24" s="0" t="s">
        <v>24</v>
      </c>
    </row>
    <row r="25" customFormat="false" ht="12.75" hidden="false" customHeight="false" outlineLevel="0" collapsed="false">
      <c r="A25" s="6" t="n">
        <v>-1125</v>
      </c>
      <c r="B25" s="0" t="s">
        <v>25</v>
      </c>
      <c r="G25" s="0" t="s">
        <v>26</v>
      </c>
    </row>
    <row r="26" customFormat="false" ht="12.75" hidden="false" customHeight="false" outlineLevel="0" collapsed="false">
      <c r="A26" s="6"/>
      <c r="B26" s="0" t="s">
        <v>27</v>
      </c>
      <c r="G26" s="0" t="s">
        <v>28</v>
      </c>
    </row>
    <row r="27" customFormat="false" ht="12.75" hidden="false" customHeight="false" outlineLevel="0" collapsed="false">
      <c r="A27" s="6" t="n">
        <v>-50</v>
      </c>
      <c r="B27" s="0" t="s">
        <v>29</v>
      </c>
      <c r="G27" s="0" t="s">
        <v>26</v>
      </c>
    </row>
    <row r="28" customFormat="false" ht="12.75" hidden="false" customHeight="false" outlineLevel="0" collapsed="false">
      <c r="A28" s="6" t="n">
        <v>-75</v>
      </c>
      <c r="B28" s="0" t="s">
        <v>30</v>
      </c>
      <c r="G28" s="0" t="s">
        <v>31</v>
      </c>
    </row>
    <row r="29" customFormat="false" ht="12.75" hidden="false" customHeight="false" outlineLevel="0" collapsed="false">
      <c r="A29" s="6" t="n">
        <v>-125</v>
      </c>
      <c r="B29" s="0" t="s">
        <v>32</v>
      </c>
    </row>
    <row r="30" customFormat="false" ht="12.75" hidden="false" customHeight="false" outlineLevel="0" collapsed="false">
      <c r="A30" s="6" t="n">
        <v>-40</v>
      </c>
      <c r="B30" s="0" t="s">
        <v>33</v>
      </c>
    </row>
    <row r="31" customFormat="false" ht="12.75" hidden="false" customHeight="false" outlineLevel="0" collapsed="false">
      <c r="A31" s="6" t="n">
        <v>-45</v>
      </c>
      <c r="B31" s="0" t="s">
        <v>34</v>
      </c>
    </row>
    <row r="32" customFormat="false" ht="12.75" hidden="false" customHeight="false" outlineLevel="0" collapsed="false">
      <c r="A32" s="6" t="n">
        <v>-150</v>
      </c>
      <c r="B32" s="0" t="s">
        <v>35</v>
      </c>
    </row>
    <row r="33" customFormat="false" ht="12.75" hidden="false" customHeight="false" outlineLevel="0" collapsed="false">
      <c r="A33" s="6" t="n">
        <v>-100</v>
      </c>
      <c r="B33" s="0" t="s">
        <v>36</v>
      </c>
    </row>
    <row r="34" customFormat="false" ht="12.75" hidden="false" customHeight="false" outlineLevel="0" collapsed="false">
      <c r="A34" s="6" t="n">
        <v>-100</v>
      </c>
      <c r="B34" s="0" t="s">
        <v>37</v>
      </c>
    </row>
    <row r="35" customFormat="false" ht="12.75" hidden="false" customHeight="false" outlineLevel="0" collapsed="false">
      <c r="A35" s="6" t="n">
        <v>-100</v>
      </c>
      <c r="B35" s="0" t="s">
        <v>38</v>
      </c>
    </row>
    <row r="36" customFormat="false" ht="12.75" hidden="false" customHeight="false" outlineLevel="0" collapsed="false">
      <c r="A36" s="6" t="n">
        <v>-100</v>
      </c>
      <c r="B36" s="0" t="s">
        <v>39</v>
      </c>
      <c r="G36" s="0" t="s">
        <v>40</v>
      </c>
    </row>
    <row r="37" customFormat="false" ht="12.75" hidden="false" customHeight="false" outlineLevel="0" collapsed="false">
      <c r="A37" s="6" t="n">
        <v>-100</v>
      </c>
      <c r="B37" s="0" t="s">
        <v>41</v>
      </c>
      <c r="G37" s="1" t="n">
        <v>118000</v>
      </c>
      <c r="H37" s="0" t="n">
        <v>0.005326</v>
      </c>
      <c r="I37" s="1" t="n">
        <f aca="false">G37*H37</f>
        <v>628.468</v>
      </c>
    </row>
    <row r="38" customFormat="false" ht="12.75" hidden="false" customHeight="false" outlineLevel="0" collapsed="false">
      <c r="A38" s="6"/>
      <c r="B38" s="0" t="s">
        <v>42</v>
      </c>
      <c r="G38" s="1" t="n">
        <v>118000</v>
      </c>
      <c r="H38" s="0" t="n">
        <v>0.01585</v>
      </c>
      <c r="I38" s="1" t="n">
        <f aca="false">G38*H38</f>
        <v>1870.3</v>
      </c>
    </row>
    <row r="39" customFormat="false" ht="12.75" hidden="false" customHeight="false" outlineLevel="0" collapsed="false">
      <c r="A39" s="6"/>
      <c r="B39" s="0" t="s">
        <v>43</v>
      </c>
      <c r="G39" s="1" t="n">
        <v>118000</v>
      </c>
      <c r="H39" s="0" t="n">
        <v>0.006385</v>
      </c>
      <c r="I39" s="1" t="n">
        <f aca="false">G39*H39</f>
        <v>753.43</v>
      </c>
    </row>
    <row r="40" customFormat="false" ht="12.75" hidden="false" customHeight="false" outlineLevel="0" collapsed="false">
      <c r="A40" s="6"/>
      <c r="B40" s="0" t="s">
        <v>44</v>
      </c>
      <c r="G40" s="1" t="n">
        <v>118000</v>
      </c>
      <c r="H40" s="0" t="n">
        <v>0.00155</v>
      </c>
      <c r="I40" s="1" t="n">
        <f aca="false">G40*H40</f>
        <v>182.9</v>
      </c>
    </row>
    <row r="41" customFormat="false" ht="12.75" hidden="false" customHeight="false" outlineLevel="0" collapsed="false">
      <c r="A41" s="6"/>
      <c r="B41" s="0" t="s">
        <v>45</v>
      </c>
      <c r="G41" s="1" t="n">
        <v>118000</v>
      </c>
      <c r="H41" s="0" t="n">
        <v>0.000124</v>
      </c>
      <c r="I41" s="2" t="n">
        <f aca="false">G41*H41</f>
        <v>14.632</v>
      </c>
    </row>
    <row r="42" customFormat="false" ht="12.75" hidden="false" customHeight="false" outlineLevel="0" collapsed="false">
      <c r="A42" s="6" t="n">
        <v>-600</v>
      </c>
      <c r="B42" s="0" t="s">
        <v>46</v>
      </c>
      <c r="G42" s="1"/>
      <c r="I42" s="1" t="n">
        <f aca="false">SUM(I37:I41)</f>
        <v>3449.73</v>
      </c>
    </row>
    <row r="43" customFormat="false" ht="12.75" hidden="false" customHeight="false" outlineLevel="0" collapsed="false">
      <c r="A43" s="6" t="n">
        <v>-400</v>
      </c>
      <c r="B43" s="0" t="s">
        <v>47</v>
      </c>
      <c r="G43" s="1"/>
      <c r="I43" s="1"/>
    </row>
    <row r="44" customFormat="false" ht="12.75" hidden="false" customHeight="false" outlineLevel="0" collapsed="false">
      <c r="A44" s="6" t="n">
        <v>-100</v>
      </c>
      <c r="B44" s="0" t="s">
        <v>48</v>
      </c>
      <c r="G44" s="1"/>
      <c r="I44" s="7"/>
    </row>
    <row r="45" customFormat="false" ht="12.75" hidden="false" customHeight="false" outlineLevel="0" collapsed="false">
      <c r="A45" s="8" t="n">
        <v>-75</v>
      </c>
      <c r="B45" s="0" t="s">
        <v>49</v>
      </c>
      <c r="I45" s="1"/>
    </row>
    <row r="46" customFormat="false" ht="12.75" hidden="false" customHeight="false" outlineLevel="0" collapsed="false">
      <c r="A46" s="9" t="n">
        <f aca="false">SUM(A21:A45)</f>
        <v>-1855</v>
      </c>
    </row>
    <row r="47" customFormat="false" ht="12.75" hidden="false" customHeight="false" outlineLevel="0" collapsed="false">
      <c r="A47" s="9"/>
    </row>
    <row r="48" customFormat="false" ht="12.75" hidden="false" customHeight="false" outlineLevel="0" collapsed="false">
      <c r="A48" s="10" t="s">
        <v>50</v>
      </c>
    </row>
    <row r="49" customFormat="false" ht="12.75" hidden="false" customHeight="false" outlineLevel="0" collapsed="false">
      <c r="A49" s="6" t="n">
        <v>-400</v>
      </c>
      <c r="B49" s="0" t="s">
        <v>27</v>
      </c>
    </row>
    <row r="50" customFormat="false" ht="12.75" hidden="false" customHeight="false" outlineLevel="0" collapsed="false">
      <c r="A50" s="6" t="n">
        <v>-400</v>
      </c>
      <c r="B50" s="0" t="s">
        <v>42</v>
      </c>
    </row>
    <row r="51" customFormat="false" ht="12.75" hidden="false" customHeight="false" outlineLevel="0" collapsed="false">
      <c r="A51" s="6" t="n">
        <f aca="false">-145*3</f>
        <v>-435</v>
      </c>
      <c r="B51" s="0" t="s">
        <v>51</v>
      </c>
    </row>
    <row r="52" customFormat="false" ht="12.75" hidden="false" customHeight="false" outlineLevel="0" collapsed="false">
      <c r="A52" s="6" t="n">
        <f aca="false">-3000/12</f>
        <v>-250</v>
      </c>
      <c r="B52" s="0" t="s">
        <v>52</v>
      </c>
    </row>
    <row r="53" customFormat="false" ht="12.75" hidden="false" customHeight="false" outlineLevel="0" collapsed="false">
      <c r="A53" s="8" t="n">
        <f aca="false">-3450/12</f>
        <v>-287.5</v>
      </c>
      <c r="B53" s="0" t="s">
        <v>53</v>
      </c>
    </row>
    <row r="54" customFormat="false" ht="12.75" hidden="false" customHeight="false" outlineLevel="0" collapsed="false">
      <c r="A54" s="6" t="n">
        <f aca="false">SUM(A49:A53)</f>
        <v>-1772.5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56"/>
    <col collapsed="false" customWidth="true" hidden="false" outlineLevel="0" max="7" min="7" style="0" width="10.71"/>
    <col collapsed="false" customWidth="true" hidden="false" outlineLevel="0" max="9" min="9" style="0" width="10.13"/>
  </cols>
  <sheetData>
    <row r="1" customFormat="false" ht="12.75" hidden="false" customHeight="false" outlineLevel="0" collapsed="false">
      <c r="A1" s="1" t="n">
        <v>425000</v>
      </c>
      <c r="B1" s="0" t="s">
        <v>0</v>
      </c>
    </row>
    <row r="2" customFormat="false" ht="12.75" hidden="false" customHeight="false" outlineLevel="0" collapsed="false">
      <c r="A2" s="1" t="n">
        <v>-189000</v>
      </c>
      <c r="B2" s="0" t="s">
        <v>1</v>
      </c>
    </row>
    <row r="3" customFormat="false" ht="12.75" hidden="false" customHeight="false" outlineLevel="0" collapsed="false">
      <c r="A3" s="1" t="n">
        <v>-50000</v>
      </c>
      <c r="B3" s="0" t="s">
        <v>2</v>
      </c>
    </row>
    <row r="4" customFormat="false" ht="12.75" hidden="false" customHeight="false" outlineLevel="0" collapsed="false">
      <c r="A4" s="1" t="n">
        <v>-10000</v>
      </c>
      <c r="B4" s="0" t="s">
        <v>3</v>
      </c>
    </row>
    <row r="5" customFormat="false" ht="12.75" hidden="false" customHeight="false" outlineLevel="0" collapsed="false">
      <c r="A5" s="1" t="n">
        <v>-125000</v>
      </c>
      <c r="B5" s="0" t="s">
        <v>54</v>
      </c>
    </row>
    <row r="6" customFormat="false" ht="12.75" hidden="false" customHeight="false" outlineLevel="0" collapsed="false">
      <c r="A6" s="2" t="n">
        <v>-20000</v>
      </c>
      <c r="B6" s="0" t="s">
        <v>5</v>
      </c>
    </row>
    <row r="7" customFormat="false" ht="12.75" hidden="false" customHeight="false" outlineLevel="0" collapsed="false">
      <c r="A7" s="1" t="n">
        <f aca="false">SUM(A1:A6)</f>
        <v>31000</v>
      </c>
      <c r="B7" s="0" t="s">
        <v>6</v>
      </c>
    </row>
    <row r="8" customFormat="false" ht="12.75" hidden="false" customHeight="false" outlineLevel="0" collapsed="false">
      <c r="A8" s="2" t="n">
        <v>17000</v>
      </c>
      <c r="B8" s="0" t="s">
        <v>7</v>
      </c>
    </row>
    <row r="9" customFormat="false" ht="12.75" hidden="false" customHeight="false" outlineLevel="0" collapsed="false">
      <c r="A9" s="1" t="n">
        <f aca="false">A7+A8</f>
        <v>48000</v>
      </c>
    </row>
    <row r="10" customFormat="false" ht="12.75" hidden="false" customHeight="false" outlineLevel="0" collapsed="false">
      <c r="A10" s="2" t="n">
        <v>0</v>
      </c>
      <c r="B10" s="0" t="s">
        <v>55</v>
      </c>
    </row>
    <row r="11" customFormat="false" ht="13.5" hidden="false" customHeight="false" outlineLevel="0" collapsed="false">
      <c r="A11" s="3" t="n">
        <f aca="false">A9+A10</f>
        <v>48000</v>
      </c>
      <c r="B11" s="0" t="s">
        <v>9</v>
      </c>
    </row>
    <row r="12" customFormat="false" ht="13.5" hidden="false" customHeight="false" outlineLevel="0" collapsed="false">
      <c r="A12" s="1"/>
    </row>
    <row r="13" customFormat="false" ht="12.75" hidden="false" customHeight="false" outlineLevel="0" collapsed="false">
      <c r="A13" s="4" t="s">
        <v>10</v>
      </c>
      <c r="G13" s="4" t="s">
        <v>11</v>
      </c>
    </row>
    <row r="15" customFormat="false" ht="12.75" hidden="false" customHeight="false" outlineLevel="0" collapsed="false">
      <c r="A15" s="1" t="n">
        <f aca="false">-(A46/0.75)</f>
        <v>3446.66666666667</v>
      </c>
      <c r="B15" s="0" t="s">
        <v>12</v>
      </c>
      <c r="G15" s="1"/>
    </row>
    <row r="16" customFormat="false" ht="12.75" hidden="false" customHeight="false" outlineLevel="0" collapsed="false">
      <c r="A16" s="2" t="n">
        <f aca="false">-A54</f>
        <v>1315.83333333333</v>
      </c>
      <c r="B16" s="0" t="s">
        <v>13</v>
      </c>
      <c r="G16" s="1"/>
    </row>
    <row r="17" customFormat="false" ht="12.75" hidden="false" customHeight="false" outlineLevel="0" collapsed="false">
      <c r="A17" s="1" t="n">
        <f aca="false">A15+A16</f>
        <v>4762.5</v>
      </c>
      <c r="B17" s="0" t="s">
        <v>14</v>
      </c>
      <c r="G17" s="1" t="n">
        <f aca="false">A17*12</f>
        <v>57150</v>
      </c>
      <c r="H17" s="0" t="s">
        <v>15</v>
      </c>
    </row>
    <row r="18" customFormat="false" ht="12.75" hidden="false" customHeight="false" outlineLevel="0" collapsed="false">
      <c r="G18" s="1" t="n">
        <v>8400</v>
      </c>
      <c r="H18" s="0" t="s">
        <v>16</v>
      </c>
    </row>
    <row r="19" customFormat="false" ht="12.75" hidden="false" customHeight="false" outlineLevel="0" collapsed="false">
      <c r="A19" s="5" t="s">
        <v>17</v>
      </c>
      <c r="G19" s="1"/>
    </row>
    <row r="20" customFormat="false" ht="12.75" hidden="false" customHeight="false" outlineLevel="0" collapsed="false">
      <c r="A20" s="5"/>
      <c r="G20" s="1"/>
    </row>
    <row r="21" customFormat="false" ht="12.75" hidden="false" customHeight="false" outlineLevel="0" collapsed="false">
      <c r="A21" s="6" t="n">
        <v>0</v>
      </c>
      <c r="B21" s="0" t="s">
        <v>56</v>
      </c>
    </row>
    <row r="22" customFormat="false" ht="12.75" hidden="false" customHeight="false" outlineLevel="0" collapsed="false">
      <c r="A22" s="6" t="n">
        <v>700</v>
      </c>
      <c r="B22" s="0" t="s">
        <v>19</v>
      </c>
      <c r="G22" s="5" t="s">
        <v>20</v>
      </c>
    </row>
    <row r="23" customFormat="false" ht="12.75" hidden="false" customHeight="false" outlineLevel="0" collapsed="false">
      <c r="A23" s="6" t="n">
        <v>0</v>
      </c>
      <c r="B23" s="0" t="s">
        <v>21</v>
      </c>
      <c r="G23" s="0" t="s">
        <v>22</v>
      </c>
    </row>
    <row r="24" customFormat="false" ht="12.75" hidden="false" customHeight="false" outlineLevel="0" collapsed="false">
      <c r="A24" s="6" t="n">
        <v>0</v>
      </c>
      <c r="B24" s="0" t="s">
        <v>23</v>
      </c>
      <c r="G24" s="0" t="s">
        <v>57</v>
      </c>
    </row>
    <row r="25" customFormat="false" ht="12.75" hidden="false" customHeight="false" outlineLevel="0" collapsed="false">
      <c r="A25" s="6" t="n">
        <v>-1125</v>
      </c>
      <c r="B25" s="0" t="s">
        <v>25</v>
      </c>
      <c r="G25" s="0" t="s">
        <v>26</v>
      </c>
    </row>
    <row r="26" customFormat="false" ht="12.75" hidden="false" customHeight="false" outlineLevel="0" collapsed="false">
      <c r="A26" s="6"/>
      <c r="B26" s="0" t="s">
        <v>27</v>
      </c>
      <c r="G26" s="0" t="s">
        <v>28</v>
      </c>
    </row>
    <row r="27" customFormat="false" ht="12.75" hidden="false" customHeight="false" outlineLevel="0" collapsed="false">
      <c r="A27" s="6" t="n">
        <v>-50</v>
      </c>
      <c r="B27" s="0" t="s">
        <v>29</v>
      </c>
      <c r="G27" s="0" t="s">
        <v>26</v>
      </c>
    </row>
    <row r="28" customFormat="false" ht="12.75" hidden="false" customHeight="false" outlineLevel="0" collapsed="false">
      <c r="A28" s="6" t="n">
        <v>-75</v>
      </c>
      <c r="B28" s="0" t="s">
        <v>30</v>
      </c>
      <c r="G28" s="0" t="s">
        <v>31</v>
      </c>
    </row>
    <row r="29" customFormat="false" ht="12.75" hidden="false" customHeight="false" outlineLevel="0" collapsed="false">
      <c r="A29" s="6" t="n">
        <v>-125</v>
      </c>
      <c r="B29" s="0" t="s">
        <v>32</v>
      </c>
    </row>
    <row r="30" customFormat="false" ht="12.75" hidden="false" customHeight="false" outlineLevel="0" collapsed="false">
      <c r="A30" s="6" t="n">
        <v>-40</v>
      </c>
      <c r="B30" s="0" t="s">
        <v>33</v>
      </c>
    </row>
    <row r="31" customFormat="false" ht="12.75" hidden="false" customHeight="false" outlineLevel="0" collapsed="false">
      <c r="A31" s="6" t="n">
        <v>-45</v>
      </c>
      <c r="B31" s="0" t="s">
        <v>34</v>
      </c>
    </row>
    <row r="32" customFormat="false" ht="12.75" hidden="false" customHeight="false" outlineLevel="0" collapsed="false">
      <c r="A32" s="6" t="n">
        <v>-150</v>
      </c>
      <c r="B32" s="0" t="s">
        <v>35</v>
      </c>
    </row>
    <row r="33" customFormat="false" ht="12.75" hidden="false" customHeight="false" outlineLevel="0" collapsed="false">
      <c r="A33" s="6" t="n">
        <v>-100</v>
      </c>
      <c r="B33" s="0" t="s">
        <v>36</v>
      </c>
    </row>
    <row r="34" customFormat="false" ht="12.75" hidden="false" customHeight="false" outlineLevel="0" collapsed="false">
      <c r="A34" s="6" t="n">
        <v>-100</v>
      </c>
      <c r="B34" s="0" t="s">
        <v>37</v>
      </c>
    </row>
    <row r="35" customFormat="false" ht="12.75" hidden="false" customHeight="false" outlineLevel="0" collapsed="false">
      <c r="A35" s="6" t="n">
        <v>-100</v>
      </c>
      <c r="B35" s="0" t="s">
        <v>38</v>
      </c>
    </row>
    <row r="36" customFormat="false" ht="12.75" hidden="false" customHeight="false" outlineLevel="0" collapsed="false">
      <c r="A36" s="6" t="n">
        <v>-100</v>
      </c>
      <c r="B36" s="0" t="s">
        <v>39</v>
      </c>
      <c r="G36" s="0" t="s">
        <v>58</v>
      </c>
    </row>
    <row r="37" customFormat="false" ht="12.75" hidden="false" customHeight="false" outlineLevel="0" collapsed="false">
      <c r="A37" s="6" t="n">
        <v>-100</v>
      </c>
      <c r="B37" s="0" t="s">
        <v>41</v>
      </c>
      <c r="G37" s="1" t="n">
        <v>118000</v>
      </c>
      <c r="H37" s="0" t="n">
        <v>0.005326</v>
      </c>
      <c r="I37" s="1" t="n">
        <f aca="false">G37*H37</f>
        <v>628.468</v>
      </c>
    </row>
    <row r="38" customFormat="false" ht="12.75" hidden="false" customHeight="false" outlineLevel="0" collapsed="false">
      <c r="A38" s="6"/>
      <c r="B38" s="0" t="s">
        <v>42</v>
      </c>
      <c r="G38" s="1" t="n">
        <v>118000</v>
      </c>
      <c r="H38" s="0" t="n">
        <v>0.01585</v>
      </c>
      <c r="I38" s="1" t="n">
        <f aca="false">G38*H38</f>
        <v>1870.3</v>
      </c>
    </row>
    <row r="39" customFormat="false" ht="12.75" hidden="false" customHeight="false" outlineLevel="0" collapsed="false">
      <c r="A39" s="6"/>
      <c r="B39" s="0" t="s">
        <v>43</v>
      </c>
      <c r="G39" s="1" t="n">
        <v>118000</v>
      </c>
      <c r="H39" s="0" t="n">
        <v>0.006385</v>
      </c>
      <c r="I39" s="1" t="n">
        <f aca="false">G39*H39</f>
        <v>753.43</v>
      </c>
    </row>
    <row r="40" customFormat="false" ht="12.75" hidden="false" customHeight="false" outlineLevel="0" collapsed="false">
      <c r="A40" s="6"/>
      <c r="B40" s="0" t="s">
        <v>44</v>
      </c>
      <c r="G40" s="1" t="n">
        <v>118000</v>
      </c>
      <c r="H40" s="0" t="n">
        <v>0.00155</v>
      </c>
      <c r="I40" s="1" t="n">
        <f aca="false">G40*H40</f>
        <v>182.9</v>
      </c>
    </row>
    <row r="41" customFormat="false" ht="12.75" hidden="false" customHeight="false" outlineLevel="0" collapsed="false">
      <c r="A41" s="6"/>
      <c r="B41" s="0" t="s">
        <v>45</v>
      </c>
      <c r="G41" s="1" t="n">
        <v>118000</v>
      </c>
      <c r="H41" s="0" t="n">
        <v>0.000124</v>
      </c>
      <c r="I41" s="2" t="n">
        <f aca="false">G41*H41</f>
        <v>14.632</v>
      </c>
    </row>
    <row r="42" customFormat="false" ht="12.75" hidden="false" customHeight="false" outlineLevel="0" collapsed="false">
      <c r="A42" s="6" t="n">
        <v>-600</v>
      </c>
      <c r="B42" s="0" t="s">
        <v>46</v>
      </c>
      <c r="G42" s="1"/>
      <c r="I42" s="1" t="n">
        <f aca="false">SUM(I37:I41)</f>
        <v>3449.73</v>
      </c>
    </row>
    <row r="43" customFormat="false" ht="12.75" hidden="false" customHeight="false" outlineLevel="0" collapsed="false">
      <c r="A43" s="6" t="n">
        <v>-400</v>
      </c>
      <c r="B43" s="0" t="s">
        <v>47</v>
      </c>
      <c r="G43" s="1"/>
      <c r="I43" s="1"/>
    </row>
    <row r="44" customFormat="false" ht="12.75" hidden="false" customHeight="false" outlineLevel="0" collapsed="false">
      <c r="A44" s="6" t="n">
        <v>-100</v>
      </c>
      <c r="B44" s="0" t="s">
        <v>48</v>
      </c>
      <c r="G44" s="1"/>
      <c r="I44" s="7"/>
    </row>
    <row r="45" customFormat="false" ht="12.75" hidden="false" customHeight="false" outlineLevel="0" collapsed="false">
      <c r="A45" s="8" t="n">
        <v>-75</v>
      </c>
      <c r="B45" s="0" t="s">
        <v>49</v>
      </c>
      <c r="I45" s="1"/>
    </row>
    <row r="46" customFormat="false" ht="12.75" hidden="false" customHeight="false" outlineLevel="0" collapsed="false">
      <c r="A46" s="9" t="n">
        <f aca="false">SUM(A21:A45)</f>
        <v>-2585</v>
      </c>
    </row>
    <row r="47" customFormat="false" ht="12.75" hidden="false" customHeight="false" outlineLevel="0" collapsed="false">
      <c r="A47" s="9"/>
    </row>
    <row r="48" customFormat="false" ht="12.75" hidden="false" customHeight="false" outlineLevel="0" collapsed="false">
      <c r="A48" s="10" t="s">
        <v>50</v>
      </c>
    </row>
    <row r="49" customFormat="false" ht="12.75" hidden="false" customHeight="false" outlineLevel="0" collapsed="false">
      <c r="A49" s="6" t="n">
        <v>-400</v>
      </c>
      <c r="B49" s="0" t="s">
        <v>27</v>
      </c>
    </row>
    <row r="50" customFormat="false" ht="12.75" hidden="false" customHeight="false" outlineLevel="0" collapsed="false">
      <c r="A50" s="6" t="n">
        <v>-400</v>
      </c>
      <c r="B50" s="0" t="s">
        <v>42</v>
      </c>
    </row>
    <row r="51" customFormat="false" ht="12.75" hidden="false" customHeight="false" outlineLevel="0" collapsed="false">
      <c r="A51" s="6" t="n">
        <v>-145</v>
      </c>
      <c r="B51" s="0" t="s">
        <v>59</v>
      </c>
    </row>
    <row r="52" customFormat="false" ht="12.75" hidden="false" customHeight="false" outlineLevel="0" collapsed="false">
      <c r="A52" s="6" t="n">
        <f aca="false">-1000/12</f>
        <v>-83.3333333333333</v>
      </c>
      <c r="B52" s="0" t="s">
        <v>60</v>
      </c>
    </row>
    <row r="53" customFormat="false" ht="12.75" hidden="false" customHeight="false" outlineLevel="0" collapsed="false">
      <c r="A53" s="8" t="n">
        <f aca="false">-3450/12</f>
        <v>-287.5</v>
      </c>
      <c r="B53" s="0" t="s">
        <v>53</v>
      </c>
    </row>
    <row r="54" customFormat="false" ht="12.75" hidden="false" customHeight="false" outlineLevel="0" collapsed="false">
      <c r="A54" s="6" t="n">
        <f aca="false">SUM(A49:A53)</f>
        <v>-1315.83333333333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56"/>
    <col collapsed="false" customWidth="true" hidden="false" outlineLevel="0" max="7" min="7" style="0" width="10.71"/>
    <col collapsed="false" customWidth="true" hidden="false" outlineLevel="0" max="9" min="9" style="0" width="10.13"/>
  </cols>
  <sheetData>
    <row r="1" customFormat="false" ht="12.75" hidden="false" customHeight="false" outlineLevel="0" collapsed="false">
      <c r="A1" s="1" t="n">
        <v>425000</v>
      </c>
      <c r="B1" s="0" t="s">
        <v>0</v>
      </c>
    </row>
    <row r="2" customFormat="false" ht="12.75" hidden="false" customHeight="false" outlineLevel="0" collapsed="false">
      <c r="A2" s="1" t="n">
        <v>-189000</v>
      </c>
      <c r="B2" s="0" t="s">
        <v>1</v>
      </c>
    </row>
    <row r="3" customFormat="false" ht="12.75" hidden="false" customHeight="false" outlineLevel="0" collapsed="false">
      <c r="A3" s="1" t="n">
        <v>-50000</v>
      </c>
      <c r="B3" s="0" t="s">
        <v>2</v>
      </c>
    </row>
    <row r="4" customFormat="false" ht="12.75" hidden="false" customHeight="false" outlineLevel="0" collapsed="false">
      <c r="A4" s="1" t="n">
        <v>-10000</v>
      </c>
      <c r="B4" s="0" t="s">
        <v>3</v>
      </c>
    </row>
    <row r="5" customFormat="false" ht="12.75" hidden="false" customHeight="false" outlineLevel="0" collapsed="false">
      <c r="A5" s="1" t="n">
        <v>-25000</v>
      </c>
      <c r="B5" s="0" t="s">
        <v>4</v>
      </c>
    </row>
    <row r="6" customFormat="false" ht="12.75" hidden="false" customHeight="false" outlineLevel="0" collapsed="false">
      <c r="A6" s="2" t="n">
        <v>-20000</v>
      </c>
      <c r="B6" s="0" t="s">
        <v>5</v>
      </c>
    </row>
    <row r="7" customFormat="false" ht="12.75" hidden="false" customHeight="false" outlineLevel="0" collapsed="false">
      <c r="A7" s="1" t="n">
        <f aca="false">SUM(A1:A6)</f>
        <v>131000</v>
      </c>
      <c r="B7" s="0" t="s">
        <v>6</v>
      </c>
    </row>
    <row r="8" customFormat="false" ht="12.75" hidden="false" customHeight="false" outlineLevel="0" collapsed="false">
      <c r="A8" s="2" t="n">
        <v>17000</v>
      </c>
      <c r="B8" s="0" t="s">
        <v>7</v>
      </c>
    </row>
    <row r="9" customFormat="false" ht="12.75" hidden="false" customHeight="false" outlineLevel="0" collapsed="false">
      <c r="A9" s="1" t="n">
        <f aca="false">A7+A8</f>
        <v>148000</v>
      </c>
    </row>
    <row r="10" customFormat="false" ht="12.75" hidden="false" customHeight="false" outlineLevel="0" collapsed="false">
      <c r="A10" s="2" t="n">
        <v>0</v>
      </c>
      <c r="B10" s="0" t="s">
        <v>61</v>
      </c>
    </row>
    <row r="11" customFormat="false" ht="13.5" hidden="false" customHeight="false" outlineLevel="0" collapsed="false">
      <c r="A11" s="3" t="n">
        <f aca="false">A9+A10</f>
        <v>148000</v>
      </c>
      <c r="B11" s="0" t="s">
        <v>9</v>
      </c>
    </row>
    <row r="12" customFormat="false" ht="13.5" hidden="false" customHeight="false" outlineLevel="0" collapsed="false">
      <c r="A12" s="1"/>
    </row>
    <row r="13" customFormat="false" ht="12.75" hidden="false" customHeight="false" outlineLevel="0" collapsed="false">
      <c r="A13" s="4" t="s">
        <v>10</v>
      </c>
      <c r="G13" s="4" t="s">
        <v>11</v>
      </c>
    </row>
    <row r="15" customFormat="false" ht="12.75" hidden="false" customHeight="false" outlineLevel="0" collapsed="false">
      <c r="A15" s="1" t="n">
        <f aca="false">-(A46/0.75)</f>
        <v>4340</v>
      </c>
      <c r="B15" s="0" t="s">
        <v>12</v>
      </c>
      <c r="G15" s="1"/>
    </row>
    <row r="16" customFormat="false" ht="12.75" hidden="false" customHeight="false" outlineLevel="0" collapsed="false">
      <c r="A16" s="2" t="n">
        <f aca="false">-A54</f>
        <v>1315.83333333333</v>
      </c>
      <c r="B16" s="0" t="s">
        <v>13</v>
      </c>
      <c r="G16" s="1"/>
    </row>
    <row r="17" customFormat="false" ht="12.75" hidden="false" customHeight="false" outlineLevel="0" collapsed="false">
      <c r="A17" s="1" t="n">
        <f aca="false">A15+A16</f>
        <v>5655.83333333333</v>
      </c>
      <c r="B17" s="0" t="s">
        <v>14</v>
      </c>
      <c r="G17" s="1" t="n">
        <f aca="false">A17*12</f>
        <v>67870</v>
      </c>
      <c r="H17" s="0" t="s">
        <v>15</v>
      </c>
    </row>
    <row r="18" customFormat="false" ht="12.75" hidden="false" customHeight="false" outlineLevel="0" collapsed="false">
      <c r="G18" s="1" t="n">
        <f aca="false">700*12</f>
        <v>8400</v>
      </c>
      <c r="H18" s="0" t="s">
        <v>16</v>
      </c>
    </row>
    <row r="19" customFormat="false" ht="12.75" hidden="false" customHeight="false" outlineLevel="0" collapsed="false">
      <c r="A19" s="5" t="s">
        <v>17</v>
      </c>
      <c r="G19" s="1"/>
    </row>
    <row r="20" customFormat="false" ht="12.75" hidden="false" customHeight="false" outlineLevel="0" collapsed="false">
      <c r="A20" s="5"/>
      <c r="G20" s="1"/>
    </row>
    <row r="21" customFormat="false" ht="12.75" hidden="false" customHeight="false" outlineLevel="0" collapsed="false">
      <c r="A21" s="6" t="n">
        <v>-670</v>
      </c>
      <c r="B21" s="0" t="s">
        <v>18</v>
      </c>
    </row>
    <row r="22" customFormat="false" ht="12.75" hidden="false" customHeight="false" outlineLevel="0" collapsed="false">
      <c r="A22" s="6" t="n">
        <v>700</v>
      </c>
      <c r="B22" s="0" t="s">
        <v>19</v>
      </c>
      <c r="G22" s="5" t="s">
        <v>20</v>
      </c>
    </row>
    <row r="23" customFormat="false" ht="12.75" hidden="false" customHeight="false" outlineLevel="0" collapsed="false">
      <c r="A23" s="6" t="n">
        <v>0</v>
      </c>
      <c r="B23" s="0" t="s">
        <v>21</v>
      </c>
      <c r="G23" s="0" t="s">
        <v>22</v>
      </c>
    </row>
    <row r="24" customFormat="false" ht="12.75" hidden="false" customHeight="false" outlineLevel="0" collapsed="false">
      <c r="A24" s="6" t="n">
        <v>0</v>
      </c>
      <c r="B24" s="0" t="s">
        <v>23</v>
      </c>
      <c r="G24" s="0" t="s">
        <v>24</v>
      </c>
    </row>
    <row r="25" customFormat="false" ht="12.75" hidden="false" customHeight="false" outlineLevel="0" collapsed="false">
      <c r="A25" s="6" t="n">
        <v>-1125</v>
      </c>
      <c r="B25" s="0" t="s">
        <v>25</v>
      </c>
      <c r="G25" s="0" t="s">
        <v>26</v>
      </c>
    </row>
    <row r="26" customFormat="false" ht="12.75" hidden="false" customHeight="false" outlineLevel="0" collapsed="false">
      <c r="A26" s="6"/>
      <c r="B26" s="0" t="s">
        <v>27</v>
      </c>
      <c r="G26" s="0" t="s">
        <v>28</v>
      </c>
    </row>
    <row r="27" customFormat="false" ht="12.75" hidden="false" customHeight="false" outlineLevel="0" collapsed="false">
      <c r="A27" s="6" t="n">
        <v>-50</v>
      </c>
      <c r="B27" s="0" t="s">
        <v>29</v>
      </c>
      <c r="G27" s="0" t="s">
        <v>26</v>
      </c>
    </row>
    <row r="28" customFormat="false" ht="12.75" hidden="false" customHeight="false" outlineLevel="0" collapsed="false">
      <c r="A28" s="6" t="n">
        <v>-75</v>
      </c>
      <c r="B28" s="0" t="s">
        <v>30</v>
      </c>
      <c r="G28" s="0" t="s">
        <v>31</v>
      </c>
    </row>
    <row r="29" customFormat="false" ht="12.75" hidden="false" customHeight="false" outlineLevel="0" collapsed="false">
      <c r="A29" s="6" t="n">
        <v>-125</v>
      </c>
      <c r="B29" s="0" t="s">
        <v>32</v>
      </c>
    </row>
    <row r="30" customFormat="false" ht="12.75" hidden="false" customHeight="false" outlineLevel="0" collapsed="false">
      <c r="A30" s="6" t="n">
        <v>-40</v>
      </c>
      <c r="B30" s="0" t="s">
        <v>33</v>
      </c>
    </row>
    <row r="31" customFormat="false" ht="12.75" hidden="false" customHeight="false" outlineLevel="0" collapsed="false">
      <c r="A31" s="6" t="n">
        <v>-45</v>
      </c>
      <c r="B31" s="0" t="s">
        <v>34</v>
      </c>
    </row>
    <row r="32" customFormat="false" ht="12.75" hidden="false" customHeight="false" outlineLevel="0" collapsed="false">
      <c r="A32" s="6" t="n">
        <v>-150</v>
      </c>
      <c r="B32" s="0" t="s">
        <v>35</v>
      </c>
    </row>
    <row r="33" customFormat="false" ht="12.75" hidden="false" customHeight="false" outlineLevel="0" collapsed="false">
      <c r="A33" s="6" t="n">
        <v>-100</v>
      </c>
      <c r="B33" s="0" t="s">
        <v>36</v>
      </c>
    </row>
    <row r="34" customFormat="false" ht="12.75" hidden="false" customHeight="false" outlineLevel="0" collapsed="false">
      <c r="A34" s="6" t="n">
        <v>-100</v>
      </c>
      <c r="B34" s="0" t="s">
        <v>37</v>
      </c>
    </row>
    <row r="35" customFormat="false" ht="12.75" hidden="false" customHeight="false" outlineLevel="0" collapsed="false">
      <c r="A35" s="6" t="n">
        <v>-100</v>
      </c>
      <c r="B35" s="0" t="s">
        <v>38</v>
      </c>
    </row>
    <row r="36" customFormat="false" ht="12.75" hidden="false" customHeight="false" outlineLevel="0" collapsed="false">
      <c r="A36" s="6" t="n">
        <v>-100</v>
      </c>
      <c r="B36" s="0" t="s">
        <v>39</v>
      </c>
      <c r="G36" s="0" t="s">
        <v>58</v>
      </c>
    </row>
    <row r="37" customFormat="false" ht="12.75" hidden="false" customHeight="false" outlineLevel="0" collapsed="false">
      <c r="A37" s="6" t="n">
        <v>-100</v>
      </c>
      <c r="B37" s="0" t="s">
        <v>41</v>
      </c>
      <c r="G37" s="1" t="n">
        <v>150000</v>
      </c>
      <c r="H37" s="0" t="n">
        <v>0.005326</v>
      </c>
      <c r="I37" s="1" t="n">
        <f aca="false">G37*H37</f>
        <v>798.9</v>
      </c>
    </row>
    <row r="38" customFormat="false" ht="12.75" hidden="false" customHeight="false" outlineLevel="0" collapsed="false">
      <c r="A38" s="6"/>
      <c r="B38" s="0" t="s">
        <v>42</v>
      </c>
      <c r="G38" s="1" t="n">
        <v>150000</v>
      </c>
      <c r="H38" s="0" t="n">
        <v>0.01585</v>
      </c>
      <c r="I38" s="1" t="n">
        <f aca="false">G38*H38</f>
        <v>2377.5</v>
      </c>
    </row>
    <row r="39" customFormat="false" ht="12.75" hidden="false" customHeight="false" outlineLevel="0" collapsed="false">
      <c r="A39" s="6"/>
      <c r="B39" s="0" t="s">
        <v>43</v>
      </c>
      <c r="G39" s="1" t="n">
        <v>150000</v>
      </c>
      <c r="H39" s="0" t="n">
        <v>0.006385</v>
      </c>
      <c r="I39" s="1" t="n">
        <f aca="false">G39*H39</f>
        <v>957.75</v>
      </c>
    </row>
    <row r="40" customFormat="false" ht="12.75" hidden="false" customHeight="false" outlineLevel="0" collapsed="false">
      <c r="A40" s="6"/>
      <c r="B40" s="0" t="s">
        <v>44</v>
      </c>
      <c r="G40" s="1" t="n">
        <v>150000</v>
      </c>
      <c r="H40" s="0" t="n">
        <v>0.00155</v>
      </c>
      <c r="I40" s="1" t="n">
        <f aca="false">G40*H40</f>
        <v>232.5</v>
      </c>
    </row>
    <row r="41" customFormat="false" ht="12.75" hidden="false" customHeight="false" outlineLevel="0" collapsed="false">
      <c r="A41" s="6"/>
      <c r="B41" s="0" t="s">
        <v>45</v>
      </c>
      <c r="G41" s="1" t="n">
        <v>150000</v>
      </c>
      <c r="H41" s="0" t="n">
        <v>0.000124</v>
      </c>
      <c r="I41" s="2" t="n">
        <f aca="false">G41*H41</f>
        <v>18.6</v>
      </c>
    </row>
    <row r="42" customFormat="false" ht="12.75" hidden="false" customHeight="false" outlineLevel="0" collapsed="false">
      <c r="A42" s="6" t="n">
        <v>-600</v>
      </c>
      <c r="B42" s="0" t="s">
        <v>46</v>
      </c>
      <c r="G42" s="1"/>
      <c r="I42" s="1" t="n">
        <f aca="false">SUM(I37:I41)</f>
        <v>4385.25</v>
      </c>
    </row>
    <row r="43" customFormat="false" ht="12.75" hidden="false" customHeight="false" outlineLevel="0" collapsed="false">
      <c r="A43" s="6" t="n">
        <v>-400</v>
      </c>
      <c r="B43" s="0" t="s">
        <v>47</v>
      </c>
      <c r="G43" s="1"/>
      <c r="I43" s="1"/>
    </row>
    <row r="44" customFormat="false" ht="12.75" hidden="false" customHeight="false" outlineLevel="0" collapsed="false">
      <c r="A44" s="6" t="n">
        <v>-100</v>
      </c>
      <c r="B44" s="0" t="s">
        <v>48</v>
      </c>
      <c r="G44" s="1"/>
      <c r="I44" s="11" t="n">
        <f aca="false">I42/G41</f>
        <v>0.029235</v>
      </c>
    </row>
    <row r="45" customFormat="false" ht="12.75" hidden="false" customHeight="false" outlineLevel="0" collapsed="false">
      <c r="A45" s="8" t="n">
        <v>-75</v>
      </c>
      <c r="B45" s="0" t="s">
        <v>49</v>
      </c>
      <c r="I45" s="12" t="n">
        <f aca="false">I42/G41</f>
        <v>0.029235</v>
      </c>
    </row>
    <row r="46" customFormat="false" ht="12.75" hidden="false" customHeight="false" outlineLevel="0" collapsed="false">
      <c r="A46" s="9" t="n">
        <f aca="false">SUM(A21:A45)</f>
        <v>-3255</v>
      </c>
    </row>
    <row r="47" customFormat="false" ht="12.75" hidden="false" customHeight="false" outlineLevel="0" collapsed="false">
      <c r="A47" s="9"/>
    </row>
    <row r="48" customFormat="false" ht="12.75" hidden="false" customHeight="false" outlineLevel="0" collapsed="false">
      <c r="A48" s="10" t="s">
        <v>50</v>
      </c>
    </row>
    <row r="49" customFormat="false" ht="12.75" hidden="false" customHeight="false" outlineLevel="0" collapsed="false">
      <c r="A49" s="6" t="n">
        <v>-400</v>
      </c>
      <c r="B49" s="0" t="s">
        <v>27</v>
      </c>
    </row>
    <row r="50" customFormat="false" ht="12.75" hidden="false" customHeight="false" outlineLevel="0" collapsed="false">
      <c r="A50" s="6" t="n">
        <v>-400</v>
      </c>
      <c r="B50" s="0" t="s">
        <v>42</v>
      </c>
    </row>
    <row r="51" customFormat="false" ht="12.75" hidden="false" customHeight="false" outlineLevel="0" collapsed="false">
      <c r="A51" s="6" t="n">
        <f aca="false">-145*1</f>
        <v>-145</v>
      </c>
      <c r="B51" s="0" t="s">
        <v>51</v>
      </c>
    </row>
    <row r="52" customFormat="false" ht="12.75" hidden="false" customHeight="false" outlineLevel="0" collapsed="false">
      <c r="A52" s="6" t="n">
        <f aca="false">-1000/12</f>
        <v>-83.3333333333333</v>
      </c>
      <c r="B52" s="0" t="s">
        <v>52</v>
      </c>
    </row>
    <row r="53" customFormat="false" ht="12.75" hidden="false" customHeight="false" outlineLevel="0" collapsed="false">
      <c r="A53" s="8" t="n">
        <f aca="false">-3450/12</f>
        <v>-287.5</v>
      </c>
      <c r="B53" s="0" t="s">
        <v>53</v>
      </c>
    </row>
    <row r="54" customFormat="false" ht="12.75" hidden="false" customHeight="false" outlineLevel="0" collapsed="false">
      <c r="A54" s="6" t="n">
        <f aca="false">SUM(A49:A53)</f>
        <v>-1315.83333333333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99"/>
    <col collapsed="false" customWidth="true" hidden="false" outlineLevel="0" max="7" min="2" style="0" width="14.7"/>
    <col collapsed="false" customWidth="true" hidden="false" outlineLevel="0" max="8" min="8" style="0" width="10.71"/>
    <col collapsed="false" customWidth="true" hidden="false" outlineLevel="0" max="10" min="10" style="0" width="10.13"/>
  </cols>
  <sheetData>
    <row r="2" customFormat="false" ht="12.75" hidden="false" customHeight="false" outlineLevel="0" collapsed="false">
      <c r="B2" s="13" t="s">
        <v>62</v>
      </c>
      <c r="C2" s="14" t="s">
        <v>62</v>
      </c>
      <c r="D2" s="13" t="s">
        <v>63</v>
      </c>
      <c r="E2" s="14" t="s">
        <v>63</v>
      </c>
      <c r="F2" s="13" t="s">
        <v>62</v>
      </c>
      <c r="G2" s="14" t="s">
        <v>62</v>
      </c>
    </row>
    <row r="3" customFormat="false" ht="12.75" hidden="false" customHeight="false" outlineLevel="0" collapsed="false">
      <c r="B3" s="15" t="s">
        <v>64</v>
      </c>
      <c r="C3" s="16" t="s">
        <v>65</v>
      </c>
      <c r="D3" s="15" t="s">
        <v>64</v>
      </c>
      <c r="E3" s="16" t="s">
        <v>65</v>
      </c>
      <c r="F3" s="15" t="s">
        <v>64</v>
      </c>
      <c r="G3" s="16" t="s">
        <v>65</v>
      </c>
    </row>
    <row r="4" customFormat="false" ht="12.75" hidden="false" customHeight="false" outlineLevel="0" collapsed="false">
      <c r="B4" s="17" t="s">
        <v>66</v>
      </c>
      <c r="C4" s="18" t="s">
        <v>66</v>
      </c>
      <c r="D4" s="17" t="s">
        <v>66</v>
      </c>
      <c r="E4" s="18" t="s">
        <v>66</v>
      </c>
      <c r="F4" s="17" t="s">
        <v>67</v>
      </c>
      <c r="G4" s="18" t="s">
        <v>67</v>
      </c>
    </row>
    <row r="6" customFormat="false" ht="12.75" hidden="false" customHeight="false" outlineLevel="0" collapsed="false">
      <c r="A6" s="19" t="s">
        <v>68</v>
      </c>
    </row>
    <row r="7" customFormat="false" ht="12.75" hidden="false" customHeight="false" outlineLevel="0" collapsed="false">
      <c r="A7" s="20" t="s">
        <v>69</v>
      </c>
      <c r="B7" s="21" t="n">
        <f aca="false">-B49/0.75</f>
        <v>3380</v>
      </c>
      <c r="C7" s="21" t="n">
        <f aca="false">-C49/0.75</f>
        <v>3380</v>
      </c>
      <c r="D7" s="21" t="n">
        <f aca="false">-D49/0.75</f>
        <v>3380</v>
      </c>
      <c r="E7" s="21" t="n">
        <f aca="false">-E49/0.75</f>
        <v>3380</v>
      </c>
      <c r="F7" s="21" t="n">
        <f aca="false">-F49/0.75</f>
        <v>1513.33333333333</v>
      </c>
      <c r="G7" s="21" t="n">
        <f aca="false">-G49/0.75</f>
        <v>1513.33333333333</v>
      </c>
      <c r="H7" s="22"/>
      <c r="I7" s="22"/>
      <c r="J7" s="22"/>
      <c r="K7" s="22"/>
      <c r="L7" s="22"/>
      <c r="M7" s="22"/>
    </row>
    <row r="8" customFormat="false" ht="12.75" hidden="false" customHeight="false" outlineLevel="0" collapsed="false">
      <c r="A8" s="20" t="s">
        <v>70</v>
      </c>
      <c r="B8" s="23" t="n">
        <f aca="false">-B58</f>
        <v>2178.95833333333</v>
      </c>
      <c r="C8" s="23" t="n">
        <f aca="false">-C58</f>
        <v>1963.95833333333</v>
      </c>
      <c r="D8" s="23" t="n">
        <f aca="false">-D58</f>
        <v>1378.95833333333</v>
      </c>
      <c r="E8" s="23" t="n">
        <f aca="false">-E58</f>
        <v>1293.95833333333</v>
      </c>
      <c r="F8" s="23" t="n">
        <f aca="false">-F58</f>
        <v>2635.625</v>
      </c>
      <c r="G8" s="23" t="n">
        <f aca="false">-G58</f>
        <v>2420.625</v>
      </c>
      <c r="H8" s="22"/>
      <c r="I8" s="22"/>
      <c r="J8" s="22"/>
      <c r="K8" s="22"/>
      <c r="L8" s="22"/>
      <c r="M8" s="22"/>
    </row>
    <row r="9" customFormat="false" ht="12.75" hidden="false" customHeight="false" outlineLevel="0" collapsed="false">
      <c r="A9" s="20" t="s">
        <v>71</v>
      </c>
      <c r="B9" s="21" t="n">
        <f aca="false">B7+B8</f>
        <v>5558.95833333333</v>
      </c>
      <c r="C9" s="21" t="n">
        <f aca="false">C7+C8</f>
        <v>5343.95833333333</v>
      </c>
      <c r="D9" s="21" t="n">
        <f aca="false">D7+D8</f>
        <v>4758.95833333333</v>
      </c>
      <c r="E9" s="21" t="n">
        <f aca="false">E7+E8</f>
        <v>4673.95833333333</v>
      </c>
      <c r="F9" s="21" t="n">
        <f aca="false">F7+F8</f>
        <v>4148.95833333333</v>
      </c>
      <c r="G9" s="21" t="n">
        <f aca="false">G7+G8</f>
        <v>3933.95833333333</v>
      </c>
      <c r="H9" s="22"/>
      <c r="I9" s="22"/>
      <c r="J9" s="22"/>
      <c r="K9" s="22"/>
      <c r="L9" s="22"/>
      <c r="M9" s="22"/>
    </row>
    <row r="10" customFormat="false" ht="12.75" hidden="false" customHeight="false" outlineLevel="0" collapsed="false">
      <c r="A10" s="20" t="s">
        <v>72</v>
      </c>
      <c r="B10" s="24" t="n">
        <f aca="false">B9*12</f>
        <v>66707.5</v>
      </c>
      <c r="C10" s="24" t="n">
        <f aca="false">C9*12</f>
        <v>64127.5</v>
      </c>
      <c r="D10" s="24" t="n">
        <f aca="false">D9*12</f>
        <v>57107.5</v>
      </c>
      <c r="E10" s="24" t="n">
        <f aca="false">E9*12</f>
        <v>56087.5</v>
      </c>
      <c r="F10" s="24" t="n">
        <f aca="false">F9*12</f>
        <v>49787.5</v>
      </c>
      <c r="G10" s="24" t="n">
        <f aca="false">G9*12</f>
        <v>47207.5</v>
      </c>
      <c r="H10" s="22"/>
      <c r="I10" s="22"/>
      <c r="J10" s="22"/>
      <c r="K10" s="22"/>
      <c r="L10" s="22"/>
      <c r="M10" s="22"/>
    </row>
    <row r="11" customFormat="false" ht="12.75" hidden="false" customHeight="false" outlineLevel="0" collapsed="false">
      <c r="B11" s="21"/>
      <c r="C11" s="21"/>
      <c r="D11" s="21"/>
      <c r="E11" s="21"/>
      <c r="F11" s="21"/>
      <c r="G11" s="21"/>
      <c r="H11" s="22"/>
      <c r="I11" s="22"/>
      <c r="J11" s="22"/>
      <c r="K11" s="22"/>
      <c r="L11" s="22"/>
      <c r="M11" s="22"/>
    </row>
    <row r="12" customFormat="false" ht="12.75" hidden="false" customHeight="false" outlineLevel="0" collapsed="false">
      <c r="A12" s="0" t="s">
        <v>0</v>
      </c>
      <c r="B12" s="21" t="n">
        <v>425000</v>
      </c>
      <c r="C12" s="21" t="n">
        <v>425000</v>
      </c>
      <c r="D12" s="21" t="n">
        <v>425000</v>
      </c>
      <c r="E12" s="21" t="n">
        <v>425000</v>
      </c>
      <c r="F12" s="21" t="n">
        <v>425000</v>
      </c>
      <c r="G12" s="21" t="n">
        <v>425000</v>
      </c>
      <c r="H12" s="22"/>
      <c r="I12" s="22"/>
      <c r="J12" s="22"/>
      <c r="K12" s="22"/>
      <c r="L12" s="22"/>
      <c r="M12" s="22"/>
    </row>
    <row r="13" customFormat="false" ht="12.75" hidden="false" customHeight="false" outlineLevel="0" collapsed="false">
      <c r="A13" s="0" t="s">
        <v>7</v>
      </c>
      <c r="B13" s="21" t="n">
        <v>17000</v>
      </c>
      <c r="C13" s="21" t="n">
        <v>17000</v>
      </c>
      <c r="D13" s="21" t="n">
        <v>17000</v>
      </c>
      <c r="E13" s="21" t="n">
        <v>17000</v>
      </c>
      <c r="F13" s="21" t="n">
        <v>17000</v>
      </c>
      <c r="G13" s="21" t="n">
        <v>17000</v>
      </c>
      <c r="H13" s="22"/>
      <c r="I13" s="22"/>
      <c r="J13" s="22"/>
      <c r="K13" s="22"/>
      <c r="L13" s="22"/>
      <c r="M13" s="22"/>
    </row>
    <row r="14" customFormat="false" ht="12.75" hidden="false" customHeight="false" outlineLevel="0" collapsed="false">
      <c r="A14" s="0" t="s">
        <v>1</v>
      </c>
      <c r="B14" s="21" t="n">
        <v>-189000</v>
      </c>
      <c r="C14" s="21" t="n">
        <v>-189000</v>
      </c>
      <c r="D14" s="21" t="n">
        <v>-189000</v>
      </c>
      <c r="E14" s="21" t="n">
        <v>-189000</v>
      </c>
      <c r="F14" s="21" t="n">
        <v>-189000</v>
      </c>
      <c r="G14" s="21" t="n">
        <v>-189000</v>
      </c>
      <c r="H14" s="22"/>
      <c r="I14" s="22"/>
      <c r="J14" s="22"/>
      <c r="K14" s="22"/>
      <c r="L14" s="22"/>
      <c r="M14" s="22"/>
    </row>
    <row r="15" customFormat="false" ht="12.75" hidden="false" customHeight="false" outlineLevel="0" collapsed="false">
      <c r="A15" s="0" t="s">
        <v>73</v>
      </c>
      <c r="B15" s="21" t="n">
        <v>-18000</v>
      </c>
      <c r="C15" s="21" t="n">
        <v>-18000</v>
      </c>
      <c r="D15" s="21" t="n">
        <v>-18000</v>
      </c>
      <c r="E15" s="21" t="n">
        <v>-18000</v>
      </c>
      <c r="F15" s="21" t="n">
        <v>-18000</v>
      </c>
      <c r="G15" s="21" t="n">
        <v>-18000</v>
      </c>
      <c r="H15" s="22"/>
      <c r="I15" s="22"/>
      <c r="J15" s="22"/>
      <c r="K15" s="22"/>
      <c r="L15" s="22"/>
      <c r="M15" s="22"/>
    </row>
    <row r="16" customFormat="false" ht="12.75" hidden="false" customHeight="false" outlineLevel="0" collapsed="false">
      <c r="A16" s="0" t="s">
        <v>74</v>
      </c>
      <c r="B16" s="21" t="n">
        <v>-25000</v>
      </c>
      <c r="C16" s="21" t="n">
        <v>-25000</v>
      </c>
      <c r="D16" s="21" t="n">
        <v>-25000</v>
      </c>
      <c r="E16" s="21" t="n">
        <v>-25000</v>
      </c>
      <c r="F16" s="21" t="n">
        <v>-25000</v>
      </c>
      <c r="G16" s="21" t="n">
        <v>-25000</v>
      </c>
      <c r="H16" s="22"/>
      <c r="I16" s="22"/>
      <c r="J16" s="22"/>
      <c r="K16" s="22"/>
      <c r="L16" s="22"/>
      <c r="M16" s="22"/>
    </row>
    <row r="17" customFormat="false" ht="12.75" hidden="false" customHeight="false" outlineLevel="0" collapsed="false">
      <c r="A17" s="0" t="s">
        <v>3</v>
      </c>
      <c r="B17" s="21" t="n">
        <v>-10000</v>
      </c>
      <c r="C17" s="21" t="n">
        <v>-10000</v>
      </c>
      <c r="D17" s="21" t="n">
        <v>-10000</v>
      </c>
      <c r="E17" s="21" t="n">
        <v>-10000</v>
      </c>
      <c r="F17" s="21" t="n">
        <v>-10000</v>
      </c>
      <c r="G17" s="21" t="n">
        <v>-10000</v>
      </c>
      <c r="H17" s="22"/>
      <c r="I17" s="22"/>
      <c r="J17" s="22"/>
      <c r="K17" s="22"/>
      <c r="L17" s="22"/>
      <c r="M17" s="22"/>
    </row>
    <row r="18" customFormat="false" ht="12.75" hidden="false" customHeight="false" outlineLevel="0" collapsed="false">
      <c r="A18" s="0" t="s">
        <v>75</v>
      </c>
      <c r="B18" s="21" t="n">
        <v>-20000</v>
      </c>
      <c r="C18" s="21" t="n">
        <v>-20000</v>
      </c>
      <c r="D18" s="21" t="n">
        <v>-20000</v>
      </c>
      <c r="E18" s="21" t="n">
        <v>-20000</v>
      </c>
      <c r="F18" s="21" t="n">
        <v>-20000</v>
      </c>
      <c r="G18" s="21" t="n">
        <v>-20000</v>
      </c>
      <c r="H18" s="22"/>
      <c r="I18" s="22"/>
      <c r="J18" s="22"/>
      <c r="K18" s="22"/>
      <c r="L18" s="22"/>
      <c r="M18" s="22"/>
    </row>
    <row r="19" customFormat="false" ht="12.75" hidden="false" customHeight="false" outlineLevel="0" collapsed="false">
      <c r="A19" s="0" t="s">
        <v>76</v>
      </c>
      <c r="B19" s="21" t="n">
        <v>-45000</v>
      </c>
      <c r="C19" s="21" t="n">
        <v>-25000</v>
      </c>
      <c r="D19" s="21" t="n">
        <v>-165000</v>
      </c>
      <c r="E19" s="21" t="n">
        <v>-125000</v>
      </c>
      <c r="F19" s="21" t="n">
        <v>-45000</v>
      </c>
      <c r="G19" s="21" t="n">
        <v>-25000</v>
      </c>
      <c r="H19" s="22"/>
      <c r="I19" s="22"/>
      <c r="J19" s="22"/>
      <c r="K19" s="22"/>
      <c r="L19" s="22"/>
      <c r="M19" s="22"/>
    </row>
    <row r="20" customFormat="false" ht="12.75" hidden="false" customHeight="false" outlineLevel="0" collapsed="false">
      <c r="A20" s="0" t="s">
        <v>77</v>
      </c>
      <c r="B20" s="25"/>
      <c r="C20" s="25"/>
      <c r="D20" s="25"/>
      <c r="E20" s="25"/>
      <c r="F20" s="25" t="n">
        <v>-60000</v>
      </c>
      <c r="G20" s="25" t="n">
        <v>-60000</v>
      </c>
      <c r="H20" s="22"/>
      <c r="I20" s="22"/>
      <c r="J20" s="22"/>
      <c r="K20" s="22"/>
      <c r="L20" s="22"/>
      <c r="M20" s="22"/>
    </row>
    <row r="21" customFormat="false" ht="12.75" hidden="false" customHeight="false" outlineLevel="0" collapsed="false">
      <c r="A21" s="26" t="s">
        <v>78</v>
      </c>
      <c r="B21" s="27" t="n">
        <f aca="false">SUM(B12:B20)</f>
        <v>135000</v>
      </c>
      <c r="C21" s="27" t="n">
        <f aca="false">SUM(C12:C20)</f>
        <v>155000</v>
      </c>
      <c r="D21" s="27" t="n">
        <f aca="false">SUM(D12:D20)</f>
        <v>15000</v>
      </c>
      <c r="E21" s="27" t="n">
        <f aca="false">SUM(E12:E20)</f>
        <v>55000</v>
      </c>
      <c r="F21" s="27" t="n">
        <f aca="false">SUM(F12:F20)</f>
        <v>75000</v>
      </c>
      <c r="G21" s="27" t="n">
        <f aca="false">SUM(G12:G20)</f>
        <v>95000</v>
      </c>
      <c r="H21" s="22"/>
      <c r="I21" s="22"/>
      <c r="J21" s="22"/>
      <c r="K21" s="22"/>
      <c r="L21" s="22"/>
      <c r="M21" s="22"/>
    </row>
    <row r="22" customFormat="false" ht="12.75" hidden="false" customHeight="false" outlineLevel="0" collapsed="false">
      <c r="A22" s="28" t="s">
        <v>79</v>
      </c>
      <c r="B22" s="29" t="n">
        <v>140000</v>
      </c>
      <c r="C22" s="29" t="n">
        <v>140000</v>
      </c>
      <c r="D22" s="29" t="n">
        <v>140000</v>
      </c>
      <c r="E22" s="29" t="n">
        <v>140000</v>
      </c>
      <c r="F22" s="29" t="n">
        <v>140000</v>
      </c>
      <c r="G22" s="29" t="n">
        <v>140000</v>
      </c>
      <c r="H22" s="21"/>
      <c r="I22" s="22"/>
      <c r="J22" s="22"/>
      <c r="K22" s="22"/>
      <c r="L22" s="22"/>
      <c r="M22" s="22"/>
    </row>
    <row r="23" customFormat="false" ht="12.75" hidden="false" customHeight="false" outlineLevel="0" collapsed="false">
      <c r="B23" s="21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</row>
    <row r="24" customFormat="false" ht="12.75" hidden="false" customHeight="false" outlineLevel="0" collapsed="false">
      <c r="A24" s="30" t="s">
        <v>80</v>
      </c>
      <c r="B24" s="31" t="n">
        <v>165000</v>
      </c>
      <c r="C24" s="31" t="n">
        <v>125000</v>
      </c>
      <c r="D24" s="31" t="n">
        <v>165000</v>
      </c>
      <c r="E24" s="31" t="n">
        <v>125000</v>
      </c>
      <c r="F24" s="31" t="n">
        <v>165000</v>
      </c>
      <c r="G24" s="31" t="n">
        <v>125000</v>
      </c>
      <c r="H24" s="22"/>
      <c r="I24" s="22"/>
      <c r="J24" s="22"/>
      <c r="K24" s="22"/>
      <c r="L24" s="22"/>
      <c r="M24" s="22"/>
    </row>
    <row r="25" customFormat="false" ht="12.75" hidden="false" customHeight="false" outlineLevel="0" collapsed="false">
      <c r="A25" s="30" t="s">
        <v>81</v>
      </c>
      <c r="B25" s="31" t="n">
        <f aca="false">B24+B19</f>
        <v>120000</v>
      </c>
      <c r="C25" s="31" t="n">
        <f aca="false">C24+C19</f>
        <v>100000</v>
      </c>
      <c r="D25" s="31" t="n">
        <v>0</v>
      </c>
      <c r="E25" s="31" t="n">
        <v>0</v>
      </c>
      <c r="F25" s="31" t="n">
        <f aca="false">F24+F19</f>
        <v>120000</v>
      </c>
      <c r="G25" s="31" t="n">
        <f aca="false">G24+G19</f>
        <v>100000</v>
      </c>
      <c r="H25" s="22"/>
      <c r="I25" s="22"/>
      <c r="J25" s="22"/>
      <c r="K25" s="22"/>
      <c r="L25" s="22"/>
      <c r="M25" s="22"/>
    </row>
    <row r="26" customFormat="false" ht="12.75" hidden="false" customHeight="false" outlineLevel="0" collapsed="false">
      <c r="A26" s="30" t="s">
        <v>82</v>
      </c>
      <c r="B26" s="32" t="n">
        <v>1</v>
      </c>
      <c r="C26" s="32" t="n">
        <v>1</v>
      </c>
      <c r="D26" s="32" t="n">
        <v>1</v>
      </c>
      <c r="E26" s="32" t="n">
        <v>1</v>
      </c>
      <c r="F26" s="32" t="n">
        <v>3</v>
      </c>
      <c r="G26" s="32" t="n">
        <v>3</v>
      </c>
      <c r="H26" s="22"/>
      <c r="I26" s="22"/>
      <c r="J26" s="22"/>
      <c r="K26" s="22"/>
      <c r="L26" s="22"/>
      <c r="M26" s="22"/>
    </row>
    <row r="27" customFormat="false" ht="12.75" hidden="false" customHeight="false" outlineLevel="0" collapsed="false">
      <c r="B27" s="31"/>
      <c r="C27" s="31"/>
      <c r="D27" s="31"/>
      <c r="E27" s="31"/>
      <c r="F27" s="31"/>
      <c r="G27" s="31"/>
      <c r="H27" s="22"/>
      <c r="I27" s="22"/>
      <c r="J27" s="22"/>
      <c r="K27" s="22"/>
      <c r="L27" s="22"/>
      <c r="M27" s="22"/>
    </row>
    <row r="28" customFormat="false" ht="12.75" hidden="false" customHeight="false" outlineLevel="0" collapsed="false">
      <c r="A28" s="33" t="s">
        <v>83</v>
      </c>
      <c r="B28" s="31"/>
      <c r="C28" s="31"/>
      <c r="D28" s="31"/>
      <c r="E28" s="31"/>
      <c r="F28" s="31"/>
      <c r="G28" s="31"/>
      <c r="H28" s="22"/>
      <c r="I28" s="22"/>
      <c r="J28" s="22"/>
      <c r="K28" s="22"/>
      <c r="L28" s="22"/>
      <c r="M28" s="22"/>
    </row>
    <row r="29" customFormat="false" ht="12.75" hidden="false" customHeight="false" outlineLevel="0" collapsed="false">
      <c r="B29" s="31"/>
      <c r="C29" s="31"/>
      <c r="D29" s="31"/>
      <c r="E29" s="31"/>
      <c r="F29" s="31"/>
      <c r="G29" s="31"/>
      <c r="H29" s="22"/>
      <c r="I29" s="22"/>
      <c r="J29" s="22"/>
      <c r="K29" s="22"/>
      <c r="L29" s="22"/>
      <c r="M29" s="22"/>
    </row>
    <row r="30" customFormat="false" ht="12.75" hidden="false" customHeight="false" outlineLevel="0" collapsed="false">
      <c r="A30" s="34" t="s">
        <v>84</v>
      </c>
      <c r="B30" s="31"/>
      <c r="C30" s="31"/>
      <c r="D30" s="31"/>
      <c r="E30" s="31"/>
      <c r="F30" s="31"/>
      <c r="G30" s="31"/>
      <c r="H30" s="22"/>
      <c r="I30" s="22"/>
      <c r="J30" s="22"/>
      <c r="K30" s="22"/>
      <c r="L30" s="22"/>
      <c r="M30" s="22"/>
    </row>
    <row r="31" customFormat="false" ht="12.75" hidden="false" customHeight="false" outlineLevel="0" collapsed="false">
      <c r="A31" s="0" t="s">
        <v>85</v>
      </c>
      <c r="B31" s="31" t="n">
        <f aca="false">B26*700</f>
        <v>700</v>
      </c>
      <c r="C31" s="31" t="n">
        <f aca="false">C26*700</f>
        <v>700</v>
      </c>
      <c r="D31" s="31" t="n">
        <f aca="false">D26*700</f>
        <v>700</v>
      </c>
      <c r="E31" s="31" t="n">
        <f aca="false">E26*700</f>
        <v>700</v>
      </c>
      <c r="F31" s="31" t="n">
        <f aca="false">F26*700</f>
        <v>2100</v>
      </c>
      <c r="G31" s="31" t="n">
        <f aca="false">G26*700</f>
        <v>2100</v>
      </c>
      <c r="H31" s="35"/>
      <c r="I31" s="22"/>
      <c r="J31" s="22"/>
      <c r="K31" s="22"/>
      <c r="L31" s="22"/>
      <c r="M31" s="22"/>
    </row>
    <row r="32" customFormat="false" ht="12.75" hidden="false" customHeight="false" outlineLevel="0" collapsed="false">
      <c r="A32" s="0" t="s">
        <v>25</v>
      </c>
      <c r="B32" s="31" t="n">
        <v>-1125</v>
      </c>
      <c r="C32" s="31" t="n">
        <v>-1125</v>
      </c>
      <c r="D32" s="31" t="n">
        <v>-1125</v>
      </c>
      <c r="E32" s="31" t="n">
        <v>-1125</v>
      </c>
      <c r="F32" s="31" t="n">
        <v>-1125</v>
      </c>
      <c r="G32" s="31" t="n">
        <v>-1125</v>
      </c>
      <c r="H32" s="22"/>
      <c r="I32" s="22"/>
      <c r="J32" s="22"/>
      <c r="K32" s="22"/>
      <c r="L32" s="22"/>
      <c r="M32" s="22"/>
    </row>
    <row r="33" customFormat="false" ht="12.75" hidden="false" customHeight="false" outlineLevel="0" collapsed="false">
      <c r="A33" s="0" t="s">
        <v>86</v>
      </c>
      <c r="B33" s="31" t="n">
        <v>-100</v>
      </c>
      <c r="C33" s="31" t="n">
        <v>-100</v>
      </c>
      <c r="D33" s="31" t="n">
        <v>-100</v>
      </c>
      <c r="E33" s="31" t="n">
        <v>-100</v>
      </c>
      <c r="F33" s="31" t="n">
        <v>-100</v>
      </c>
      <c r="G33" s="31" t="n">
        <v>-100</v>
      </c>
      <c r="H33" s="22"/>
      <c r="I33" s="22"/>
      <c r="J33" s="22"/>
      <c r="K33" s="22"/>
      <c r="L33" s="22"/>
      <c r="M33" s="22"/>
    </row>
    <row r="34" customFormat="false" ht="12.75" hidden="false" customHeight="false" outlineLevel="0" collapsed="false">
      <c r="A34" s="0" t="s">
        <v>87</v>
      </c>
      <c r="B34" s="31" t="n">
        <v>-50</v>
      </c>
      <c r="C34" s="31" t="n">
        <v>-50</v>
      </c>
      <c r="D34" s="31" t="n">
        <v>-50</v>
      </c>
      <c r="E34" s="31" t="n">
        <v>-50</v>
      </c>
      <c r="F34" s="31" t="n">
        <v>-50</v>
      </c>
      <c r="G34" s="31" t="n">
        <v>-50</v>
      </c>
      <c r="H34" s="22"/>
      <c r="I34" s="22"/>
      <c r="J34" s="22"/>
      <c r="K34" s="22"/>
      <c r="L34" s="22"/>
      <c r="M34" s="22"/>
    </row>
    <row r="35" customFormat="false" ht="12.75" hidden="false" customHeight="false" outlineLevel="0" collapsed="false">
      <c r="A35" s="0" t="s">
        <v>88</v>
      </c>
      <c r="B35" s="31" t="n">
        <v>-100</v>
      </c>
      <c r="C35" s="31" t="n">
        <v>-100</v>
      </c>
      <c r="D35" s="31" t="n">
        <v>-100</v>
      </c>
      <c r="E35" s="31" t="n">
        <v>-100</v>
      </c>
      <c r="F35" s="31" t="n">
        <v>-100</v>
      </c>
      <c r="G35" s="31" t="n">
        <v>-100</v>
      </c>
      <c r="H35" s="22"/>
      <c r="I35" s="22"/>
      <c r="J35" s="22"/>
      <c r="K35" s="22"/>
      <c r="L35" s="22"/>
      <c r="M35" s="22"/>
    </row>
    <row r="36" customFormat="false" ht="12.75" hidden="false" customHeight="false" outlineLevel="0" collapsed="false">
      <c r="A36" s="0" t="s">
        <v>89</v>
      </c>
      <c r="B36" s="31" t="n">
        <v>-100</v>
      </c>
      <c r="C36" s="31" t="n">
        <v>-100</v>
      </c>
      <c r="D36" s="31" t="n">
        <v>-100</v>
      </c>
      <c r="E36" s="31" t="n">
        <v>-100</v>
      </c>
      <c r="F36" s="31" t="n">
        <v>-100</v>
      </c>
      <c r="G36" s="31" t="n">
        <v>-100</v>
      </c>
      <c r="H36" s="22"/>
      <c r="I36" s="22"/>
      <c r="J36" s="22"/>
      <c r="K36" s="22"/>
      <c r="L36" s="22"/>
      <c r="M36" s="22"/>
    </row>
    <row r="37" customFormat="false" ht="12.75" hidden="false" customHeight="false" outlineLevel="0" collapsed="false">
      <c r="A37" s="0" t="s">
        <v>90</v>
      </c>
      <c r="B37" s="31" t="n">
        <v>-50</v>
      </c>
      <c r="C37" s="31" t="n">
        <v>-50</v>
      </c>
      <c r="D37" s="31" t="n">
        <v>-50</v>
      </c>
      <c r="E37" s="31" t="n">
        <v>-50</v>
      </c>
      <c r="F37" s="31" t="n">
        <v>-50</v>
      </c>
      <c r="G37" s="31" t="n">
        <v>-50</v>
      </c>
      <c r="H37" s="22"/>
      <c r="I37" s="22"/>
      <c r="J37" s="22"/>
      <c r="K37" s="22"/>
      <c r="L37" s="22"/>
      <c r="M37" s="22"/>
    </row>
    <row r="38" customFormat="false" ht="12.75" hidden="false" customHeight="false" outlineLevel="0" collapsed="false">
      <c r="A38" s="0" t="s">
        <v>91</v>
      </c>
      <c r="B38" s="31" t="n">
        <v>-150</v>
      </c>
      <c r="C38" s="31" t="n">
        <v>-150</v>
      </c>
      <c r="D38" s="31" t="n">
        <v>-150</v>
      </c>
      <c r="E38" s="31" t="n">
        <v>-150</v>
      </c>
      <c r="F38" s="31" t="n">
        <v>-150</v>
      </c>
      <c r="G38" s="31" t="n">
        <v>-150</v>
      </c>
      <c r="H38" s="22"/>
      <c r="I38" s="22"/>
      <c r="J38" s="22"/>
      <c r="K38" s="22"/>
      <c r="L38" s="22"/>
      <c r="M38" s="22"/>
    </row>
    <row r="39" customFormat="false" ht="12.75" hidden="false" customHeight="false" outlineLevel="0" collapsed="false">
      <c r="A39" s="0" t="s">
        <v>33</v>
      </c>
      <c r="B39" s="31" t="n">
        <v>-40</v>
      </c>
      <c r="C39" s="31" t="n">
        <v>-40</v>
      </c>
      <c r="D39" s="31" t="n">
        <v>-40</v>
      </c>
      <c r="E39" s="31" t="n">
        <v>-40</v>
      </c>
      <c r="F39" s="31" t="n">
        <v>-40</v>
      </c>
      <c r="G39" s="31" t="n">
        <v>-40</v>
      </c>
      <c r="H39" s="22"/>
      <c r="I39" s="22"/>
      <c r="J39" s="22"/>
      <c r="K39" s="22"/>
      <c r="L39" s="22"/>
      <c r="M39" s="22"/>
    </row>
    <row r="40" customFormat="false" ht="12.75" hidden="false" customHeight="false" outlineLevel="0" collapsed="false">
      <c r="A40" s="0" t="s">
        <v>30</v>
      </c>
      <c r="B40" s="31" t="n">
        <v>-75</v>
      </c>
      <c r="C40" s="31" t="n">
        <v>-75</v>
      </c>
      <c r="D40" s="31" t="n">
        <v>-75</v>
      </c>
      <c r="E40" s="31" t="n">
        <v>-75</v>
      </c>
      <c r="F40" s="31" t="n">
        <v>-75</v>
      </c>
      <c r="G40" s="31" t="n">
        <v>-75</v>
      </c>
      <c r="H40" s="22"/>
      <c r="I40" s="22"/>
      <c r="J40" s="22"/>
      <c r="K40" s="22"/>
      <c r="L40" s="22"/>
      <c r="M40" s="22"/>
    </row>
    <row r="41" customFormat="false" ht="12.75" hidden="false" customHeight="false" outlineLevel="0" collapsed="false">
      <c r="A41" s="0" t="s">
        <v>35</v>
      </c>
      <c r="B41" s="31" t="n">
        <v>-75</v>
      </c>
      <c r="C41" s="31" t="n">
        <v>-75</v>
      </c>
      <c r="D41" s="31" t="n">
        <v>-75</v>
      </c>
      <c r="E41" s="31" t="n">
        <v>-75</v>
      </c>
      <c r="F41" s="31" t="n">
        <v>-75</v>
      </c>
      <c r="G41" s="31" t="n">
        <v>-75</v>
      </c>
      <c r="H41" s="22"/>
      <c r="I41" s="22"/>
      <c r="J41" s="22"/>
      <c r="K41" s="22"/>
      <c r="L41" s="22"/>
      <c r="M41" s="22"/>
    </row>
    <row r="42" customFormat="false" ht="12.75" hidden="false" customHeight="false" outlineLevel="0" collapsed="false">
      <c r="A42" s="0" t="s">
        <v>34</v>
      </c>
      <c r="B42" s="31" t="n">
        <v>-45</v>
      </c>
      <c r="C42" s="31" t="n">
        <v>-45</v>
      </c>
      <c r="D42" s="31" t="n">
        <v>-45</v>
      </c>
      <c r="E42" s="31" t="n">
        <v>-45</v>
      </c>
      <c r="F42" s="31" t="n">
        <v>-45</v>
      </c>
      <c r="G42" s="31" t="n">
        <v>-45</v>
      </c>
      <c r="H42" s="22"/>
      <c r="I42" s="22"/>
      <c r="J42" s="22"/>
      <c r="K42" s="22"/>
      <c r="L42" s="22"/>
      <c r="M42" s="22"/>
    </row>
    <row r="43" customFormat="false" ht="12.75" hidden="false" customHeight="false" outlineLevel="0" collapsed="false">
      <c r="A43" s="0" t="s">
        <v>29</v>
      </c>
      <c r="B43" s="31" t="n">
        <v>-50</v>
      </c>
      <c r="C43" s="31" t="n">
        <v>-50</v>
      </c>
      <c r="D43" s="31" t="n">
        <v>-50</v>
      </c>
      <c r="E43" s="31" t="n">
        <v>-50</v>
      </c>
      <c r="F43" s="31" t="n">
        <v>-50</v>
      </c>
      <c r="G43" s="31" t="n">
        <v>-50</v>
      </c>
      <c r="H43" s="22"/>
      <c r="I43" s="22"/>
      <c r="J43" s="22"/>
      <c r="K43" s="22"/>
      <c r="L43" s="22"/>
      <c r="M43" s="22"/>
    </row>
    <row r="44" customFormat="false" ht="12.75" hidden="false" customHeight="false" outlineLevel="0" collapsed="false">
      <c r="A44" s="0" t="s">
        <v>36</v>
      </c>
      <c r="B44" s="31" t="n">
        <v>-100</v>
      </c>
      <c r="C44" s="31" t="n">
        <v>-100</v>
      </c>
      <c r="D44" s="31" t="n">
        <v>-100</v>
      </c>
      <c r="E44" s="31" t="n">
        <v>-100</v>
      </c>
      <c r="F44" s="31" t="n">
        <v>-100</v>
      </c>
      <c r="G44" s="31" t="n">
        <v>-100</v>
      </c>
      <c r="H44" s="22"/>
      <c r="I44" s="22"/>
      <c r="J44" s="22"/>
      <c r="K44" s="22"/>
      <c r="L44" s="22"/>
      <c r="M44" s="22"/>
    </row>
    <row r="45" customFormat="false" ht="12.75" hidden="false" customHeight="false" outlineLevel="0" collapsed="false">
      <c r="A45" s="0" t="s">
        <v>46</v>
      </c>
      <c r="B45" s="31" t="n">
        <v>-600</v>
      </c>
      <c r="C45" s="31" t="n">
        <v>-600</v>
      </c>
      <c r="D45" s="31" t="n">
        <v>-600</v>
      </c>
      <c r="E45" s="31" t="n">
        <v>-600</v>
      </c>
      <c r="F45" s="31" t="n">
        <v>-600</v>
      </c>
      <c r="G45" s="31" t="n">
        <v>-600</v>
      </c>
      <c r="H45" s="22"/>
      <c r="I45" s="22"/>
      <c r="J45" s="22"/>
      <c r="K45" s="22"/>
      <c r="L45" s="22"/>
      <c r="M45" s="22"/>
    </row>
    <row r="46" customFormat="false" ht="12.75" hidden="false" customHeight="false" outlineLevel="0" collapsed="false">
      <c r="A46" s="0" t="s">
        <v>47</v>
      </c>
      <c r="B46" s="31" t="n">
        <v>-400</v>
      </c>
      <c r="C46" s="31" t="n">
        <v>-400</v>
      </c>
      <c r="D46" s="31" t="n">
        <v>-400</v>
      </c>
      <c r="E46" s="31" t="n">
        <v>-400</v>
      </c>
      <c r="F46" s="31" t="n">
        <v>-400</v>
      </c>
      <c r="G46" s="31" t="n">
        <v>-400</v>
      </c>
      <c r="H46" s="22"/>
      <c r="I46" s="22"/>
      <c r="J46" s="22"/>
      <c r="K46" s="22"/>
      <c r="L46" s="22"/>
      <c r="M46" s="22"/>
    </row>
    <row r="47" customFormat="false" ht="12.75" hidden="false" customHeight="false" outlineLevel="0" collapsed="false">
      <c r="A47" s="0" t="s">
        <v>92</v>
      </c>
      <c r="B47" s="31" t="n">
        <v>-100</v>
      </c>
      <c r="C47" s="31" t="n">
        <v>-100</v>
      </c>
      <c r="D47" s="31" t="n">
        <v>-100</v>
      </c>
      <c r="E47" s="31" t="n">
        <v>-100</v>
      </c>
      <c r="F47" s="31" t="n">
        <v>-100</v>
      </c>
      <c r="G47" s="31" t="n">
        <v>-100</v>
      </c>
      <c r="H47" s="22"/>
      <c r="I47" s="22"/>
      <c r="J47" s="22"/>
      <c r="K47" s="22"/>
      <c r="L47" s="22"/>
      <c r="M47" s="22"/>
    </row>
    <row r="48" customFormat="false" ht="12.75" hidden="false" customHeight="false" outlineLevel="0" collapsed="false">
      <c r="A48" s="0" t="s">
        <v>49</v>
      </c>
      <c r="B48" s="31" t="n">
        <v>-75</v>
      </c>
      <c r="C48" s="31" t="n">
        <v>-75</v>
      </c>
      <c r="D48" s="31" t="n">
        <v>-75</v>
      </c>
      <c r="E48" s="31" t="n">
        <v>-75</v>
      </c>
      <c r="F48" s="31" t="n">
        <v>-75</v>
      </c>
      <c r="G48" s="31" t="n">
        <v>-75</v>
      </c>
      <c r="H48" s="21"/>
      <c r="I48" s="22"/>
      <c r="J48" s="21"/>
      <c r="K48" s="22"/>
      <c r="L48" s="22"/>
      <c r="M48" s="22"/>
    </row>
    <row r="49" customFormat="false" ht="13.5" hidden="false" customHeight="false" outlineLevel="0" collapsed="false">
      <c r="B49" s="36" t="n">
        <f aca="false">SUM(B31:B48)</f>
        <v>-2535</v>
      </c>
      <c r="C49" s="36" t="n">
        <f aca="false">SUM(C31:C48)</f>
        <v>-2535</v>
      </c>
      <c r="D49" s="36" t="n">
        <f aca="false">SUM(D31:D48)</f>
        <v>-2535</v>
      </c>
      <c r="E49" s="36" t="n">
        <f aca="false">SUM(E31:E48)</f>
        <v>-2535</v>
      </c>
      <c r="F49" s="36" t="n">
        <f aca="false">SUM(F31:F48)</f>
        <v>-1135</v>
      </c>
      <c r="G49" s="36" t="n">
        <f aca="false">SUM(G31:G48)</f>
        <v>-1135</v>
      </c>
      <c r="H49" s="21"/>
      <c r="I49" s="22"/>
      <c r="J49" s="21"/>
      <c r="K49" s="22"/>
      <c r="L49" s="22"/>
      <c r="M49" s="22"/>
    </row>
    <row r="50" customFormat="false" ht="13.5" hidden="false" customHeight="false" outlineLevel="0" collapsed="false">
      <c r="B50" s="31"/>
      <c r="C50" s="31"/>
      <c r="D50" s="31"/>
      <c r="E50" s="31"/>
      <c r="F50" s="31"/>
      <c r="G50" s="31"/>
      <c r="H50" s="21"/>
      <c r="I50" s="22"/>
      <c r="J50" s="21"/>
      <c r="K50" s="22"/>
      <c r="L50" s="22"/>
      <c r="M50" s="22"/>
    </row>
    <row r="51" customFormat="false" ht="12.75" hidden="false" customHeight="false" outlineLevel="0" collapsed="false">
      <c r="A51" s="34" t="s">
        <v>93</v>
      </c>
      <c r="B51" s="31"/>
      <c r="C51" s="31"/>
      <c r="D51" s="31"/>
      <c r="E51" s="31"/>
      <c r="F51" s="31"/>
      <c r="G51" s="31"/>
      <c r="H51" s="21"/>
      <c r="I51" s="22"/>
      <c r="J51" s="21"/>
      <c r="K51" s="22"/>
      <c r="L51" s="22"/>
      <c r="M51" s="22"/>
    </row>
    <row r="52" customFormat="false" ht="12.75" hidden="false" customHeight="false" outlineLevel="0" collapsed="false">
      <c r="A52" s="0" t="s">
        <v>94</v>
      </c>
      <c r="B52" s="31" t="n">
        <v>-400</v>
      </c>
      <c r="C52" s="31" t="n">
        <v>-400</v>
      </c>
      <c r="D52" s="31" t="n">
        <v>-400</v>
      </c>
      <c r="E52" s="31" t="n">
        <v>-400</v>
      </c>
      <c r="F52" s="31" t="n">
        <v>-400</v>
      </c>
      <c r="G52" s="31" t="n">
        <v>-400</v>
      </c>
      <c r="H52" s="21"/>
      <c r="I52" s="22"/>
      <c r="J52" s="21"/>
      <c r="K52" s="22"/>
      <c r="L52" s="22"/>
      <c r="M52" s="22"/>
    </row>
    <row r="53" customFormat="false" ht="12.75" hidden="false" customHeight="false" outlineLevel="0" collapsed="false">
      <c r="A53" s="0" t="s">
        <v>27</v>
      </c>
      <c r="B53" s="31" t="n">
        <v>-400</v>
      </c>
      <c r="C53" s="31" t="n">
        <v>-400</v>
      </c>
      <c r="D53" s="31" t="n">
        <v>-400</v>
      </c>
      <c r="E53" s="31" t="n">
        <v>-400</v>
      </c>
      <c r="F53" s="31" t="n">
        <v>-400</v>
      </c>
      <c r="G53" s="31" t="n">
        <v>-400</v>
      </c>
      <c r="H53" s="21"/>
      <c r="I53" s="22"/>
      <c r="J53" s="21"/>
      <c r="K53" s="22"/>
      <c r="L53" s="22"/>
      <c r="M53" s="22"/>
    </row>
    <row r="54" customFormat="false" ht="12.75" hidden="false" customHeight="false" outlineLevel="0" collapsed="false">
      <c r="A54" s="0" t="s">
        <v>95</v>
      </c>
      <c r="B54" s="31" t="n">
        <v>-800</v>
      </c>
      <c r="C54" s="31" t="n">
        <v>-670</v>
      </c>
      <c r="D54" s="31" t="n">
        <v>0</v>
      </c>
      <c r="E54" s="31" t="n">
        <v>0</v>
      </c>
      <c r="F54" s="31" t="n">
        <v>-800</v>
      </c>
      <c r="G54" s="31" t="n">
        <v>-670</v>
      </c>
      <c r="H54" s="21"/>
      <c r="I54" s="22"/>
      <c r="J54" s="21"/>
      <c r="K54" s="22"/>
      <c r="L54" s="22"/>
      <c r="M54" s="22"/>
    </row>
    <row r="55" customFormat="false" ht="12.75" hidden="false" customHeight="false" outlineLevel="0" collapsed="false">
      <c r="A55" s="0" t="s">
        <v>96</v>
      </c>
      <c r="B55" s="31" t="n">
        <f aca="false">-(B24*0.85)*0.03/12</f>
        <v>-350.625</v>
      </c>
      <c r="C55" s="31" t="n">
        <f aca="false">-(C24*0.85)*0.03/12</f>
        <v>-265.625</v>
      </c>
      <c r="D55" s="31" t="n">
        <f aca="false">-(D24*0.85)*0.03/12</f>
        <v>-350.625</v>
      </c>
      <c r="E55" s="31" t="n">
        <f aca="false">-(E24*0.85)*0.03/12</f>
        <v>-265.625</v>
      </c>
      <c r="F55" s="31" t="n">
        <f aca="false">-(F24*0.85)*0.03/12</f>
        <v>-350.625</v>
      </c>
      <c r="G55" s="31" t="n">
        <f aca="false">-(G24*0.85)*0.03/12</f>
        <v>-265.625</v>
      </c>
      <c r="H55" s="21"/>
      <c r="I55" s="22"/>
      <c r="J55" s="21"/>
      <c r="K55" s="22"/>
      <c r="L55" s="22"/>
      <c r="M55" s="22"/>
    </row>
    <row r="56" customFormat="false" ht="12.75" hidden="false" customHeight="false" outlineLevel="0" collapsed="false">
      <c r="A56" s="0" t="s">
        <v>97</v>
      </c>
      <c r="B56" s="31" t="n">
        <f aca="false">-(B26*1000)/12</f>
        <v>-83.3333333333333</v>
      </c>
      <c r="C56" s="31" t="n">
        <f aca="false">-(C26*1000)/12</f>
        <v>-83.3333333333333</v>
      </c>
      <c r="D56" s="31" t="n">
        <f aca="false">-(D26*1000)/12</f>
        <v>-83.3333333333333</v>
      </c>
      <c r="E56" s="31" t="n">
        <f aca="false">-(E26*1000)/12</f>
        <v>-83.3333333333333</v>
      </c>
      <c r="F56" s="31" t="n">
        <f aca="false">-(F26*1000)/12</f>
        <v>-250</v>
      </c>
      <c r="G56" s="31" t="n">
        <f aca="false">-(G26*1000)/12</f>
        <v>-250</v>
      </c>
      <c r="H56" s="21"/>
      <c r="I56" s="22"/>
      <c r="J56" s="21"/>
      <c r="K56" s="22"/>
      <c r="L56" s="22"/>
      <c r="M56" s="22"/>
    </row>
    <row r="57" customFormat="false" ht="12.75" hidden="false" customHeight="false" outlineLevel="0" collapsed="false">
      <c r="A57" s="0" t="s">
        <v>98</v>
      </c>
      <c r="B57" s="31" t="n">
        <f aca="false">-B26*145</f>
        <v>-145</v>
      </c>
      <c r="C57" s="31" t="n">
        <f aca="false">-C26*145</f>
        <v>-145</v>
      </c>
      <c r="D57" s="31" t="n">
        <f aca="false">-D26*145</f>
        <v>-145</v>
      </c>
      <c r="E57" s="31" t="n">
        <f aca="false">-E26*145</f>
        <v>-145</v>
      </c>
      <c r="F57" s="31" t="n">
        <f aca="false">-F26*145</f>
        <v>-435</v>
      </c>
      <c r="G57" s="31" t="n">
        <f aca="false">-G26*145</f>
        <v>-435</v>
      </c>
      <c r="H57" s="22"/>
      <c r="I57" s="22"/>
      <c r="J57" s="21"/>
      <c r="K57" s="22"/>
      <c r="L57" s="22"/>
      <c r="M57" s="22"/>
    </row>
    <row r="58" customFormat="false" ht="13.5" hidden="false" customHeight="false" outlineLevel="0" collapsed="false">
      <c r="B58" s="36" t="n">
        <f aca="false">SUM(B52:B57)</f>
        <v>-2178.95833333333</v>
      </c>
      <c r="C58" s="36" t="n">
        <f aca="false">SUM(C52:C57)</f>
        <v>-1963.95833333333</v>
      </c>
      <c r="D58" s="36" t="n">
        <f aca="false">SUM(D52:D57)</f>
        <v>-1378.95833333333</v>
      </c>
      <c r="E58" s="36" t="n">
        <f aca="false">SUM(E52:E57)</f>
        <v>-1293.95833333333</v>
      </c>
      <c r="F58" s="36" t="n">
        <f aca="false">SUM(F52:F57)</f>
        <v>-2635.625</v>
      </c>
      <c r="G58" s="36" t="n">
        <f aca="false">SUM(G52:G57)</f>
        <v>-2420.625</v>
      </c>
      <c r="H58" s="22"/>
      <c r="I58" s="22"/>
      <c r="J58" s="22"/>
      <c r="K58" s="22"/>
      <c r="L58" s="22"/>
      <c r="M58" s="22"/>
    </row>
    <row r="59" customFormat="false" ht="13.5" hidden="false" customHeight="false" outlineLevel="0" collapsed="false">
      <c r="B59" s="3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customFormat="false" ht="12.75" hidden="false" customHeight="false" outlineLevel="0" collapsed="false">
      <c r="B60" s="37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</row>
    <row r="61" customFormat="false" ht="12.75" hidden="false" customHeight="false" outlineLevel="0" collapsed="false">
      <c r="B61" s="3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customFormat="false" ht="12.75" hidden="false" customHeight="false" outlineLevel="0" collapsed="false">
      <c r="B62" s="3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</row>
    <row r="63" customFormat="false" ht="12.75" hidden="false" customHeight="false" outlineLevel="0" collapsed="false">
      <c r="B63" s="3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customFormat="false" ht="12.75" hidden="false" customHeight="false" outlineLevel="0" collapsed="false">
      <c r="B64" s="31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</row>
    <row r="65" customFormat="false" ht="12.75" hidden="false" customHeight="false" outlineLevel="0" collapsed="false">
      <c r="B65" s="3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customFormat="false" ht="12.75" hidden="false" customHeight="false" outlineLevel="0" collapsed="false">
      <c r="B66" s="3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customFormat="false" ht="12.75" hidden="false" customHeight="false" outlineLevel="0" collapsed="false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2002-01-14T13:54:08Z</dcterms:created>
  <dc:creator>ldonoho</dc:creator>
  <dc:description/>
  <dc:language>en-US</dc:language>
  <cp:lastModifiedBy>ldonoho</cp:lastModifiedBy>
  <cp:lastPrinted>2002-01-18T19:17:38Z</cp:lastPrinted>
  <dcterms:modified xsi:type="dcterms:W3CDTF">2002-01-18T19:20:25Z</dcterms:modified>
  <cp:revision>0</cp:revision>
  <dc:subject/>
  <dc:title/>
</cp:coreProperties>
</file>