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witchOption" sheetId="1" state="visible" r:id="rId3"/>
    <sheet name="level effect" sheetId="2" state="visible" r:id="rId4"/>
  </sheets>
  <definedNames>
    <definedName function="true" hidden="false" name="EURO_Forward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<sst xmlns="http://schemas.openxmlformats.org/spreadsheetml/2006/main" count="44" uniqueCount="35">
  <si>
    <t xml:space="preserve">NYMEX add-on</t>
  </si>
  <si>
    <t xml:space="preserve">Fuel</t>
  </si>
  <si>
    <t xml:space="preserve">Fuel </t>
  </si>
  <si>
    <t xml:space="preserve">Correlation</t>
  </si>
  <si>
    <t xml:space="preserve">Switch Option</t>
  </si>
  <si>
    <t xml:space="preserve">Val Date</t>
  </si>
  <si>
    <t xml:space="preserve">SJ-Waha</t>
  </si>
  <si>
    <t xml:space="preserve">SJ-Socal</t>
  </si>
  <si>
    <t xml:space="preserve">Total Transport Value</t>
  </si>
  <si>
    <t xml:space="preserve">Daily Volume</t>
  </si>
  <si>
    <t xml:space="preserve">Trader's</t>
  </si>
  <si>
    <t xml:space="preserve">Demand</t>
  </si>
  <si>
    <t xml:space="preserve">Days</t>
  </si>
  <si>
    <t xml:space="preserve">Volume</t>
  </si>
  <si>
    <t xml:space="preserve">NG</t>
  </si>
  <si>
    <t xml:space="preserve">IF-WAHA</t>
  </si>
  <si>
    <t xml:space="preserve">NGI-SOCAL</t>
  </si>
  <si>
    <t xml:space="preserve">IF-TW/PERMIAN</t>
  </si>
  <si>
    <t xml:space="preserve">IF-ELSO/SJ</t>
  </si>
  <si>
    <t xml:space="preserve">INT</t>
  </si>
  <si>
    <t xml:space="preserve">VOL</t>
  </si>
  <si>
    <t xml:space="preserve">WAHA</t>
  </si>
  <si>
    <t xml:space="preserve">SOCAL</t>
  </si>
  <si>
    <t xml:space="preserve">ELPO/SJ</t>
  </si>
  <si>
    <t xml:space="preserve">SJ1</t>
  </si>
  <si>
    <t xml:space="preserve">SJ2</t>
  </si>
  <si>
    <t xml:space="preserve">DISC</t>
  </si>
  <si>
    <t xml:space="preserve">Vol1</t>
  </si>
  <si>
    <t xml:space="preserve">Vol2</t>
  </si>
  <si>
    <t xml:space="preserve">Op1</t>
  </si>
  <si>
    <t xml:space="preserve">Op2</t>
  </si>
  <si>
    <t xml:space="preserve">Op</t>
  </si>
  <si>
    <t xml:space="preserve">PV(demand)</t>
  </si>
  <si>
    <t xml:space="preserve">Profit/Loss</t>
  </si>
  <si>
    <t xml:space="preserve">Transport PV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</si>
</sst>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#,##0"/>
    <numFmt numFmtId="167" formatCode="0.00%"/>
    <numFmt numFmtId="168" formatCode="0%"/>
    <numFmt numFmtId="169" formatCode="0.00"/>
    <numFmt numFmtId="170" formatCode="0.0000"/>
    <numFmt numFmtId="171" formatCode="d\-mmm\-yy"/>
    <numFmt numFmtId="172" formatCode="0.000"/>
    <numFmt numFmtId="173" formatCode="0.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des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'level effect'!$D$17:$D$22</c:f>
              <c:numCache>
                <c:formatCode>General</c:formatCode>
                <c:ptCount val="6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</c:numCache>
            </c:numRef>
          </c:xVal>
          <c:yVal>
            <c:numRef>
              <c:f>'level effect'!$E$17:$E$22</c:f>
              <c:numCache>
                <c:formatCode>General</c:formatCode>
                <c:ptCount val="6"/>
                <c:pt idx="0">
                  <c:v>21.1472493178893</c:v>
                </c:pt>
                <c:pt idx="1">
                  <c:v>22.6508212109316</c:v>
                </c:pt>
                <c:pt idx="2">
                  <c:v>24.2432384689882</c:v>
                </c:pt>
                <c:pt idx="3">
                  <c:v>25.8950170482141</c:v>
                </c:pt>
                <c:pt idx="4">
                  <c:v>27.5883029182822</c:v>
                </c:pt>
                <c:pt idx="5">
                  <c:v>29.3117047384853</c:v>
                </c:pt>
              </c:numCache>
            </c:numRef>
          </c:yVal>
          <c:smooth val="1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'level effect'!$D$17:$D$22</c:f>
              <c:numCache>
                <c:formatCode>General</c:formatCode>
                <c:ptCount val="6"/>
                <c:pt idx="0">
                  <c:v>-1</c:v>
                </c:pt>
                <c:pt idx="1">
                  <c:v>-0.5</c:v>
                </c:pt>
                <c:pt idx="2">
                  <c:v>0</c:v>
                </c:pt>
                <c:pt idx="3">
                  <c:v>0.5</c:v>
                </c:pt>
                <c:pt idx="4">
                  <c:v>1</c:v>
                </c:pt>
                <c:pt idx="5">
                  <c:v>1.5</c:v>
                </c:pt>
              </c:numCache>
            </c:numRef>
          </c:xVal>
          <c:yVal>
            <c:numRef>
              <c:f>'level effect'!$F$17:$F$22</c:f>
              <c:numCache>
                <c:formatCode>General</c:formatCode>
                <c:ptCount val="6"/>
                <c:pt idx="0">
                  <c:v>35.3759852815576</c:v>
                </c:pt>
                <c:pt idx="1">
                  <c:v>36.6142241398698</c:v>
                </c:pt>
                <c:pt idx="2">
                  <c:v>38.0729156298461</c:v>
                </c:pt>
                <c:pt idx="3">
                  <c:v>39.6861211031985</c:v>
                </c:pt>
                <c:pt idx="4">
                  <c:v>41.4112851129021</c:v>
                </c:pt>
                <c:pt idx="5">
                  <c:v>43.2199406401884</c:v>
                </c:pt>
              </c:numCache>
            </c:numRef>
          </c:yVal>
          <c:smooth val="1"/>
        </c:ser>
        <c:axId val="80706050"/>
        <c:axId val="87017827"/>
      </c:scatterChart>
      <c:valAx>
        <c:axId val="807060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17827"/>
        <c:crossesAt val="0"/>
        <c:crossBetween val="midCat"/>
      </c:valAx>
      <c:valAx>
        <c:axId val="87017827"/>
        <c:scaling>
          <c:orientation val="minMax"/>
          <c:min val="2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06050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49680</xdr:colOff>
      <xdr:row>9</xdr:row>
      <xdr:rowOff>66600</xdr:rowOff>
    </xdr:from>
    <xdr:to>
      <xdr:col>15</xdr:col>
      <xdr:colOff>479160</xdr:colOff>
      <xdr:row>27</xdr:row>
      <xdr:rowOff>95760</xdr:rowOff>
    </xdr:to>
    <xdr:graphicFrame>
      <xdr:nvGraphicFramePr>
        <xdr:cNvPr id="0" name="Chart 1"/>
        <xdr:cNvGraphicFramePr/>
      </xdr:nvGraphicFramePr>
      <xdr:xfrm>
        <a:off x="5182560" y="1523880"/>
        <a:ext cx="5534640" cy="2943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X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  <col collapsed="false" customWidth="true" hidden="false" outlineLevel="0" max="3" min="3" style="0" width="14.7"/>
    <col collapsed="false" customWidth="true" hidden="false" outlineLevel="0" max="4" min="4" style="0" width="13.41"/>
    <col collapsed="false" customWidth="true" hidden="false" outlineLevel="0" max="5" min="5" style="0" width="12.42"/>
    <col collapsed="false" customWidth="true" hidden="false" outlineLevel="0" max="6" min="6" style="0" width="13.99"/>
    <col collapsed="false" customWidth="true" hidden="false" outlineLevel="0" max="7" min="7" style="0" width="9.7"/>
    <col collapsed="false" customWidth="true" hidden="false" outlineLevel="0" max="8" min="8" style="0" width="11.13"/>
    <col collapsed="false" customWidth="true" hidden="false" outlineLevel="0" max="15" min="13" style="0" width="11.28"/>
    <col collapsed="false" customWidth="true" hidden="false" outlineLevel="0" max="16" min="16" style="0" width="11.85"/>
    <col collapsed="false" customWidth="true" hidden="false" outlineLevel="0" max="17" min="17" style="0" width="11.42"/>
    <col collapsed="false" customWidth="true" hidden="false" outlineLevel="0" max="18" min="18" style="0" width="11.56"/>
    <col collapsed="false" customWidth="true" hidden="false" outlineLevel="0" max="22" min="22" style="0" width="14.14"/>
    <col collapsed="false" customWidth="true" hidden="false" outlineLevel="0" max="23" min="23" style="0" width="12.28"/>
    <col collapsed="false" customWidth="true" hidden="false" outlineLevel="0" max="24" min="24" style="0" width="10.13"/>
  </cols>
  <sheetData>
    <row r="2" customFormat="false" ht="12.75" hidden="false" customHeight="false" outlineLevel="0" collapsed="false">
      <c r="K2" s="1" t="s">
        <v>0</v>
      </c>
      <c r="L2" s="2"/>
      <c r="N2" s="3" t="s">
        <v>1</v>
      </c>
      <c r="O2" s="3" t="s">
        <v>2</v>
      </c>
      <c r="Q2" s="3" t="s">
        <v>3</v>
      </c>
      <c r="R2" s="3" t="s">
        <v>3</v>
      </c>
      <c r="V2" s="3" t="s">
        <v>4</v>
      </c>
    </row>
    <row r="3" customFormat="false" ht="12.75" hidden="false" customHeight="false" outlineLevel="0" collapsed="false">
      <c r="C3" s="4" t="s">
        <v>5</v>
      </c>
      <c r="D3" s="5" t="n">
        <v>36811</v>
      </c>
      <c r="K3" s="0" t="n">
        <v>0.5</v>
      </c>
      <c r="N3" s="6" t="s">
        <v>6</v>
      </c>
      <c r="O3" s="6" t="s">
        <v>7</v>
      </c>
      <c r="Q3" s="6" t="s">
        <v>6</v>
      </c>
      <c r="R3" s="6" t="s">
        <v>7</v>
      </c>
      <c r="S3" s="1" t="s">
        <v>8</v>
      </c>
      <c r="T3" s="2"/>
      <c r="V3" s="7"/>
    </row>
    <row r="4" customFormat="false" ht="12.75" hidden="false" customHeight="false" outlineLevel="0" collapsed="false">
      <c r="C4" s="4" t="s">
        <v>9</v>
      </c>
      <c r="D4" s="8" t="n">
        <v>32000</v>
      </c>
      <c r="N4" s="9" t="n">
        <v>0.0131</v>
      </c>
      <c r="O4" s="9" t="n">
        <v>0.0475</v>
      </c>
      <c r="Q4" s="10" t="n">
        <v>0.95</v>
      </c>
      <c r="R4" s="10" t="n">
        <v>0.9</v>
      </c>
      <c r="S4" s="11" t="e">
        <f aca="false">SUM(S7:S92)</f>
        <v>#NAME?</v>
      </c>
      <c r="T4" s="11" t="e">
        <f aca="false">SUM(T7:T92)</f>
        <v>#NAME?</v>
      </c>
      <c r="V4" s="12" t="e">
        <f aca="false">SUMPRODUCT(V21:V78,B21:B78)/SUMPRODUCT(B21:B78,P21:P78)</f>
        <v>#NAME?</v>
      </c>
      <c r="X4" s="3" t="s">
        <v>10</v>
      </c>
    </row>
    <row r="5" customFormat="false" ht="12.75" hidden="false" customHeight="false" outlineLevel="0" collapsed="false">
      <c r="C5" s="4" t="s">
        <v>11</v>
      </c>
      <c r="D5" s="13" t="n">
        <v>0.2175</v>
      </c>
      <c r="Q5" s="0" t="s">
        <v>6</v>
      </c>
      <c r="R5" s="0" t="s">
        <v>7</v>
      </c>
      <c r="S5" s="0" t="s">
        <v>6</v>
      </c>
      <c r="T5" s="0" t="s">
        <v>7</v>
      </c>
      <c r="X5" s="14"/>
    </row>
    <row r="6" customFormat="false" ht="12.75" hidden="false" customHeight="false" outlineLevel="0" collapsed="false">
      <c r="A6" s="0" t="s">
        <v>12</v>
      </c>
      <c r="B6" s="0" t="s">
        <v>13</v>
      </c>
      <c r="D6" s="15" t="s">
        <v>14</v>
      </c>
      <c r="E6" s="16" t="s">
        <v>15</v>
      </c>
      <c r="F6" s="16" t="s">
        <v>16</v>
      </c>
      <c r="G6" s="16" t="s">
        <v>17</v>
      </c>
      <c r="H6" s="17" t="s">
        <v>18</v>
      </c>
      <c r="I6" s="16" t="s">
        <v>19</v>
      </c>
      <c r="J6" s="17" t="s">
        <v>20</v>
      </c>
      <c r="K6" s="17" t="s">
        <v>21</v>
      </c>
      <c r="L6" s="17" t="s">
        <v>22</v>
      </c>
      <c r="M6" s="17" t="s">
        <v>23</v>
      </c>
      <c r="N6" s="17" t="s">
        <v>24</v>
      </c>
      <c r="O6" s="17" t="s">
        <v>25</v>
      </c>
      <c r="P6" s="17" t="s">
        <v>26</v>
      </c>
      <c r="Q6" s="17" t="s">
        <v>27</v>
      </c>
      <c r="R6" s="17" t="s">
        <v>28</v>
      </c>
      <c r="S6" s="17" t="s">
        <v>29</v>
      </c>
      <c r="T6" s="17" t="s">
        <v>30</v>
      </c>
      <c r="U6" s="17" t="s">
        <v>31</v>
      </c>
      <c r="V6" s="17" t="s">
        <v>4</v>
      </c>
      <c r="W6" s="17" t="s">
        <v>32</v>
      </c>
      <c r="X6" s="17" t="s">
        <v>33</v>
      </c>
    </row>
    <row r="7" customFormat="false" ht="12.75" hidden="false" customHeight="false" outlineLevel="0" collapsed="false">
      <c r="A7" s="0" t="n">
        <f aca="false">EOMONTH(C7,0)-C7+1</f>
        <v>30</v>
      </c>
      <c r="B7" s="0" t="n">
        <f aca="false">A7*$D$4</f>
        <v>960000</v>
      </c>
      <c r="C7" s="18" t="n">
        <v>36831</v>
      </c>
      <c r="D7" s="19" t="n">
        <v>5.134</v>
      </c>
      <c r="E7" s="19" t="n">
        <v>-0.02</v>
      </c>
      <c r="F7" s="19" t="n">
        <v>0.35</v>
      </c>
      <c r="G7" s="19" t="n">
        <v>-0.1475</v>
      </c>
      <c r="H7" s="19" t="n">
        <v>-0.25</v>
      </c>
      <c r="I7" s="19" t="n">
        <v>0.058083980024618</v>
      </c>
      <c r="J7" s="19" t="n">
        <v>0.47</v>
      </c>
      <c r="K7" s="19" t="n">
        <f aca="false">D7+E7+$K$3</f>
        <v>5.614</v>
      </c>
      <c r="L7" s="19" t="n">
        <f aca="false">F7+D7+$K$3</f>
        <v>5.984</v>
      </c>
      <c r="M7" s="19" t="n">
        <f aca="false">D7+H7+$K$3</f>
        <v>5.384</v>
      </c>
      <c r="N7" s="19" t="n">
        <f aca="false">M7/(1-$N$4)</f>
        <v>5.45546661262539</v>
      </c>
      <c r="O7" s="19" t="n">
        <f aca="false">M7/(1-$O$4)</f>
        <v>5.65249343832021</v>
      </c>
      <c r="P7" s="19" t="n">
        <f aca="false">1/(1+I7/2)^(2*(C7-$D$3)/365.2)</f>
        <v>0.996869285240114</v>
      </c>
      <c r="Q7" s="19" t="n">
        <f aca="false">SQRT(2*(1-$Q$4))*J7</f>
        <v>0.148627050027914</v>
      </c>
      <c r="R7" s="20" t="n">
        <f aca="false">SQRT(2*(1-$R$4))*J7</f>
        <v>0.21019038988498</v>
      </c>
      <c r="S7" s="21" t="e">
        <f aca="false">EURO_Forward(K7,N7,I7,Q7,C7-$D$3,1,0)</f>
        <v>#NAME?</v>
      </c>
      <c r="T7" s="21" t="e">
        <f aca="false">EURO_Forward(L7,O7,I7,R7,C7-$D$3,1,0)</f>
        <v>#NAME?</v>
      </c>
      <c r="U7" s="21" t="e">
        <f aca="false">MAX(S7:T7)</f>
        <v>#NAME?</v>
      </c>
      <c r="V7" s="21" t="e">
        <f aca="false">U7-S7</f>
        <v>#NAME?</v>
      </c>
      <c r="W7" s="20" t="n">
        <f aca="false">P7*$D$5</f>
        <v>0.216819069539725</v>
      </c>
      <c r="X7" s="20" t="e">
        <f aca="false">U7-W7</f>
        <v>#NAME?</v>
      </c>
    </row>
    <row r="8" customFormat="false" ht="12.75" hidden="false" customHeight="false" outlineLevel="0" collapsed="false">
      <c r="A8" s="0" t="n">
        <f aca="false">EOMONTH(C8,0)-C8+1</f>
        <v>31</v>
      </c>
      <c r="B8" s="0" t="n">
        <f aca="false">A8*$D$4</f>
        <v>992000</v>
      </c>
      <c r="C8" s="18" t="n">
        <v>36861</v>
      </c>
      <c r="D8" s="19" t="n">
        <v>5.236</v>
      </c>
      <c r="E8" s="19" t="n">
        <v>-0.0525</v>
      </c>
      <c r="F8" s="19" t="n">
        <v>0.21</v>
      </c>
      <c r="G8" s="19" t="n">
        <v>-0.1475</v>
      </c>
      <c r="H8" s="19" t="n">
        <v>-0.25</v>
      </c>
      <c r="I8" s="19" t="n">
        <v>0.058113617026397</v>
      </c>
      <c r="J8" s="19" t="n">
        <v>0.5375</v>
      </c>
      <c r="K8" s="19" t="n">
        <f aca="false">D8+E8+$K$3</f>
        <v>5.6835</v>
      </c>
      <c r="L8" s="19" t="n">
        <f aca="false">F8+D8+$K$3</f>
        <v>5.946</v>
      </c>
      <c r="M8" s="19" t="n">
        <f aca="false">D8+H8+$K$3</f>
        <v>5.486</v>
      </c>
      <c r="N8" s="19" t="n">
        <f aca="false">M8/(1-$N$4)</f>
        <v>5.55882054919445</v>
      </c>
      <c r="O8" s="19" t="n">
        <f aca="false">M8/(1-$O$4)</f>
        <v>5.75958005249344</v>
      </c>
      <c r="P8" s="19" t="n">
        <f aca="false">1/(1+I8/2)^(2*(C8-$D$3)/365.2)</f>
        <v>0.992187668787032</v>
      </c>
      <c r="Q8" s="19" t="n">
        <f aca="false">SQRT(2*(1-$Q$4))*J8</f>
        <v>0.16997242423405</v>
      </c>
      <c r="R8" s="20" t="n">
        <f aca="false">SQRT(2*(1-$R$4))*J8</f>
        <v>0.240377307581227</v>
      </c>
      <c r="S8" s="21" t="e">
        <f aca="false">EURO_Forward(K8,N8,I8,Q8,C8-$D$3,1,0)</f>
        <v>#NAME?</v>
      </c>
      <c r="T8" s="21" t="e">
        <f aca="false">EURO_Forward(L8,O8,I8,R8,C8-$D$3,1,0)</f>
        <v>#NAME?</v>
      </c>
      <c r="U8" s="21" t="e">
        <f aca="false">MAX(S8:T8)</f>
        <v>#NAME?</v>
      </c>
      <c r="V8" s="21" t="e">
        <f aca="false">U8-S8</f>
        <v>#NAME?</v>
      </c>
      <c r="W8" s="20" t="n">
        <f aca="false">P8*$D$5</f>
        <v>0.215800817961179</v>
      </c>
      <c r="X8" s="20" t="e">
        <f aca="false">U8-W8</f>
        <v>#NAME?</v>
      </c>
    </row>
    <row r="9" customFormat="false" ht="12.75" hidden="false" customHeight="false" outlineLevel="0" collapsed="false">
      <c r="A9" s="0" t="n">
        <f aca="false">EOMONTH(C9,0)-C9+1</f>
        <v>31</v>
      </c>
      <c r="B9" s="0" t="n">
        <f aca="false">A9*$D$4</f>
        <v>992000</v>
      </c>
      <c r="C9" s="18" t="n">
        <v>36892</v>
      </c>
      <c r="D9" s="19" t="n">
        <v>5.211</v>
      </c>
      <c r="E9" s="19" t="n">
        <v>-0.06</v>
      </c>
      <c r="F9" s="19" t="n">
        <v>0.1825</v>
      </c>
      <c r="G9" s="19" t="n">
        <v>-0.1475</v>
      </c>
      <c r="H9" s="19" t="n">
        <v>-0.25</v>
      </c>
      <c r="I9" s="19" t="n">
        <v>0.058149846368571</v>
      </c>
      <c r="J9" s="19" t="n">
        <v>0.595</v>
      </c>
      <c r="K9" s="19" t="n">
        <f aca="false">D9+E9+$K$3</f>
        <v>5.651</v>
      </c>
      <c r="L9" s="19" t="n">
        <f aca="false">F9+D9+$K$3</f>
        <v>5.8935</v>
      </c>
      <c r="M9" s="19" t="n">
        <f aca="false">D9+H9+$K$3</f>
        <v>5.461</v>
      </c>
      <c r="N9" s="19" t="n">
        <f aca="false">M9/(1-$N$4)</f>
        <v>5.53348870199615</v>
      </c>
      <c r="O9" s="19" t="n">
        <f aca="false">M9/(1-$O$4)</f>
        <v>5.73333333333333</v>
      </c>
      <c r="P9" s="19" t="n">
        <f aca="false">1/(1+I9/2)^(2*(C9-$D$3)/365.2)</f>
        <v>0.987366994423969</v>
      </c>
      <c r="Q9" s="19" t="n">
        <f aca="false">SQRT(2*(1-$Q$4))*J9</f>
        <v>0.188155520780019</v>
      </c>
      <c r="R9" s="20" t="n">
        <f aca="false">SQRT(2*(1-$R$4))*J9</f>
        <v>0.266092089322475</v>
      </c>
      <c r="S9" s="21" t="e">
        <f aca="false">EURO_Forward(K9,N9,I9,Q9,C9-$D$3,1,0)</f>
        <v>#NAME?</v>
      </c>
      <c r="T9" s="21" t="e">
        <f aca="false">EURO_Forward(L9,O9,I9,R9,C9-$D$3,1,0)</f>
        <v>#NAME?</v>
      </c>
      <c r="U9" s="21" t="e">
        <f aca="false">MAX(S9:T9)</f>
        <v>#NAME?</v>
      </c>
      <c r="V9" s="21" t="e">
        <f aca="false">U9-S9</f>
        <v>#NAME?</v>
      </c>
      <c r="W9" s="20" t="n">
        <f aca="false">P9*$D$5</f>
        <v>0.214752321287213</v>
      </c>
      <c r="X9" s="20" t="e">
        <f aca="false">U9-W9</f>
        <v>#NAME?</v>
      </c>
    </row>
    <row r="10" customFormat="false" ht="12.75" hidden="false" customHeight="false" outlineLevel="0" collapsed="false">
      <c r="A10" s="0" t="n">
        <f aca="false">EOMONTH(C10,0)-C10+1</f>
        <v>28</v>
      </c>
      <c r="B10" s="0" t="n">
        <f aca="false">A10*$D$4</f>
        <v>896000</v>
      </c>
      <c r="C10" s="18" t="n">
        <v>36923</v>
      </c>
      <c r="D10" s="19" t="n">
        <v>5.001</v>
      </c>
      <c r="E10" s="19" t="n">
        <v>-0.0425</v>
      </c>
      <c r="F10" s="19" t="n">
        <v>0.1325</v>
      </c>
      <c r="G10" s="19" t="n">
        <v>-0.1475</v>
      </c>
      <c r="H10" s="19" t="n">
        <v>-0.25</v>
      </c>
      <c r="I10" s="19" t="n">
        <v>0.058194949407945</v>
      </c>
      <c r="J10" s="19" t="n">
        <v>0.595</v>
      </c>
      <c r="K10" s="19" t="n">
        <f aca="false">D10+E10+$K$3</f>
        <v>5.4585</v>
      </c>
      <c r="L10" s="19" t="n">
        <f aca="false">F10+D10+$K$3</f>
        <v>5.6335</v>
      </c>
      <c r="M10" s="19" t="n">
        <f aca="false">D10+H10+$K$3</f>
        <v>5.251</v>
      </c>
      <c r="N10" s="19" t="n">
        <f aca="false">M10/(1-$N$4)</f>
        <v>5.32070118553045</v>
      </c>
      <c r="O10" s="19" t="n">
        <f aca="false">M10/(1-$O$4)</f>
        <v>5.51286089238845</v>
      </c>
      <c r="P10" s="19" t="n">
        <f aca="false">1/(1+I10/2)^(2*(C10-$D$3)/365.2)</f>
        <v>0.982561271051966</v>
      </c>
      <c r="Q10" s="19" t="n">
        <f aca="false">SQRT(2*(1-$Q$4))*J10</f>
        <v>0.188155520780019</v>
      </c>
      <c r="R10" s="20" t="n">
        <f aca="false">SQRT(2*(1-$R$4))*J10</f>
        <v>0.266092089322475</v>
      </c>
      <c r="S10" s="21" t="e">
        <f aca="false">EURO_Forward(K10,N10,I10,Q10,C10-$D$3,1,0)</f>
        <v>#NAME?</v>
      </c>
      <c r="T10" s="21" t="e">
        <f aca="false">EURO_Forward(L10,O10,I10,R10,C10-$D$3,1,0)</f>
        <v>#NAME?</v>
      </c>
      <c r="U10" s="21" t="e">
        <f aca="false">MAX(S10:T10)</f>
        <v>#NAME?</v>
      </c>
      <c r="V10" s="21" t="e">
        <f aca="false">U10-S10</f>
        <v>#NAME?</v>
      </c>
      <c r="W10" s="20" t="n">
        <f aca="false">P10*$D$5</f>
        <v>0.213707076453803</v>
      </c>
      <c r="X10" s="20" t="e">
        <f aca="false">U10-W10</f>
        <v>#NAME?</v>
      </c>
    </row>
    <row r="11" customFormat="false" ht="12.75" hidden="false" customHeight="false" outlineLevel="0" collapsed="false">
      <c r="A11" s="0" t="n">
        <f aca="false">EOMONTH(C11,0)-C11+1</f>
        <v>31</v>
      </c>
      <c r="B11" s="0" t="n">
        <f aca="false">A11*$D$4</f>
        <v>992000</v>
      </c>
      <c r="C11" s="18" t="n">
        <v>36951</v>
      </c>
      <c r="D11" s="19" t="n">
        <v>4.764</v>
      </c>
      <c r="E11" s="19" t="n">
        <v>-0.025</v>
      </c>
      <c r="F11" s="19" t="n">
        <v>0.045</v>
      </c>
      <c r="G11" s="19" t="n">
        <v>-0.15</v>
      </c>
      <c r="H11" s="19" t="n">
        <v>-0.25</v>
      </c>
      <c r="I11" s="19" t="n">
        <v>0.058235687637057</v>
      </c>
      <c r="J11" s="19" t="n">
        <v>0.545</v>
      </c>
      <c r="K11" s="19" t="n">
        <f aca="false">D11+E11+$K$3</f>
        <v>5.239</v>
      </c>
      <c r="L11" s="19" t="n">
        <f aca="false">F11+D11+$K$3</f>
        <v>5.309</v>
      </c>
      <c r="M11" s="19" t="n">
        <f aca="false">D11+H11+$K$3</f>
        <v>5.014</v>
      </c>
      <c r="N11" s="19" t="n">
        <f aca="false">M11/(1-$N$4)</f>
        <v>5.08055527409059</v>
      </c>
      <c r="O11" s="19" t="n">
        <f aca="false">M11/(1-$O$4)</f>
        <v>5.26404199475066</v>
      </c>
      <c r="P11" s="19" t="n">
        <f aca="false">1/(1+I11/2)^(2*(C11-$D$3)/365.2)</f>
        <v>0.978234469483942</v>
      </c>
      <c r="Q11" s="19" t="n">
        <f aca="false">SQRT(2*(1-$Q$4))*J11</f>
        <v>0.172344132479177</v>
      </c>
      <c r="R11" s="20" t="n">
        <f aca="false">SQRT(2*(1-$R$4))*J11</f>
        <v>0.243731409547477</v>
      </c>
      <c r="S11" s="21" t="e">
        <f aca="false">EURO_Forward(K11,N11,I11,Q11,C11-$D$3,1,0)</f>
        <v>#NAME?</v>
      </c>
      <c r="T11" s="21" t="e">
        <f aca="false">EURO_Forward(L11,O11,I11,R11,C11-$D$3,1,0)</f>
        <v>#NAME?</v>
      </c>
      <c r="U11" s="21" t="e">
        <f aca="false">MAX(S11:T11)</f>
        <v>#NAME?</v>
      </c>
      <c r="V11" s="21" t="e">
        <f aca="false">U11-S11</f>
        <v>#NAME?</v>
      </c>
      <c r="W11" s="20" t="n">
        <f aca="false">P11*$D$5</f>
        <v>0.212765997112757</v>
      </c>
      <c r="X11" s="20" t="e">
        <f aca="false">U11-W11</f>
        <v>#NAME?</v>
      </c>
    </row>
    <row r="12" customFormat="false" ht="12.75" hidden="false" customHeight="false" outlineLevel="0" collapsed="false">
      <c r="A12" s="0" t="n">
        <f aca="false">EOMONTH(C12,0)-C12+1</f>
        <v>30</v>
      </c>
      <c r="B12" s="0" t="n">
        <f aca="false">A12*$D$4</f>
        <v>960000</v>
      </c>
      <c r="C12" s="18" t="n">
        <v>36982</v>
      </c>
      <c r="D12" s="19" t="n">
        <v>4.527</v>
      </c>
      <c r="E12" s="19" t="n">
        <v>0.01</v>
      </c>
      <c r="F12" s="19" t="n">
        <v>0.035</v>
      </c>
      <c r="G12" s="19" t="n">
        <v>-0.145</v>
      </c>
      <c r="H12" s="19" t="n">
        <v>-0.25</v>
      </c>
      <c r="I12" s="19" t="n">
        <v>0.058274762153269</v>
      </c>
      <c r="J12" s="19" t="n">
        <v>0.43</v>
      </c>
      <c r="K12" s="19" t="n">
        <f aca="false">D12+E12+$K$3</f>
        <v>5.037</v>
      </c>
      <c r="L12" s="19" t="n">
        <f aca="false">F12+D12+$K$3</f>
        <v>5.062</v>
      </c>
      <c r="M12" s="19" t="n">
        <f aca="false">D12+H12+$K$3</f>
        <v>4.777</v>
      </c>
      <c r="N12" s="19" t="n">
        <f aca="false">M12/(1-$N$4)</f>
        <v>4.84040936265073</v>
      </c>
      <c r="O12" s="19" t="n">
        <f aca="false">M12/(1-$O$4)</f>
        <v>5.01522309711286</v>
      </c>
      <c r="P12" s="19" t="n">
        <f aca="false">1/(1+I12/2)^(2*(C12-$D$3)/365.2)</f>
        <v>0.973462081378987</v>
      </c>
      <c r="Q12" s="19" t="n">
        <f aca="false">SQRT(2*(1-$Q$4))*J12</f>
        <v>0.13597793938724</v>
      </c>
      <c r="R12" s="20" t="n">
        <f aca="false">SQRT(2*(1-$R$4))*J12</f>
        <v>0.192301846064982</v>
      </c>
      <c r="S12" s="21" t="e">
        <f aca="false">EURO_Forward(K12,N12,I12,Q12,C12-$D$3,1,0)</f>
        <v>#NAME?</v>
      </c>
      <c r="T12" s="21" t="e">
        <f aca="false">EURO_Forward(L12,O12,I12,R12,C12-$D$3,1,0)</f>
        <v>#NAME?</v>
      </c>
      <c r="U12" s="21" t="e">
        <f aca="false">MAX(S12:T12)</f>
        <v>#NAME?</v>
      </c>
      <c r="V12" s="21" t="e">
        <f aca="false">U12-S12</f>
        <v>#NAME?</v>
      </c>
      <c r="W12" s="20" t="n">
        <f aca="false">P12*$D$5</f>
        <v>0.21172800269993</v>
      </c>
      <c r="X12" s="20" t="e">
        <f aca="false">U12-W12</f>
        <v>#NAME?</v>
      </c>
    </row>
    <row r="13" customFormat="false" ht="12.75" hidden="false" customHeight="false" outlineLevel="0" collapsed="false">
      <c r="A13" s="0" t="n">
        <f aca="false">EOMONTH(C13,0)-C13+1</f>
        <v>31</v>
      </c>
      <c r="B13" s="0" t="n">
        <f aca="false">A13*$D$4</f>
        <v>992000</v>
      </c>
      <c r="C13" s="18" t="n">
        <v>37012</v>
      </c>
      <c r="D13" s="19" t="n">
        <v>4.447</v>
      </c>
      <c r="E13" s="19" t="n">
        <v>0.0125</v>
      </c>
      <c r="F13" s="19" t="n">
        <v>0.115</v>
      </c>
      <c r="G13" s="19" t="n">
        <v>-0.145</v>
      </c>
      <c r="H13" s="19" t="n">
        <v>-0.25</v>
      </c>
      <c r="I13" s="19" t="n">
        <v>0.058302138588287</v>
      </c>
      <c r="J13" s="19" t="n">
        <v>0.385</v>
      </c>
      <c r="K13" s="19" t="n">
        <f aca="false">D13+E13+$K$3</f>
        <v>4.9595</v>
      </c>
      <c r="L13" s="19" t="n">
        <f aca="false">F13+D13+$K$3</f>
        <v>5.062</v>
      </c>
      <c r="M13" s="19" t="n">
        <f aca="false">D13+H13+$K$3</f>
        <v>4.697</v>
      </c>
      <c r="N13" s="19" t="n">
        <f aca="false">M13/(1-$N$4)</f>
        <v>4.75934745161617</v>
      </c>
      <c r="O13" s="19" t="n">
        <f aca="false">M13/(1-$O$4)</f>
        <v>4.93123359580053</v>
      </c>
      <c r="P13" s="19" t="n">
        <f aca="false">1/(1+I13/2)^(2*(C13-$D$3)/365.2)</f>
        <v>0.968865272661406</v>
      </c>
      <c r="Q13" s="19" t="n">
        <f aca="false">SQRT(2*(1-$Q$4))*J13</f>
        <v>0.121747689916483</v>
      </c>
      <c r="R13" s="20" t="n">
        <f aca="false">SQRT(2*(1-$R$4))*J13</f>
        <v>0.172177234267484</v>
      </c>
      <c r="S13" s="21" t="e">
        <f aca="false">EURO_Forward(K13,N13,I13,Q13,C13-$D$3,1,0)</f>
        <v>#NAME?</v>
      </c>
      <c r="T13" s="21" t="e">
        <f aca="false">EURO_Forward(L13,O13,I13,R13,C13-$D$3,1,0)</f>
        <v>#NAME?</v>
      </c>
      <c r="U13" s="21" t="e">
        <f aca="false">MAX(S13:T13)</f>
        <v>#NAME?</v>
      </c>
      <c r="V13" s="21" t="e">
        <f aca="false">U13-S13</f>
        <v>#NAME?</v>
      </c>
      <c r="W13" s="20" t="n">
        <f aca="false">P13*$D$5</f>
        <v>0.210728196803856</v>
      </c>
      <c r="X13" s="20" t="e">
        <f aca="false">U13-W13</f>
        <v>#NAME?</v>
      </c>
    </row>
    <row r="14" customFormat="false" ht="12.75" hidden="false" customHeight="false" outlineLevel="0" collapsed="false">
      <c r="A14" s="0" t="n">
        <f aca="false">EOMONTH(C14,0)-C14+1</f>
        <v>30</v>
      </c>
      <c r="B14" s="0" t="n">
        <f aca="false">A14*$D$4</f>
        <v>960000</v>
      </c>
      <c r="C14" s="18" t="n">
        <v>37043</v>
      </c>
      <c r="D14" s="19" t="n">
        <v>4.432</v>
      </c>
      <c r="E14" s="19" t="n">
        <v>0.0225</v>
      </c>
      <c r="F14" s="19" t="n">
        <v>0.26</v>
      </c>
      <c r="G14" s="19" t="n">
        <v>-0.145</v>
      </c>
      <c r="H14" s="19" t="n">
        <v>-0.25</v>
      </c>
      <c r="I14" s="19" t="n">
        <v>0.05833042757114</v>
      </c>
      <c r="J14" s="19" t="n">
        <v>0.38</v>
      </c>
      <c r="K14" s="19" t="n">
        <f aca="false">D14+E14+$K$3</f>
        <v>4.9545</v>
      </c>
      <c r="L14" s="19" t="n">
        <f aca="false">F14+D14+$K$3</f>
        <v>5.192</v>
      </c>
      <c r="M14" s="19" t="n">
        <f aca="false">D14+H14+$K$3</f>
        <v>4.682</v>
      </c>
      <c r="N14" s="19" t="n">
        <f aca="false">M14/(1-$N$4)</f>
        <v>4.74414834329719</v>
      </c>
      <c r="O14" s="19" t="n">
        <f aca="false">M14/(1-$O$4)</f>
        <v>4.91548556430446</v>
      </c>
      <c r="P14" s="19" t="n">
        <f aca="false">1/(1+I14/2)^(2*(C14-$D$3)/365.2)</f>
        <v>0.96413361342921</v>
      </c>
      <c r="Q14" s="19" t="n">
        <f aca="false">SQRT(2*(1-$Q$4))*J14</f>
        <v>0.120166551086398</v>
      </c>
      <c r="R14" s="20" t="n">
        <f aca="false">SQRT(2*(1-$R$4))*J14</f>
        <v>0.169941166289984</v>
      </c>
      <c r="S14" s="21" t="e">
        <f aca="false">EURO_Forward(K14,N14,I14,Q14,C14-$D$3,1,0)</f>
        <v>#NAME?</v>
      </c>
      <c r="T14" s="21" t="e">
        <f aca="false">EURO_Forward(L14,O14,I14,R14,C14-$D$3,1,0)</f>
        <v>#NAME?</v>
      </c>
      <c r="U14" s="21" t="e">
        <f aca="false">MAX(S14:T14)</f>
        <v>#NAME?</v>
      </c>
      <c r="V14" s="21" t="e">
        <f aca="false">U14-S14</f>
        <v>#NAME?</v>
      </c>
      <c r="W14" s="20" t="n">
        <f aca="false">P14*$D$5</f>
        <v>0.209699060920853</v>
      </c>
      <c r="X14" s="20" t="e">
        <f aca="false">U14-W14</f>
        <v>#NAME?</v>
      </c>
    </row>
    <row r="15" customFormat="false" ht="12.75" hidden="false" customHeight="false" outlineLevel="0" collapsed="false">
      <c r="A15" s="0" t="n">
        <f aca="false">EOMONTH(C15,0)-C15+1</f>
        <v>31</v>
      </c>
      <c r="B15" s="0" t="n">
        <f aca="false">A15*$D$4</f>
        <v>992000</v>
      </c>
      <c r="C15" s="18" t="n">
        <v>37073</v>
      </c>
      <c r="D15" s="19" t="n">
        <v>4.425</v>
      </c>
      <c r="E15" s="19" t="n">
        <v>0.0275</v>
      </c>
      <c r="F15" s="19" t="n">
        <v>0.665</v>
      </c>
      <c r="G15" s="19" t="n">
        <v>-0.145</v>
      </c>
      <c r="H15" s="19" t="n">
        <v>-0.25</v>
      </c>
      <c r="I15" s="19" t="n">
        <v>0.05835771068062</v>
      </c>
      <c r="J15" s="19" t="n">
        <v>0.38</v>
      </c>
      <c r="K15" s="19" t="n">
        <f aca="false">D15+E15+$K$3</f>
        <v>4.9525</v>
      </c>
      <c r="L15" s="19" t="n">
        <f aca="false">F15+D15+$K$3</f>
        <v>5.59</v>
      </c>
      <c r="M15" s="19" t="n">
        <f aca="false">D15+H15+$K$3</f>
        <v>4.675</v>
      </c>
      <c r="N15" s="19" t="n">
        <f aca="false">M15/(1-$N$4)</f>
        <v>4.73705542608167</v>
      </c>
      <c r="O15" s="19" t="n">
        <f aca="false">M15/(1-$O$4)</f>
        <v>4.90813648293963</v>
      </c>
      <c r="P15" s="19" t="n">
        <f aca="false">1/(1+I15/2)^(2*(C15-$D$3)/365.2)</f>
        <v>0.959572390586914</v>
      </c>
      <c r="Q15" s="19" t="n">
        <f aca="false">SQRT(2*(1-$Q$4))*J15</f>
        <v>0.120166551086398</v>
      </c>
      <c r="R15" s="20" t="n">
        <f aca="false">SQRT(2*(1-$R$4))*J15</f>
        <v>0.169941166289984</v>
      </c>
      <c r="S15" s="21" t="e">
        <f aca="false">EURO_Forward(K15,N15,I15,Q15,C15-$D$3,1,0)</f>
        <v>#NAME?</v>
      </c>
      <c r="T15" s="21" t="e">
        <f aca="false">EURO_Forward(L15,O15,I15,R15,C15-$D$3,1,0)</f>
        <v>#NAME?</v>
      </c>
      <c r="U15" s="21" t="e">
        <f aca="false">MAX(S15:T15)</f>
        <v>#NAME?</v>
      </c>
      <c r="V15" s="21" t="e">
        <f aca="false">U15-S15</f>
        <v>#NAME?</v>
      </c>
      <c r="W15" s="20" t="n">
        <f aca="false">P15*$D$5</f>
        <v>0.208706994952654</v>
      </c>
      <c r="X15" s="20" t="e">
        <f aca="false">U15-W15</f>
        <v>#NAME?</v>
      </c>
    </row>
    <row r="16" customFormat="false" ht="12.75" hidden="false" customHeight="false" outlineLevel="0" collapsed="false">
      <c r="A16" s="0" t="n">
        <f aca="false">EOMONTH(C16,0)-C16+1</f>
        <v>31</v>
      </c>
      <c r="B16" s="0" t="n">
        <f aca="false">A16*$D$4</f>
        <v>992000</v>
      </c>
      <c r="C16" s="18" t="n">
        <v>37104</v>
      </c>
      <c r="D16" s="19" t="n">
        <v>4.425</v>
      </c>
      <c r="E16" s="19" t="n">
        <v>0.03</v>
      </c>
      <c r="F16" s="19" t="n">
        <v>0.7</v>
      </c>
      <c r="G16" s="19" t="n">
        <v>-0.145</v>
      </c>
      <c r="H16" s="19" t="n">
        <v>-0.25</v>
      </c>
      <c r="I16" s="19" t="n">
        <v>0.058385725970361</v>
      </c>
      <c r="J16" s="19" t="n">
        <v>0.38</v>
      </c>
      <c r="K16" s="19" t="n">
        <f aca="false">D16+E16+$K$3</f>
        <v>4.955</v>
      </c>
      <c r="L16" s="19" t="n">
        <f aca="false">F16+D16+$K$3</f>
        <v>5.625</v>
      </c>
      <c r="M16" s="19" t="n">
        <f aca="false">D16+H16+$K$3</f>
        <v>4.675</v>
      </c>
      <c r="N16" s="19" t="n">
        <f aca="false">M16/(1-$N$4)</f>
        <v>4.73705542608167</v>
      </c>
      <c r="O16" s="19" t="n">
        <f aca="false">M16/(1-$O$4)</f>
        <v>4.90813648293963</v>
      </c>
      <c r="P16" s="19" t="n">
        <f aca="false">1/(1+I16/2)^(2*(C16-$D$3)/365.2)</f>
        <v>0.954877558524146</v>
      </c>
      <c r="Q16" s="19" t="n">
        <f aca="false">SQRT(2*(1-$Q$4))*J16</f>
        <v>0.120166551086398</v>
      </c>
      <c r="R16" s="20" t="n">
        <f aca="false">SQRT(2*(1-$R$4))*J16</f>
        <v>0.169941166289984</v>
      </c>
      <c r="S16" s="21" t="e">
        <f aca="false">EURO_Forward(K16,N16,I16,Q16,C16-$D$3,1,0)</f>
        <v>#NAME?</v>
      </c>
      <c r="T16" s="21" t="e">
        <f aca="false">EURO_Forward(L16,O16,I16,R16,C16-$D$3,1,0)</f>
        <v>#NAME?</v>
      </c>
      <c r="U16" s="21" t="e">
        <f aca="false">MAX(S16:T16)</f>
        <v>#NAME?</v>
      </c>
      <c r="V16" s="21" t="e">
        <f aca="false">U16-S16</f>
        <v>#NAME?</v>
      </c>
      <c r="W16" s="20" t="n">
        <f aca="false">P16*$D$5</f>
        <v>0.207685868979002</v>
      </c>
      <c r="X16" s="20" t="e">
        <f aca="false">U16-W16</f>
        <v>#NAME?</v>
      </c>
    </row>
    <row r="17" customFormat="false" ht="12.75" hidden="false" customHeight="false" outlineLevel="0" collapsed="false">
      <c r="A17" s="0" t="n">
        <f aca="false">EOMONTH(C17,0)-C17+1</f>
        <v>30</v>
      </c>
      <c r="B17" s="0" t="n">
        <f aca="false">A17*$D$4</f>
        <v>960000</v>
      </c>
      <c r="C17" s="18" t="n">
        <v>37135</v>
      </c>
      <c r="D17" s="19" t="n">
        <v>4.415</v>
      </c>
      <c r="E17" s="19" t="n">
        <v>0.0275</v>
      </c>
      <c r="F17" s="19" t="n">
        <v>0.68</v>
      </c>
      <c r="G17" s="19" t="n">
        <v>-0.145</v>
      </c>
      <c r="H17" s="19" t="n">
        <v>-0.25</v>
      </c>
      <c r="I17" s="19" t="n">
        <v>0.058413741260101</v>
      </c>
      <c r="J17" s="19" t="n">
        <v>0.3825</v>
      </c>
      <c r="K17" s="19" t="n">
        <f aca="false">D17+E17+$K$3</f>
        <v>4.9425</v>
      </c>
      <c r="L17" s="19" t="n">
        <f aca="false">F17+D17+$K$3</f>
        <v>5.595</v>
      </c>
      <c r="M17" s="19" t="n">
        <f aca="false">D17+H17+$K$3</f>
        <v>4.665</v>
      </c>
      <c r="N17" s="19" t="n">
        <f aca="false">M17/(1-$N$4)</f>
        <v>4.72692268720235</v>
      </c>
      <c r="O17" s="19" t="n">
        <f aca="false">M17/(1-$O$4)</f>
        <v>4.89763779527559</v>
      </c>
      <c r="P17" s="19" t="n">
        <f aca="false">1/(1+I17/2)^(2*(C17-$D$3)/365.2)</f>
        <v>0.950201305691057</v>
      </c>
      <c r="Q17" s="19" t="n">
        <f aca="false">SQRT(2*(1-$Q$4))*J17</f>
        <v>0.120957120501441</v>
      </c>
      <c r="R17" s="20" t="n">
        <f aca="false">SQRT(2*(1-$R$4))*J17</f>
        <v>0.171059200278734</v>
      </c>
      <c r="S17" s="21" t="e">
        <f aca="false">EURO_Forward(K17,N17,I17,Q17,C17-$D$3,1,0)</f>
        <v>#NAME?</v>
      </c>
      <c r="T17" s="21" t="e">
        <f aca="false">EURO_Forward(L17,O17,I17,R17,C17-$D$3,1,0)</f>
        <v>#NAME?</v>
      </c>
      <c r="U17" s="21" t="e">
        <f aca="false">MAX(S17:T17)</f>
        <v>#NAME?</v>
      </c>
      <c r="V17" s="21" t="e">
        <f aca="false">U17-S17</f>
        <v>#NAME?</v>
      </c>
      <c r="W17" s="20" t="n">
        <f aca="false">P17*$D$5</f>
        <v>0.206668783987805</v>
      </c>
      <c r="X17" s="20" t="e">
        <f aca="false">U17-W17</f>
        <v>#NAME?</v>
      </c>
    </row>
    <row r="18" customFormat="false" ht="12.75" hidden="false" customHeight="false" outlineLevel="0" collapsed="false">
      <c r="A18" s="0" t="n">
        <f aca="false">EOMONTH(C18,0)-C18+1</f>
        <v>31</v>
      </c>
      <c r="B18" s="0" t="n">
        <f aca="false">A18*$D$4</f>
        <v>992000</v>
      </c>
      <c r="C18" s="18" t="n">
        <v>37165</v>
      </c>
      <c r="D18" s="19" t="n">
        <v>4.42</v>
      </c>
      <c r="E18" s="19" t="n">
        <v>0.01</v>
      </c>
      <c r="F18" s="19" t="n">
        <v>0.28</v>
      </c>
      <c r="G18" s="19" t="n">
        <v>-0.145</v>
      </c>
      <c r="H18" s="19" t="n">
        <v>-0.25</v>
      </c>
      <c r="I18" s="19" t="n">
        <v>0.058439842573626</v>
      </c>
      <c r="J18" s="19" t="n">
        <v>0.39</v>
      </c>
      <c r="K18" s="19" t="n">
        <f aca="false">D18+E18+$K$3</f>
        <v>4.93</v>
      </c>
      <c r="L18" s="19" t="n">
        <f aca="false">F18+D18+$K$3</f>
        <v>5.2</v>
      </c>
      <c r="M18" s="19" t="n">
        <f aca="false">D18+H18+$K$3</f>
        <v>4.67</v>
      </c>
      <c r="N18" s="19" t="n">
        <f aca="false">M18/(1-$N$4)</f>
        <v>4.73198905664201</v>
      </c>
      <c r="O18" s="19" t="n">
        <f aca="false">M18/(1-$O$4)</f>
        <v>4.90288713910761</v>
      </c>
      <c r="P18" s="19" t="n">
        <f aca="false">1/(1+I18/2)^(2*(C18-$D$3)/365.2)</f>
        <v>0.945694444417307</v>
      </c>
      <c r="Q18" s="19" t="n">
        <f aca="false">SQRT(2*(1-$Q$4))*J18</f>
        <v>0.123328828746567</v>
      </c>
      <c r="R18" s="20" t="n">
        <f aca="false">SQRT(2*(1-$R$4))*J18</f>
        <v>0.174413302244984</v>
      </c>
      <c r="S18" s="21" t="e">
        <f aca="false">EURO_Forward(K18,N18,I18,Q18,C18-$D$3,1,0)</f>
        <v>#NAME?</v>
      </c>
      <c r="T18" s="21" t="e">
        <f aca="false">EURO_Forward(L18,O18,I18,R18,C18-$D$3,1,0)</f>
        <v>#NAME?</v>
      </c>
      <c r="U18" s="21" t="e">
        <f aca="false">MAX(S18:T18)</f>
        <v>#NAME?</v>
      </c>
      <c r="V18" s="21" t="e">
        <f aca="false">U18-S18</f>
        <v>#NAME?</v>
      </c>
      <c r="W18" s="20" t="n">
        <f aca="false">P18*$D$5</f>
        <v>0.205688541660764</v>
      </c>
      <c r="X18" s="20" t="e">
        <f aca="false">U18-W18</f>
        <v>#NAME?</v>
      </c>
    </row>
    <row r="19" customFormat="false" ht="12.75" hidden="false" customHeight="false" outlineLevel="0" collapsed="false">
      <c r="A19" s="0" t="n">
        <f aca="false">EOMONTH(C19,0)-C19+1</f>
        <v>30</v>
      </c>
      <c r="B19" s="0" t="n">
        <f aca="false">A19*$D$4</f>
        <v>960000</v>
      </c>
      <c r="C19" s="18" t="n">
        <v>37196</v>
      </c>
      <c r="D19" s="19" t="n">
        <v>4.549</v>
      </c>
      <c r="E19" s="19" t="n">
        <v>-0.0375</v>
      </c>
      <c r="F19" s="19" t="n">
        <v>0.26</v>
      </c>
      <c r="G19" s="19" t="n">
        <v>-0.15</v>
      </c>
      <c r="H19" s="19" t="n">
        <v>-0.285</v>
      </c>
      <c r="I19" s="19" t="n">
        <v>0.058465143001308</v>
      </c>
      <c r="J19" s="19" t="n">
        <v>0.4</v>
      </c>
      <c r="K19" s="19" t="n">
        <f aca="false">D19+E19+$K$3</f>
        <v>5.0115</v>
      </c>
      <c r="L19" s="19" t="n">
        <f aca="false">F19+D19+$K$3</f>
        <v>5.309</v>
      </c>
      <c r="M19" s="19" t="n">
        <f aca="false">D19+H19+$K$3</f>
        <v>4.764</v>
      </c>
      <c r="N19" s="19" t="n">
        <f aca="false">M19/(1-$N$4)</f>
        <v>4.82723680210761</v>
      </c>
      <c r="O19" s="19" t="n">
        <f aca="false">M19/(1-$O$4)</f>
        <v>5.00157480314961</v>
      </c>
      <c r="P19" s="19" t="n">
        <f aca="false">1/(1+I19/2)^(2*(C19-$D$3)/365.2)</f>
        <v>0.941057301997467</v>
      </c>
      <c r="Q19" s="19" t="n">
        <f aca="false">SQRT(2*(1-$Q$4))*J19</f>
        <v>0.126491106406735</v>
      </c>
      <c r="R19" s="20" t="n">
        <f aca="false">SQRT(2*(1-$R$4))*J19</f>
        <v>0.178885438199983</v>
      </c>
      <c r="S19" s="21" t="e">
        <f aca="false">EURO_Forward(K19,N19,I19,Q19,C19-$D$3,1,0)</f>
        <v>#NAME?</v>
      </c>
      <c r="T19" s="21" t="e">
        <f aca="false">EURO_Forward(L19,O19,I19,R19,C19-$D$3,1,0)</f>
        <v>#NAME?</v>
      </c>
      <c r="U19" s="21" t="e">
        <f aca="false">MAX(S19:T19)</f>
        <v>#NAME?</v>
      </c>
      <c r="V19" s="21" t="e">
        <f aca="false">U19-S19</f>
        <v>#NAME?</v>
      </c>
      <c r="W19" s="20" t="n">
        <f aca="false">P19*$D$5</f>
        <v>0.204679963184449</v>
      </c>
      <c r="X19" s="20" t="e">
        <f aca="false">U19-W19</f>
        <v>#NAME?</v>
      </c>
    </row>
    <row r="20" customFormat="false" ht="12.75" hidden="false" customHeight="false" outlineLevel="0" collapsed="false">
      <c r="A20" s="0" t="n">
        <f aca="false">EOMONTH(C20,0)-C20+1</f>
        <v>31</v>
      </c>
      <c r="B20" s="0" t="n">
        <f aca="false">A20*$D$4</f>
        <v>992000</v>
      </c>
      <c r="C20" s="18" t="n">
        <v>37226</v>
      </c>
      <c r="D20" s="19" t="n">
        <v>4.665</v>
      </c>
      <c r="E20" s="19" t="n">
        <v>-0.06</v>
      </c>
      <c r="F20" s="19" t="n">
        <v>0.26</v>
      </c>
      <c r="G20" s="19" t="n">
        <v>-0.145</v>
      </c>
      <c r="H20" s="19" t="n">
        <v>-0.285</v>
      </c>
      <c r="I20" s="19" t="n">
        <v>0.058489627286162</v>
      </c>
      <c r="J20" s="19" t="n">
        <v>0.4025</v>
      </c>
      <c r="K20" s="19" t="n">
        <f aca="false">D20+E20+$K$3</f>
        <v>5.105</v>
      </c>
      <c r="L20" s="19" t="n">
        <f aca="false">F20+D20+$K$3</f>
        <v>5.425</v>
      </c>
      <c r="M20" s="19" t="n">
        <f aca="false">D20+H20+$K$3</f>
        <v>4.88</v>
      </c>
      <c r="N20" s="19" t="n">
        <f aca="false">M20/(1-$N$4)</f>
        <v>4.94477657310771</v>
      </c>
      <c r="O20" s="19" t="n">
        <f aca="false">M20/(1-$O$4)</f>
        <v>5.12335958005249</v>
      </c>
      <c r="P20" s="19" t="n">
        <f aca="false">1/(1+I20/2)^(2*(C20-$D$3)/365.2)</f>
        <v>0.936587674200183</v>
      </c>
      <c r="Q20" s="19" t="n">
        <f aca="false">SQRT(2*(1-$Q$4))*J20</f>
        <v>0.127281675821777</v>
      </c>
      <c r="R20" s="20" t="n">
        <f aca="false">SQRT(2*(1-$R$4))*J20</f>
        <v>0.180003472188733</v>
      </c>
      <c r="S20" s="21" t="e">
        <f aca="false">EURO_Forward(K20,N20,I20,Q20,C20-$D$3,1,0)</f>
        <v>#NAME?</v>
      </c>
      <c r="T20" s="21" t="e">
        <f aca="false">EURO_Forward(L20,O20,I20,R20,C20-$D$3,1,0)</f>
        <v>#NAME?</v>
      </c>
      <c r="U20" s="21" t="e">
        <f aca="false">MAX(S20:T20)</f>
        <v>#NAME?</v>
      </c>
      <c r="V20" s="21" t="e">
        <f aca="false">U20-S20</f>
        <v>#NAME?</v>
      </c>
      <c r="W20" s="20" t="n">
        <f aca="false">P20*$D$5</f>
        <v>0.20370781913854</v>
      </c>
      <c r="X20" s="20" t="e">
        <f aca="false">U20-W20</f>
        <v>#NAME?</v>
      </c>
    </row>
    <row r="21" customFormat="false" ht="12.75" hidden="false" customHeight="false" outlineLevel="0" collapsed="false">
      <c r="A21" s="0" t="n">
        <f aca="false">EOMONTH(C21,0)-C21+1</f>
        <v>31</v>
      </c>
      <c r="B21" s="0" t="n">
        <f aca="false">A21*$D$4</f>
        <v>992000</v>
      </c>
      <c r="C21" s="22" t="n">
        <v>37257</v>
      </c>
      <c r="D21" s="19" t="n">
        <v>4.65</v>
      </c>
      <c r="E21" s="19" t="n">
        <v>-0.0625</v>
      </c>
      <c r="F21" s="19" t="n">
        <v>0.26</v>
      </c>
      <c r="G21" s="19" t="n">
        <v>-0.145</v>
      </c>
      <c r="H21" s="19" t="n">
        <v>-0.3025</v>
      </c>
      <c r="I21" s="19" t="n">
        <v>0.058519477924737</v>
      </c>
      <c r="J21" s="19" t="n">
        <v>0.4075</v>
      </c>
      <c r="K21" s="19" t="n">
        <f aca="false">D21+E21+$K$3</f>
        <v>5.0875</v>
      </c>
      <c r="L21" s="19" t="n">
        <f aca="false">F21+D21+$K$3</f>
        <v>5.41</v>
      </c>
      <c r="M21" s="19" t="n">
        <f aca="false">D21+H21+$K$3</f>
        <v>4.8475</v>
      </c>
      <c r="N21" s="19" t="n">
        <f aca="false">M21/(1-$N$4)</f>
        <v>4.91184517174992</v>
      </c>
      <c r="O21" s="19" t="n">
        <f aca="false">M21/(1-$O$4)</f>
        <v>5.08923884514436</v>
      </c>
      <c r="P21" s="19" t="n">
        <f aca="false">1/(1+I21/2)^(2*(C21-$D$3)/365.2)</f>
        <v>0.931982501626762</v>
      </c>
      <c r="Q21" s="19" t="n">
        <f aca="false">SQRT(2*(1-$Q$4))*J21</f>
        <v>0.128862814651862</v>
      </c>
      <c r="R21" s="20" t="n">
        <f aca="false">SQRT(2*(1-$R$4))*J21</f>
        <v>0.182239540166233</v>
      </c>
      <c r="S21" s="21" t="e">
        <f aca="false">EURO_Forward(K21,N21,I21,Q21,C21-$D$3,1,0)</f>
        <v>#NAME?</v>
      </c>
      <c r="T21" s="21" t="e">
        <f aca="false">EURO_Forward(L21,O21,I21,R21,C21-$D$3,1,0)</f>
        <v>#NAME?</v>
      </c>
      <c r="U21" s="21" t="e">
        <f aca="false">MAX(S21:T21)</f>
        <v>#NAME?</v>
      </c>
      <c r="V21" s="21" t="e">
        <f aca="false">U21-S21</f>
        <v>#NAME?</v>
      </c>
      <c r="W21" s="20" t="n">
        <f aca="false">P21*$D$5</f>
        <v>0.202706194103821</v>
      </c>
      <c r="X21" s="23" t="e">
        <f aca="false">U21-W21</f>
        <v>#NAME?</v>
      </c>
    </row>
    <row r="22" customFormat="false" ht="12.75" hidden="false" customHeight="false" outlineLevel="0" collapsed="false">
      <c r="A22" s="0" t="n">
        <f aca="false">EOMONTH(C22,0)-C22+1</f>
        <v>28</v>
      </c>
      <c r="B22" s="0" t="n">
        <f aca="false">A22*$D$4</f>
        <v>896000</v>
      </c>
      <c r="C22" s="22" t="n">
        <v>37288</v>
      </c>
      <c r="D22" s="19" t="n">
        <v>4.453</v>
      </c>
      <c r="E22" s="19" t="n">
        <v>-0.045</v>
      </c>
      <c r="F22" s="19" t="n">
        <v>0.26</v>
      </c>
      <c r="G22" s="19" t="n">
        <v>-0.145</v>
      </c>
      <c r="H22" s="19" t="n">
        <v>-0.3025</v>
      </c>
      <c r="I22" s="19" t="n">
        <v>0.058555628855318</v>
      </c>
      <c r="J22" s="19" t="n">
        <v>0.3975</v>
      </c>
      <c r="K22" s="19" t="n">
        <f aca="false">D22+E22+$K$3</f>
        <v>4.908</v>
      </c>
      <c r="L22" s="19" t="n">
        <f aca="false">F22+D22+$K$3</f>
        <v>5.213</v>
      </c>
      <c r="M22" s="19" t="n">
        <f aca="false">D22+H22+$K$3</f>
        <v>4.6505</v>
      </c>
      <c r="N22" s="19" t="n">
        <f aca="false">M22/(1-$N$4)</f>
        <v>4.71223021582734</v>
      </c>
      <c r="O22" s="19" t="n">
        <f aca="false">M22/(1-$O$4)</f>
        <v>4.88241469816273</v>
      </c>
      <c r="P22" s="19" t="n">
        <f aca="false">1/(1+I22/2)^(2*(C22-$D$3)/365.2)</f>
        <v>0.927387992353431</v>
      </c>
      <c r="Q22" s="19" t="n">
        <f aca="false">SQRT(2*(1-$Q$4))*J22</f>
        <v>0.125700536991693</v>
      </c>
      <c r="R22" s="20" t="n">
        <f aca="false">SQRT(2*(1-$R$4))*J22</f>
        <v>0.177767404211233</v>
      </c>
      <c r="S22" s="21" t="e">
        <f aca="false">EURO_Forward(K22,N22,I22,Q22,C22-$D$3,1,0)</f>
        <v>#NAME?</v>
      </c>
      <c r="T22" s="21" t="e">
        <f aca="false">EURO_Forward(L22,O22,I22,R22,C22-$D$3,1,0)</f>
        <v>#NAME?</v>
      </c>
      <c r="U22" s="21" t="e">
        <f aca="false">MAX(S22:T22)</f>
        <v>#NAME?</v>
      </c>
      <c r="V22" s="21" t="e">
        <f aca="false">U22-S22</f>
        <v>#NAME?</v>
      </c>
      <c r="W22" s="20" t="n">
        <f aca="false">P22*$D$5</f>
        <v>0.201706888336871</v>
      </c>
      <c r="X22" s="23" t="e">
        <f aca="false">U22-W22</f>
        <v>#NAME?</v>
      </c>
    </row>
    <row r="23" customFormat="false" ht="12.75" hidden="false" customHeight="false" outlineLevel="0" collapsed="false">
      <c r="A23" s="0" t="n">
        <f aca="false">EOMONTH(C23,0)-C23+1</f>
        <v>31</v>
      </c>
      <c r="B23" s="0" t="n">
        <f aca="false">A23*$D$4</f>
        <v>992000</v>
      </c>
      <c r="C23" s="22" t="n">
        <v>37316</v>
      </c>
      <c r="D23" s="19" t="n">
        <v>4.249</v>
      </c>
      <c r="E23" s="19" t="n">
        <v>-0.0325</v>
      </c>
      <c r="F23" s="19" t="n">
        <v>0.26</v>
      </c>
      <c r="G23" s="19" t="n">
        <v>-0.15</v>
      </c>
      <c r="H23" s="19" t="n">
        <v>-0.3025</v>
      </c>
      <c r="I23" s="19" t="n">
        <v>0.058588281308746</v>
      </c>
      <c r="J23" s="19" t="n">
        <v>0.36</v>
      </c>
      <c r="K23" s="19" t="n">
        <f aca="false">D23+E23+$K$3</f>
        <v>4.7165</v>
      </c>
      <c r="L23" s="19" t="n">
        <f aca="false">F23+D23+$K$3</f>
        <v>5.009</v>
      </c>
      <c r="M23" s="19" t="n">
        <f aca="false">D23+H23+$K$3</f>
        <v>4.4465</v>
      </c>
      <c r="N23" s="19" t="n">
        <f aca="false">M23/(1-$N$4)</f>
        <v>4.50552234268923</v>
      </c>
      <c r="O23" s="19" t="n">
        <f aca="false">M23/(1-$O$4)</f>
        <v>4.66824146981627</v>
      </c>
      <c r="P23" s="19" t="n">
        <f aca="false">1/(1+I23/2)^(2*(C23-$D$3)/365.2)</f>
        <v>0.923252853208239</v>
      </c>
      <c r="Q23" s="19" t="n">
        <f aca="false">SQRT(2*(1-$Q$4))*J23</f>
        <v>0.113841995766062</v>
      </c>
      <c r="R23" s="20" t="n">
        <f aca="false">SQRT(2*(1-$R$4))*J23</f>
        <v>0.160996894379985</v>
      </c>
      <c r="S23" s="21" t="e">
        <f aca="false">EURO_Forward(K23,N23,I23,Q23,C23-$D$3,1,0)</f>
        <v>#NAME?</v>
      </c>
      <c r="T23" s="21" t="e">
        <f aca="false">EURO_Forward(L23,O23,I23,R23,C23-$D$3,1,0)</f>
        <v>#NAME?</v>
      </c>
      <c r="U23" s="21" t="e">
        <f aca="false">MAX(S23:T23)</f>
        <v>#NAME?</v>
      </c>
      <c r="V23" s="21" t="e">
        <f aca="false">U23-S23</f>
        <v>#NAME?</v>
      </c>
      <c r="W23" s="20" t="n">
        <f aca="false">P23*$D$5</f>
        <v>0.200807495572792</v>
      </c>
      <c r="X23" s="23" t="e">
        <f aca="false">U23-W23</f>
        <v>#NAME?</v>
      </c>
    </row>
    <row r="24" customFormat="false" ht="12.75" hidden="false" customHeight="false" outlineLevel="0" collapsed="false">
      <c r="A24" s="0" t="n">
        <f aca="false">EOMONTH(C24,0)-C24+1</f>
        <v>30</v>
      </c>
      <c r="B24" s="0" t="n">
        <f aca="false">A24*$D$4</f>
        <v>960000</v>
      </c>
      <c r="C24" s="22" t="n">
        <v>37347</v>
      </c>
      <c r="D24" s="19" t="n">
        <v>4.04</v>
      </c>
      <c r="E24" s="19" t="n">
        <v>0.015</v>
      </c>
      <c r="F24" s="19" t="n">
        <v>0.385</v>
      </c>
      <c r="G24" s="19" t="n">
        <v>-0.1375</v>
      </c>
      <c r="H24" s="19" t="n">
        <v>-0.2625</v>
      </c>
      <c r="I24" s="19" t="n">
        <v>0.058623442602051</v>
      </c>
      <c r="J24" s="19" t="n">
        <v>0.3125</v>
      </c>
      <c r="K24" s="19" t="n">
        <f aca="false">D24+E24+$K$3</f>
        <v>4.555</v>
      </c>
      <c r="L24" s="19" t="n">
        <f aca="false">F24+D24+$K$3</f>
        <v>4.925</v>
      </c>
      <c r="M24" s="19" t="n">
        <f aca="false">D24+H24+$K$3</f>
        <v>4.2775</v>
      </c>
      <c r="N24" s="19" t="n">
        <f aca="false">M24/(1-$N$4)</f>
        <v>4.33427905562874</v>
      </c>
      <c r="O24" s="19" t="n">
        <f aca="false">M24/(1-$O$4)</f>
        <v>4.49081364829396</v>
      </c>
      <c r="P24" s="19" t="n">
        <f aca="false">1/(1+I24/2)^(2*(C24-$D$3)/365.2)</f>
        <v>0.918692251660225</v>
      </c>
      <c r="Q24" s="19" t="n">
        <f aca="false">SQRT(2*(1-$Q$4))*J24</f>
        <v>0.0988211768802619</v>
      </c>
      <c r="R24" s="20" t="n">
        <f aca="false">SQRT(2*(1-$R$4))*J24</f>
        <v>0.139754248593737</v>
      </c>
      <c r="S24" s="21" t="e">
        <f aca="false">EURO_Forward(K24,N24,I24,Q24,C24-$D$3,1,0)</f>
        <v>#NAME?</v>
      </c>
      <c r="T24" s="21" t="e">
        <f aca="false">EURO_Forward(L24,O24,I24,R24,C24-$D$3,1,0)</f>
        <v>#NAME?</v>
      </c>
      <c r="U24" s="21" t="e">
        <f aca="false">MAX(S24:T24)</f>
        <v>#NAME?</v>
      </c>
      <c r="V24" s="21" t="e">
        <f aca="false">U24-S24</f>
        <v>#NAME?</v>
      </c>
      <c r="W24" s="20" t="n">
        <f aca="false">P24*$D$5</f>
        <v>0.199815564736099</v>
      </c>
      <c r="X24" s="23" t="e">
        <f aca="false">U24-W24</f>
        <v>#NAME?</v>
      </c>
    </row>
    <row r="25" customFormat="false" ht="12.75" hidden="false" customHeight="false" outlineLevel="0" collapsed="false">
      <c r="A25" s="0" t="n">
        <f aca="false">EOMONTH(C25,0)-C25+1</f>
        <v>31</v>
      </c>
      <c r="B25" s="0" t="n">
        <f aca="false">A25*$D$4</f>
        <v>992000</v>
      </c>
      <c r="C25" s="22" t="n">
        <v>37377</v>
      </c>
      <c r="D25" s="19" t="n">
        <v>3.977</v>
      </c>
      <c r="E25" s="19" t="n">
        <v>0.015</v>
      </c>
      <c r="F25" s="19" t="n">
        <v>0.385</v>
      </c>
      <c r="G25" s="19" t="n">
        <v>-0.1375</v>
      </c>
      <c r="H25" s="19" t="n">
        <v>-0.2825</v>
      </c>
      <c r="I25" s="19" t="n">
        <v>0.058656143595253</v>
      </c>
      <c r="J25" s="19" t="n">
        <v>0.3</v>
      </c>
      <c r="K25" s="19" t="n">
        <f aca="false">D25+E25+$K$3</f>
        <v>4.492</v>
      </c>
      <c r="L25" s="19" t="n">
        <f aca="false">F25+D25+$K$3</f>
        <v>4.862</v>
      </c>
      <c r="M25" s="19" t="n">
        <f aca="false">D25+H25+$K$3</f>
        <v>4.1945</v>
      </c>
      <c r="N25" s="19" t="n">
        <f aca="false">M25/(1-$N$4)</f>
        <v>4.25017732293039</v>
      </c>
      <c r="O25" s="19" t="n">
        <f aca="false">M25/(1-$O$4)</f>
        <v>4.40367454068241</v>
      </c>
      <c r="P25" s="19" t="n">
        <f aca="false">1/(1+I25/2)^(2*(C25-$D$3)/365.2)</f>
        <v>0.914296994865433</v>
      </c>
      <c r="Q25" s="19" t="n">
        <f aca="false">SQRT(2*(1-$Q$4))*J25</f>
        <v>0.0948683298050514</v>
      </c>
      <c r="R25" s="20" t="n">
        <f aca="false">SQRT(2*(1-$R$4))*J25</f>
        <v>0.134164078649987</v>
      </c>
      <c r="S25" s="21" t="e">
        <f aca="false">EURO_Forward(K25,N25,I25,Q25,C25-$D$3,1,0)</f>
        <v>#NAME?</v>
      </c>
      <c r="T25" s="21" t="e">
        <f aca="false">EURO_Forward(L25,O25,I25,R25,C25-$D$3,1,0)</f>
        <v>#NAME?</v>
      </c>
      <c r="U25" s="21" t="e">
        <f aca="false">MAX(S25:T25)</f>
        <v>#NAME?</v>
      </c>
      <c r="V25" s="21" t="e">
        <f aca="false">U25-S25</f>
        <v>#NAME?</v>
      </c>
      <c r="W25" s="20" t="n">
        <f aca="false">P25*$D$5</f>
        <v>0.198859596383232</v>
      </c>
      <c r="X25" s="23" t="e">
        <f aca="false">U25-W25</f>
        <v>#NAME?</v>
      </c>
    </row>
    <row r="26" customFormat="false" ht="12.75" hidden="false" customHeight="false" outlineLevel="0" collapsed="false">
      <c r="A26" s="0" t="n">
        <f aca="false">EOMONTH(C26,0)-C26+1</f>
        <v>30</v>
      </c>
      <c r="B26" s="0" t="n">
        <f aca="false">A26*$D$4</f>
        <v>960000</v>
      </c>
      <c r="C26" s="22" t="n">
        <v>37408</v>
      </c>
      <c r="D26" s="19" t="n">
        <v>3.967</v>
      </c>
      <c r="E26" s="19" t="n">
        <v>0.02</v>
      </c>
      <c r="F26" s="19" t="n">
        <v>0.385</v>
      </c>
      <c r="G26" s="19" t="n">
        <v>-0.1375</v>
      </c>
      <c r="H26" s="19" t="n">
        <v>-0.2925</v>
      </c>
      <c r="I26" s="19" t="n">
        <v>0.058689934621562</v>
      </c>
      <c r="J26" s="19" t="n">
        <v>0.3</v>
      </c>
      <c r="K26" s="19" t="n">
        <f aca="false">D26+E26+$K$3</f>
        <v>4.487</v>
      </c>
      <c r="L26" s="19" t="n">
        <f aca="false">F26+D26+$K$3</f>
        <v>4.852</v>
      </c>
      <c r="M26" s="19" t="n">
        <f aca="false">D26+H26+$K$3</f>
        <v>4.1745</v>
      </c>
      <c r="N26" s="19" t="n">
        <f aca="false">M26/(1-$N$4)</f>
        <v>4.22991184517175</v>
      </c>
      <c r="O26" s="19" t="n">
        <f aca="false">M26/(1-$O$4)</f>
        <v>4.38267716535433</v>
      </c>
      <c r="P26" s="19" t="n">
        <f aca="false">1/(1+I26/2)^(2*(C26-$D$3)/365.2)</f>
        <v>0.909772331569499</v>
      </c>
      <c r="Q26" s="19" t="n">
        <f aca="false">SQRT(2*(1-$Q$4))*J26</f>
        <v>0.0948683298050514</v>
      </c>
      <c r="R26" s="20" t="n">
        <f aca="false">SQRT(2*(1-$R$4))*J26</f>
        <v>0.134164078649987</v>
      </c>
      <c r="S26" s="21" t="e">
        <f aca="false">EURO_Forward(K26,N26,I26,Q26,C26-$D$3,1,0)</f>
        <v>#NAME?</v>
      </c>
      <c r="T26" s="21" t="e">
        <f aca="false">EURO_Forward(L26,O26,I26,R26,C26-$D$3,1,0)</f>
        <v>#NAME?</v>
      </c>
      <c r="U26" s="21" t="e">
        <f aca="false">MAX(S26:T26)</f>
        <v>#NAME?</v>
      </c>
      <c r="V26" s="21" t="e">
        <f aca="false">U26-S26</f>
        <v>#NAME?</v>
      </c>
      <c r="W26" s="20" t="n">
        <f aca="false">P26*$D$5</f>
        <v>0.197875482116366</v>
      </c>
      <c r="X26" s="23" t="e">
        <f aca="false">U26-W26</f>
        <v>#NAME?</v>
      </c>
    </row>
    <row r="27" customFormat="false" ht="12.75" hidden="false" customHeight="false" outlineLevel="0" collapsed="false">
      <c r="A27" s="0" t="n">
        <f aca="false">EOMONTH(C27,0)-C27+1</f>
        <v>31</v>
      </c>
      <c r="B27" s="0" t="n">
        <f aca="false">A27*$D$4</f>
        <v>992000</v>
      </c>
      <c r="C27" s="22" t="n">
        <v>37438</v>
      </c>
      <c r="D27" s="19" t="n">
        <v>3.975</v>
      </c>
      <c r="E27" s="19" t="n">
        <v>0.0225</v>
      </c>
      <c r="F27" s="19" t="n">
        <v>0.385</v>
      </c>
      <c r="G27" s="19" t="n">
        <v>-0.1375</v>
      </c>
      <c r="H27" s="19" t="n">
        <v>-0.2725</v>
      </c>
      <c r="I27" s="19" t="n">
        <v>0.058722635614763</v>
      </c>
      <c r="J27" s="19" t="n">
        <v>0.3</v>
      </c>
      <c r="K27" s="19" t="n">
        <f aca="false">D27+E27+$K$3</f>
        <v>4.4975</v>
      </c>
      <c r="L27" s="19" t="n">
        <f aca="false">F27+D27+$K$3</f>
        <v>4.86</v>
      </c>
      <c r="M27" s="19" t="n">
        <f aca="false">D27+H27+$K$3</f>
        <v>4.2025</v>
      </c>
      <c r="N27" s="19" t="n">
        <f aca="false">M27/(1-$N$4)</f>
        <v>4.25828351403384</v>
      </c>
      <c r="O27" s="19" t="n">
        <f aca="false">M27/(1-$O$4)</f>
        <v>4.41207349081365</v>
      </c>
      <c r="P27" s="19" t="n">
        <f aca="false">1/(1+I27/2)^(2*(C27-$D$3)/365.2)</f>
        <v>0.905410142368361</v>
      </c>
      <c r="Q27" s="19" t="n">
        <f aca="false">SQRT(2*(1-$Q$4))*J27</f>
        <v>0.0948683298050514</v>
      </c>
      <c r="R27" s="20" t="n">
        <f aca="false">SQRT(2*(1-$R$4))*J27</f>
        <v>0.134164078649987</v>
      </c>
      <c r="S27" s="21" t="e">
        <f aca="false">EURO_Forward(K27,N27,I27,Q27,C27-$D$3,1,0)</f>
        <v>#NAME?</v>
      </c>
      <c r="T27" s="21" t="e">
        <f aca="false">EURO_Forward(L27,O27,I27,R27,C27-$D$3,1,0)</f>
        <v>#NAME?</v>
      </c>
      <c r="U27" s="21" t="e">
        <f aca="false">MAX(S27:T27)</f>
        <v>#NAME?</v>
      </c>
      <c r="V27" s="21" t="e">
        <f aca="false">U27-S27</f>
        <v>#NAME?</v>
      </c>
      <c r="W27" s="20" t="n">
        <f aca="false">P27*$D$5</f>
        <v>0.196926705965118</v>
      </c>
      <c r="X27" s="23" t="e">
        <f aca="false">U27-W27</f>
        <v>#NAME?</v>
      </c>
    </row>
    <row r="28" customFormat="false" ht="12.75" hidden="false" customHeight="false" outlineLevel="0" collapsed="false">
      <c r="A28" s="0" t="n">
        <f aca="false">EOMONTH(C28,0)-C28+1</f>
        <v>31</v>
      </c>
      <c r="B28" s="0" t="n">
        <f aca="false">A28*$D$4</f>
        <v>992000</v>
      </c>
      <c r="C28" s="22" t="n">
        <v>37469</v>
      </c>
      <c r="D28" s="19" t="n">
        <v>3.985</v>
      </c>
      <c r="E28" s="19" t="n">
        <v>0.025</v>
      </c>
      <c r="F28" s="19" t="n">
        <v>0.385</v>
      </c>
      <c r="G28" s="19" t="n">
        <v>-0.1375</v>
      </c>
      <c r="H28" s="19" t="n">
        <v>-0.2625</v>
      </c>
      <c r="I28" s="19" t="n">
        <v>0.058756426641072</v>
      </c>
      <c r="J28" s="19" t="n">
        <v>0.3</v>
      </c>
      <c r="K28" s="19" t="n">
        <f aca="false">D28+E28+$K$3</f>
        <v>4.51</v>
      </c>
      <c r="L28" s="19" t="n">
        <f aca="false">F28+D28+$K$3</f>
        <v>4.87</v>
      </c>
      <c r="M28" s="19" t="n">
        <f aca="false">D28+H28+$K$3</f>
        <v>4.2225</v>
      </c>
      <c r="N28" s="19" t="n">
        <f aca="false">M28/(1-$N$4)</f>
        <v>4.27854899179248</v>
      </c>
      <c r="O28" s="19" t="n">
        <f aca="false">M28/(1-$O$4)</f>
        <v>4.43307086614173</v>
      </c>
      <c r="P28" s="19" t="n">
        <f aca="false">1/(1+I28/2)^(2*(C28-$D$3)/365.2)</f>
        <v>0.900919579891402</v>
      </c>
      <c r="Q28" s="19" t="n">
        <f aca="false">SQRT(2*(1-$Q$4))*J28</f>
        <v>0.0948683298050514</v>
      </c>
      <c r="R28" s="20" t="n">
        <f aca="false">SQRT(2*(1-$R$4))*J28</f>
        <v>0.134164078649987</v>
      </c>
      <c r="S28" s="21" t="e">
        <f aca="false">EURO_Forward(K28,N28,I28,Q28,C28-$D$3,1,0)</f>
        <v>#NAME?</v>
      </c>
      <c r="T28" s="21" t="e">
        <f aca="false">EURO_Forward(L28,O28,I28,R28,C28-$D$3,1,0)</f>
        <v>#NAME?</v>
      </c>
      <c r="U28" s="21" t="e">
        <f aca="false">MAX(S28:T28)</f>
        <v>#NAME?</v>
      </c>
      <c r="V28" s="21" t="e">
        <f aca="false">U28-S28</f>
        <v>#NAME?</v>
      </c>
      <c r="W28" s="20" t="n">
        <f aca="false">P28*$D$5</f>
        <v>0.19595000862638</v>
      </c>
      <c r="X28" s="23" t="e">
        <f aca="false">U28-W28</f>
        <v>#NAME?</v>
      </c>
    </row>
    <row r="29" customFormat="false" ht="12.75" hidden="false" customHeight="false" outlineLevel="0" collapsed="false">
      <c r="A29" s="0" t="n">
        <f aca="false">EOMONTH(C29,0)-C29+1</f>
        <v>30</v>
      </c>
      <c r="B29" s="0" t="n">
        <f aca="false">A29*$D$4</f>
        <v>960000</v>
      </c>
      <c r="C29" s="22" t="n">
        <v>37500</v>
      </c>
      <c r="D29" s="19" t="n">
        <v>4</v>
      </c>
      <c r="E29" s="19" t="n">
        <v>0.0175</v>
      </c>
      <c r="F29" s="19" t="n">
        <v>0.385</v>
      </c>
      <c r="G29" s="19" t="n">
        <v>-0.1375</v>
      </c>
      <c r="H29" s="19" t="n">
        <v>-0.2625</v>
      </c>
      <c r="I29" s="19" t="n">
        <v>0.05879021766738</v>
      </c>
      <c r="J29" s="19" t="n">
        <v>0.3</v>
      </c>
      <c r="K29" s="19" t="n">
        <f aca="false">D29+E29+$K$3</f>
        <v>4.5175</v>
      </c>
      <c r="L29" s="19" t="n">
        <f aca="false">F29+D29+$K$3</f>
        <v>4.885</v>
      </c>
      <c r="M29" s="19" t="n">
        <f aca="false">D29+H29+$K$3</f>
        <v>4.2375</v>
      </c>
      <c r="N29" s="19" t="n">
        <f aca="false">M29/(1-$N$4)</f>
        <v>4.29374810011146</v>
      </c>
      <c r="O29" s="19" t="n">
        <f aca="false">M29/(1-$O$4)</f>
        <v>4.4488188976378</v>
      </c>
      <c r="P29" s="19" t="n">
        <f aca="false">1/(1+I29/2)^(2*(C29-$D$3)/365.2)</f>
        <v>0.896446294236968</v>
      </c>
      <c r="Q29" s="19" t="n">
        <f aca="false">SQRT(2*(1-$Q$4))*J29</f>
        <v>0.0948683298050514</v>
      </c>
      <c r="R29" s="20" t="n">
        <f aca="false">SQRT(2*(1-$R$4))*J29</f>
        <v>0.134164078649987</v>
      </c>
      <c r="S29" s="21" t="e">
        <f aca="false">EURO_Forward(K29,N29,I29,Q29,C29-$D$3,1,0)</f>
        <v>#NAME?</v>
      </c>
      <c r="T29" s="21" t="e">
        <f aca="false">EURO_Forward(L29,O29,I29,R29,C29-$D$3,1,0)</f>
        <v>#NAME?</v>
      </c>
      <c r="U29" s="21" t="e">
        <f aca="false">MAX(S29:T29)</f>
        <v>#NAME?</v>
      </c>
      <c r="V29" s="21" t="e">
        <f aca="false">U29-S29</f>
        <v>#NAME?</v>
      </c>
      <c r="W29" s="20" t="n">
        <f aca="false">P29*$D$5</f>
        <v>0.194977068996541</v>
      </c>
      <c r="X29" s="23" t="e">
        <f aca="false">U29-W29</f>
        <v>#NAME?</v>
      </c>
    </row>
    <row r="30" customFormat="false" ht="12.75" hidden="false" customHeight="false" outlineLevel="0" collapsed="false">
      <c r="A30" s="0" t="n">
        <f aca="false">EOMONTH(C30,0)-C30+1</f>
        <v>31</v>
      </c>
      <c r="B30" s="0" t="n">
        <f aca="false">A30*$D$4</f>
        <v>992000</v>
      </c>
      <c r="C30" s="22" t="n">
        <v>37530</v>
      </c>
      <c r="D30" s="19" t="n">
        <v>4</v>
      </c>
      <c r="E30" s="19" t="n">
        <v>0.0075</v>
      </c>
      <c r="F30" s="19" t="n">
        <v>0.385</v>
      </c>
      <c r="G30" s="19" t="n">
        <v>-0.1375</v>
      </c>
      <c r="H30" s="19" t="n">
        <v>-0.2625</v>
      </c>
      <c r="I30" s="19" t="n">
        <v>0.058822918660582</v>
      </c>
      <c r="J30" s="19" t="n">
        <v>0.3075</v>
      </c>
      <c r="K30" s="19" t="n">
        <f aca="false">D30+E30+$K$3</f>
        <v>4.5075</v>
      </c>
      <c r="L30" s="19" t="n">
        <f aca="false">F30+D30+$K$3</f>
        <v>4.885</v>
      </c>
      <c r="M30" s="19" t="n">
        <f aca="false">D30+H30+$K$3</f>
        <v>4.2375</v>
      </c>
      <c r="N30" s="19" t="n">
        <f aca="false">M30/(1-$N$4)</f>
        <v>4.29374810011146</v>
      </c>
      <c r="O30" s="19" t="n">
        <f aca="false">M30/(1-$O$4)</f>
        <v>4.4488188976378</v>
      </c>
      <c r="P30" s="19" t="n">
        <f aca="false">1/(1+I30/2)^(2*(C30-$D$3)/365.2)</f>
        <v>0.892133724109999</v>
      </c>
      <c r="Q30" s="19" t="n">
        <f aca="false">SQRT(2*(1-$Q$4))*J30</f>
        <v>0.0972400380501777</v>
      </c>
      <c r="R30" s="20" t="n">
        <f aca="false">SQRT(2*(1-$R$4))*J30</f>
        <v>0.137518180616237</v>
      </c>
      <c r="S30" s="21" t="e">
        <f aca="false">EURO_Forward(K30,N30,I30,Q30,C30-$D$3,1,0)</f>
        <v>#NAME?</v>
      </c>
      <c r="T30" s="21" t="e">
        <f aca="false">EURO_Forward(L30,O30,I30,R30,C30-$D$3,1,0)</f>
        <v>#NAME?</v>
      </c>
      <c r="U30" s="21" t="e">
        <f aca="false">MAX(S30:T30)</f>
        <v>#NAME?</v>
      </c>
      <c r="V30" s="21" t="e">
        <f aca="false">U30-S30</f>
        <v>#NAME?</v>
      </c>
      <c r="W30" s="20" t="n">
        <f aca="false">P30*$D$5</f>
        <v>0.194039084993925</v>
      </c>
      <c r="X30" s="23" t="e">
        <f aca="false">U30-W30</f>
        <v>#NAME?</v>
      </c>
    </row>
    <row r="31" customFormat="false" ht="12.75" hidden="false" customHeight="false" outlineLevel="0" collapsed="false">
      <c r="A31" s="0" t="n">
        <f aca="false">EOMONTH(C31,0)-C31+1</f>
        <v>30</v>
      </c>
      <c r="B31" s="0" t="n">
        <f aca="false">A31*$D$4</f>
        <v>960000</v>
      </c>
      <c r="C31" s="22" t="n">
        <v>37561</v>
      </c>
      <c r="D31" s="19" t="n">
        <v>4.133</v>
      </c>
      <c r="E31" s="19" t="n">
        <v>-0.0325</v>
      </c>
      <c r="F31" s="19" t="n">
        <v>0.25</v>
      </c>
      <c r="G31" s="19" t="n">
        <v>-0.15</v>
      </c>
      <c r="H31" s="19" t="n">
        <v>-0.2825</v>
      </c>
      <c r="I31" s="19" t="n">
        <v>0.05885670968689</v>
      </c>
      <c r="J31" s="19" t="n">
        <v>0.3125</v>
      </c>
      <c r="K31" s="19" t="n">
        <f aca="false">D31+E31+$K$3</f>
        <v>4.6005</v>
      </c>
      <c r="L31" s="19" t="n">
        <f aca="false">F31+D31+$K$3</f>
        <v>4.883</v>
      </c>
      <c r="M31" s="19" t="n">
        <f aca="false">D31+H31+$K$3</f>
        <v>4.3505</v>
      </c>
      <c r="N31" s="19" t="n">
        <f aca="false">M31/(1-$N$4)</f>
        <v>4.40824804944777</v>
      </c>
      <c r="O31" s="19" t="n">
        <f aca="false">M31/(1-$O$4)</f>
        <v>4.56745406824147</v>
      </c>
      <c r="P31" s="19" t="n">
        <f aca="false">1/(1+I31/2)^(2*(C31-$D$3)/365.2)</f>
        <v>0.887694329754194</v>
      </c>
      <c r="Q31" s="19" t="n">
        <f aca="false">SQRT(2*(1-$Q$4))*J31</f>
        <v>0.0988211768802619</v>
      </c>
      <c r="R31" s="20" t="n">
        <f aca="false">SQRT(2*(1-$R$4))*J31</f>
        <v>0.139754248593737</v>
      </c>
      <c r="S31" s="21" t="e">
        <f aca="false">EURO_Forward(K31,N31,I31,Q31,C31-$D$3,1,0)</f>
        <v>#NAME?</v>
      </c>
      <c r="T31" s="21" t="e">
        <f aca="false">EURO_Forward(L31,O31,I31,R31,C31-$D$3,1,0)</f>
        <v>#NAME?</v>
      </c>
      <c r="U31" s="21" t="e">
        <f aca="false">MAX(S31:T31)</f>
        <v>#NAME?</v>
      </c>
      <c r="V31" s="21" t="e">
        <f aca="false">U31-S31</f>
        <v>#NAME?</v>
      </c>
      <c r="W31" s="20" t="n">
        <f aca="false">P31*$D$5</f>
        <v>0.193073516721537</v>
      </c>
      <c r="X31" s="23" t="e">
        <f aca="false">U31-W31</f>
        <v>#NAME?</v>
      </c>
    </row>
    <row r="32" customFormat="false" ht="12.75" hidden="false" customHeight="false" outlineLevel="0" collapsed="false">
      <c r="A32" s="0" t="n">
        <f aca="false">EOMONTH(C32,0)-C32+1</f>
        <v>31</v>
      </c>
      <c r="B32" s="0" t="n">
        <f aca="false">A32*$D$4</f>
        <v>992000</v>
      </c>
      <c r="C32" s="22" t="n">
        <v>37591</v>
      </c>
      <c r="D32" s="19" t="n">
        <v>4.231</v>
      </c>
      <c r="E32" s="19" t="n">
        <v>-0.055</v>
      </c>
      <c r="F32" s="19" t="n">
        <v>0.25</v>
      </c>
      <c r="G32" s="19" t="n">
        <v>-0.145</v>
      </c>
      <c r="H32" s="19" t="n">
        <v>-0.2825</v>
      </c>
      <c r="I32" s="19" t="n">
        <v>0.058889410680092</v>
      </c>
      <c r="J32" s="19" t="n">
        <v>0.3125</v>
      </c>
      <c r="K32" s="19" t="n">
        <f aca="false">D32+E32+$K$3</f>
        <v>4.676</v>
      </c>
      <c r="L32" s="19" t="n">
        <f aca="false">F32+D32+$K$3</f>
        <v>4.981</v>
      </c>
      <c r="M32" s="19" t="n">
        <f aca="false">D32+H32+$K$3</f>
        <v>4.4485</v>
      </c>
      <c r="N32" s="19" t="n">
        <f aca="false">M32/(1-$N$4)</f>
        <v>4.50754889046509</v>
      </c>
      <c r="O32" s="19" t="n">
        <f aca="false">M32/(1-$O$4)</f>
        <v>4.67034120734908</v>
      </c>
      <c r="P32" s="19" t="n">
        <f aca="false">1/(1+I32/2)^(2*(C32-$D$3)/365.2)</f>
        <v>0.883414490027803</v>
      </c>
      <c r="Q32" s="19" t="n">
        <f aca="false">SQRT(2*(1-$Q$4))*J32</f>
        <v>0.0988211768802619</v>
      </c>
      <c r="R32" s="20" t="n">
        <f aca="false">SQRT(2*(1-$R$4))*J32</f>
        <v>0.139754248593737</v>
      </c>
      <c r="S32" s="21" t="e">
        <f aca="false">EURO_Forward(K32,N32,I32,Q32,C32-$D$3,1,0)</f>
        <v>#NAME?</v>
      </c>
      <c r="T32" s="21" t="e">
        <f aca="false">EURO_Forward(L32,O32,I32,R32,C32-$D$3,1,0)</f>
        <v>#NAME?</v>
      </c>
      <c r="U32" s="21" t="e">
        <f aca="false">MAX(S32:T32)</f>
        <v>#NAME?</v>
      </c>
      <c r="V32" s="21" t="e">
        <f aca="false">U32-S32</f>
        <v>#NAME?</v>
      </c>
      <c r="W32" s="20" t="n">
        <f aca="false">P32*$D$5</f>
        <v>0.192142651581047</v>
      </c>
      <c r="X32" s="23" t="e">
        <f aca="false">U32-W32</f>
        <v>#NAME?</v>
      </c>
    </row>
    <row r="33" customFormat="false" ht="12.75" hidden="false" customHeight="false" outlineLevel="0" collapsed="false">
      <c r="A33" s="0" t="n">
        <f aca="false">EOMONTH(C33,0)-C33+1</f>
        <v>31</v>
      </c>
      <c r="B33" s="0" t="n">
        <f aca="false">A33*$D$4</f>
        <v>992000</v>
      </c>
      <c r="C33" s="22" t="n">
        <v>37622</v>
      </c>
      <c r="D33" s="19" t="n">
        <v>4.256</v>
      </c>
      <c r="E33" s="19" t="n">
        <v>-0.0575</v>
      </c>
      <c r="F33" s="19" t="n">
        <v>0.25</v>
      </c>
      <c r="G33" s="19" t="n">
        <v>-0.145</v>
      </c>
      <c r="H33" s="19" t="n">
        <v>-0.3</v>
      </c>
      <c r="I33" s="19" t="n">
        <v>0.058923201706401</v>
      </c>
      <c r="J33" s="19" t="n">
        <v>0.31</v>
      </c>
      <c r="K33" s="19" t="n">
        <f aca="false">D33+E33+$K$3</f>
        <v>4.6985</v>
      </c>
      <c r="L33" s="19" t="n">
        <f aca="false">F33+D33+$K$3</f>
        <v>5.006</v>
      </c>
      <c r="M33" s="19" t="n">
        <f aca="false">D33+H33+$K$3</f>
        <v>4.456</v>
      </c>
      <c r="N33" s="19" t="n">
        <f aca="false">M33/(1-$N$4)</f>
        <v>4.51514844462458</v>
      </c>
      <c r="O33" s="19" t="n">
        <f aca="false">M33/(1-$O$4)</f>
        <v>4.67821522309711</v>
      </c>
      <c r="P33" s="19" t="n">
        <f aca="false">1/(1+I33/2)^(2*(C33-$D$3)/365.2)</f>
        <v>0.879008846992884</v>
      </c>
      <c r="Q33" s="19" t="n">
        <f aca="false">SQRT(2*(1-$Q$4))*J33</f>
        <v>0.0980306074652198</v>
      </c>
      <c r="R33" s="20" t="n">
        <f aca="false">SQRT(2*(1-$R$4))*J33</f>
        <v>0.138636214604987</v>
      </c>
      <c r="S33" s="21" t="e">
        <f aca="false">EURO_Forward(K33,N33,I33,Q33,C33-$D$3,1,0)</f>
        <v>#NAME?</v>
      </c>
      <c r="T33" s="21" t="e">
        <f aca="false">EURO_Forward(L33,O33,I33,R33,C33-$D$3,1,0)</f>
        <v>#NAME?</v>
      </c>
      <c r="U33" s="21" t="e">
        <f aca="false">MAX(S33:T33)</f>
        <v>#NAME?</v>
      </c>
      <c r="V33" s="21" t="e">
        <f aca="false">U33-S33</f>
        <v>#NAME?</v>
      </c>
      <c r="W33" s="20" t="n">
        <f aca="false">P33*$D$5</f>
        <v>0.191184424220952</v>
      </c>
      <c r="X33" s="23" t="e">
        <f aca="false">U33-W33</f>
        <v>#NAME?</v>
      </c>
    </row>
    <row r="34" customFormat="false" ht="12.75" hidden="false" customHeight="false" outlineLevel="0" collapsed="false">
      <c r="A34" s="0" t="n">
        <f aca="false">EOMONTH(C34,0)-C34+1</f>
        <v>28</v>
      </c>
      <c r="B34" s="0" t="n">
        <f aca="false">A34*$D$4</f>
        <v>896000</v>
      </c>
      <c r="C34" s="22" t="n">
        <v>37653</v>
      </c>
      <c r="D34" s="19" t="n">
        <v>4.106</v>
      </c>
      <c r="E34" s="19" t="n">
        <v>-0.04</v>
      </c>
      <c r="F34" s="19" t="n">
        <v>0.25</v>
      </c>
      <c r="G34" s="19" t="n">
        <v>-0.145</v>
      </c>
      <c r="H34" s="19" t="n">
        <v>-0.3</v>
      </c>
      <c r="I34" s="19" t="n">
        <v>0.058956992732709</v>
      </c>
      <c r="J34" s="19" t="n">
        <v>0.3075</v>
      </c>
      <c r="K34" s="19" t="n">
        <f aca="false">D34+E34+$K$3</f>
        <v>4.566</v>
      </c>
      <c r="L34" s="19" t="n">
        <f aca="false">F34+D34+$K$3</f>
        <v>4.856</v>
      </c>
      <c r="M34" s="19" t="n">
        <f aca="false">D34+H34+$K$3</f>
        <v>4.306</v>
      </c>
      <c r="N34" s="19" t="n">
        <f aca="false">M34/(1-$N$4)</f>
        <v>4.3631573614348</v>
      </c>
      <c r="O34" s="19" t="n">
        <f aca="false">M34/(1-$O$4)</f>
        <v>4.52073490813648</v>
      </c>
      <c r="P34" s="19" t="n">
        <f aca="false">1/(1+I34/2)^(2*(C34-$D$3)/365.2)</f>
        <v>0.874620302361767</v>
      </c>
      <c r="Q34" s="19" t="n">
        <f aca="false">SQRT(2*(1-$Q$4))*J34</f>
        <v>0.0972400380501777</v>
      </c>
      <c r="R34" s="20" t="n">
        <f aca="false">SQRT(2*(1-$R$4))*J34</f>
        <v>0.137518180616237</v>
      </c>
      <c r="S34" s="21" t="e">
        <f aca="false">EURO_Forward(K34,N34,I34,Q34,C34-$D$3,1,0)</f>
        <v>#NAME?</v>
      </c>
      <c r="T34" s="21" t="e">
        <f aca="false">EURO_Forward(L34,O34,I34,R34,C34-$D$3,1,0)</f>
        <v>#NAME?</v>
      </c>
      <c r="U34" s="21" t="e">
        <f aca="false">MAX(S34:T34)</f>
        <v>#NAME?</v>
      </c>
      <c r="V34" s="21" t="e">
        <f aca="false">U34-S34</f>
        <v>#NAME?</v>
      </c>
      <c r="W34" s="20" t="n">
        <f aca="false">P34*$D$5</f>
        <v>0.190229915763684</v>
      </c>
      <c r="X34" s="23" t="e">
        <f aca="false">U34-W34</f>
        <v>#NAME?</v>
      </c>
    </row>
    <row r="35" customFormat="false" ht="12.75" hidden="false" customHeight="false" outlineLevel="0" collapsed="false">
      <c r="A35" s="0" t="n">
        <f aca="false">EOMONTH(C35,0)-C35+1</f>
        <v>31</v>
      </c>
      <c r="B35" s="0" t="n">
        <f aca="false">A35*$D$4</f>
        <v>992000</v>
      </c>
      <c r="C35" s="22" t="n">
        <v>37681</v>
      </c>
      <c r="D35" s="19" t="n">
        <v>3.924</v>
      </c>
      <c r="E35" s="19" t="n">
        <v>-0.0275</v>
      </c>
      <c r="F35" s="19" t="n">
        <v>0.25</v>
      </c>
      <c r="G35" s="19" t="n">
        <v>-0.15</v>
      </c>
      <c r="H35" s="19" t="n">
        <v>-0.3</v>
      </c>
      <c r="I35" s="19" t="n">
        <v>0.058987513659697</v>
      </c>
      <c r="J35" s="19" t="n">
        <v>0.295</v>
      </c>
      <c r="K35" s="19" t="n">
        <f aca="false">D35+E35+$K$3</f>
        <v>4.3965</v>
      </c>
      <c r="L35" s="19" t="n">
        <f aca="false">F35+D35+$K$3</f>
        <v>4.674</v>
      </c>
      <c r="M35" s="19" t="n">
        <f aca="false">D35+H35+$K$3</f>
        <v>4.124</v>
      </c>
      <c r="N35" s="19" t="n">
        <f aca="false">M35/(1-$N$4)</f>
        <v>4.17874151383119</v>
      </c>
      <c r="O35" s="19" t="n">
        <f aca="false">M35/(1-$O$4)</f>
        <v>4.32965879265092</v>
      </c>
      <c r="P35" s="19" t="n">
        <f aca="false">1/(1+I35/2)^(2*(C35-$D$3)/365.2)</f>
        <v>0.870671121708873</v>
      </c>
      <c r="Q35" s="19" t="n">
        <f aca="false">SQRT(2*(1-$Q$4))*J35</f>
        <v>0.0932871909749672</v>
      </c>
      <c r="R35" s="20" t="n">
        <f aca="false">SQRT(2*(1-$R$4))*J35</f>
        <v>0.131928010672488</v>
      </c>
      <c r="S35" s="21" t="e">
        <f aca="false">EURO_Forward(K35,N35,I35,Q35,C35-$D$3,1,0)</f>
        <v>#NAME?</v>
      </c>
      <c r="T35" s="21" t="e">
        <f aca="false">EURO_Forward(L35,O35,I35,R35,C35-$D$3,1,0)</f>
        <v>#NAME?</v>
      </c>
      <c r="U35" s="21" t="e">
        <f aca="false">MAX(S35:T35)</f>
        <v>#NAME?</v>
      </c>
      <c r="V35" s="21" t="e">
        <f aca="false">U35-S35</f>
        <v>#NAME?</v>
      </c>
      <c r="W35" s="20" t="n">
        <f aca="false">P35*$D$5</f>
        <v>0.18937096897168</v>
      </c>
      <c r="X35" s="23" t="e">
        <f aca="false">U35-W35</f>
        <v>#NAME?</v>
      </c>
    </row>
    <row r="36" customFormat="false" ht="12.75" hidden="false" customHeight="false" outlineLevel="0" collapsed="false">
      <c r="A36" s="0" t="n">
        <f aca="false">EOMONTH(C36,0)-C36+1</f>
        <v>30</v>
      </c>
      <c r="B36" s="0" t="n">
        <f aca="false">A36*$D$4</f>
        <v>960000</v>
      </c>
      <c r="C36" s="22" t="n">
        <v>37712</v>
      </c>
      <c r="D36" s="19" t="n">
        <v>3.732</v>
      </c>
      <c r="E36" s="19" t="n">
        <v>0.015</v>
      </c>
      <c r="F36" s="19" t="n">
        <v>0.28</v>
      </c>
      <c r="G36" s="19" t="n">
        <v>-0.135</v>
      </c>
      <c r="H36" s="19" t="n">
        <v>-0.26</v>
      </c>
      <c r="I36" s="19" t="n">
        <v>0.059021304686006</v>
      </c>
      <c r="J36" s="19" t="n">
        <v>0.28</v>
      </c>
      <c r="K36" s="19" t="n">
        <f aca="false">D36+E36+$K$3</f>
        <v>4.247</v>
      </c>
      <c r="L36" s="19" t="n">
        <f aca="false">F36+D36+$K$3</f>
        <v>4.512</v>
      </c>
      <c r="M36" s="19" t="n">
        <f aca="false">D36+H36+$K$3</f>
        <v>3.972</v>
      </c>
      <c r="N36" s="19" t="n">
        <f aca="false">M36/(1-$N$4)</f>
        <v>4.02472388286554</v>
      </c>
      <c r="O36" s="19" t="n">
        <f aca="false">M36/(1-$O$4)</f>
        <v>4.17007874015748</v>
      </c>
      <c r="P36" s="19" t="n">
        <f aca="false">1/(1+I36/2)^(2*(C36-$D$3)/365.2)</f>
        <v>0.86631501836159</v>
      </c>
      <c r="Q36" s="19" t="n">
        <f aca="false">SQRT(2*(1-$Q$4))*J36</f>
        <v>0.0885437744847147</v>
      </c>
      <c r="R36" s="20" t="n">
        <f aca="false">SQRT(2*(1-$R$4))*J36</f>
        <v>0.125219806739988</v>
      </c>
      <c r="S36" s="21" t="e">
        <f aca="false">EURO_Forward(K36,N36,I36,Q36,C36-$D$3,1,0)</f>
        <v>#NAME?</v>
      </c>
      <c r="T36" s="21" t="e">
        <f aca="false">EURO_Forward(L36,O36,I36,R36,C36-$D$3,1,0)</f>
        <v>#NAME?</v>
      </c>
      <c r="U36" s="21" t="e">
        <f aca="false">MAX(S36:T36)</f>
        <v>#NAME?</v>
      </c>
      <c r="V36" s="21" t="e">
        <f aca="false">U36-S36</f>
        <v>#NAME?</v>
      </c>
      <c r="W36" s="20" t="n">
        <f aca="false">P36*$D$5</f>
        <v>0.188423516493646</v>
      </c>
      <c r="X36" s="23" t="e">
        <f aca="false">U36-W36</f>
        <v>#NAME?</v>
      </c>
    </row>
    <row r="37" customFormat="false" ht="12.75" hidden="false" customHeight="false" outlineLevel="0" collapsed="false">
      <c r="A37" s="0" t="n">
        <f aca="false">EOMONTH(C37,0)-C37+1</f>
        <v>31</v>
      </c>
      <c r="B37" s="0" t="n">
        <f aca="false">A37*$D$4</f>
        <v>992000</v>
      </c>
      <c r="C37" s="22" t="n">
        <v>37742</v>
      </c>
      <c r="D37" s="19" t="n">
        <v>3.686</v>
      </c>
      <c r="E37" s="19" t="n">
        <v>0.015</v>
      </c>
      <c r="F37" s="19" t="n">
        <v>0.28</v>
      </c>
      <c r="G37" s="19" t="n">
        <v>-0.135</v>
      </c>
      <c r="H37" s="19" t="n">
        <v>-0.28</v>
      </c>
      <c r="I37" s="19" t="n">
        <v>0.059046254438373</v>
      </c>
      <c r="J37" s="19" t="n">
        <v>0.275</v>
      </c>
      <c r="K37" s="19" t="n">
        <f aca="false">D37+E37+$K$3</f>
        <v>4.201</v>
      </c>
      <c r="L37" s="19" t="n">
        <f aca="false">F37+D37+$K$3</f>
        <v>4.466</v>
      </c>
      <c r="M37" s="19" t="n">
        <f aca="false">D37+H37+$K$3</f>
        <v>3.906</v>
      </c>
      <c r="N37" s="19" t="n">
        <f aca="false">M37/(1-$N$4)</f>
        <v>3.95784780626203</v>
      </c>
      <c r="O37" s="19" t="n">
        <f aca="false">M37/(1-$O$4)</f>
        <v>4.1007874015748</v>
      </c>
      <c r="P37" s="19" t="n">
        <f aca="false">1/(1+I37/2)^(2*(C37-$D$3)/365.2)</f>
        <v>0.862132160868688</v>
      </c>
      <c r="Q37" s="19" t="n">
        <f aca="false">SQRT(2*(1-$Q$4))*J37</f>
        <v>0.0869626356546305</v>
      </c>
      <c r="R37" s="20" t="n">
        <f aca="false">SQRT(2*(1-$R$4))*J37</f>
        <v>0.122983738762488</v>
      </c>
      <c r="S37" s="21" t="e">
        <f aca="false">EURO_Forward(K37,N37,I37,Q37,C37-$D$3,1,0)</f>
        <v>#NAME?</v>
      </c>
      <c r="T37" s="21" t="e">
        <f aca="false">EURO_Forward(L37,O37,I37,R37,C37-$D$3,1,0)</f>
        <v>#NAME?</v>
      </c>
      <c r="U37" s="21" t="e">
        <f aca="false">MAX(S37:T37)</f>
        <v>#NAME?</v>
      </c>
      <c r="V37" s="21" t="e">
        <f aca="false">U37-S37</f>
        <v>#NAME?</v>
      </c>
      <c r="W37" s="20" t="n">
        <f aca="false">P37*$D$5</f>
        <v>0.18751374498894</v>
      </c>
      <c r="X37" s="23" t="e">
        <f aca="false">U37-W37</f>
        <v>#NAME?</v>
      </c>
    </row>
    <row r="38" customFormat="false" ht="12.75" hidden="false" customHeight="false" outlineLevel="0" collapsed="false">
      <c r="A38" s="0" t="n">
        <f aca="false">EOMONTH(C38,0)-C38+1</f>
        <v>30</v>
      </c>
      <c r="B38" s="0" t="n">
        <f aca="false">A38*$D$4</f>
        <v>960000</v>
      </c>
      <c r="C38" s="22" t="n">
        <v>37773</v>
      </c>
      <c r="D38" s="19" t="n">
        <v>3.695</v>
      </c>
      <c r="E38" s="19" t="n">
        <v>0.02</v>
      </c>
      <c r="F38" s="19" t="n">
        <v>0.28</v>
      </c>
      <c r="G38" s="19" t="n">
        <v>-0.135</v>
      </c>
      <c r="H38" s="19" t="n">
        <v>-0.29</v>
      </c>
      <c r="I38" s="19" t="n">
        <v>0.059070033445271</v>
      </c>
      <c r="J38" s="19" t="n">
        <v>0.2725</v>
      </c>
      <c r="K38" s="19" t="n">
        <f aca="false">D38+E38+$K$3</f>
        <v>4.215</v>
      </c>
      <c r="L38" s="19" t="n">
        <f aca="false">F38+D38+$K$3</f>
        <v>4.475</v>
      </c>
      <c r="M38" s="19" t="n">
        <f aca="false">D38+H38+$K$3</f>
        <v>3.905</v>
      </c>
      <c r="N38" s="19" t="n">
        <f aca="false">M38/(1-$N$4)</f>
        <v>3.9568345323741</v>
      </c>
      <c r="O38" s="19" t="n">
        <f aca="false">M38/(1-$O$4)</f>
        <v>4.0997375328084</v>
      </c>
      <c r="P38" s="19" t="n">
        <f aca="false">1/(1+I38/2)^(2*(C38-$D$3)/365.2)</f>
        <v>0.857831898408142</v>
      </c>
      <c r="Q38" s="19" t="n">
        <f aca="false">SQRT(2*(1-$Q$4))*J38</f>
        <v>0.0861720662395884</v>
      </c>
      <c r="R38" s="20" t="n">
        <f aca="false">SQRT(2*(1-$R$4))*J38</f>
        <v>0.121865704773739</v>
      </c>
      <c r="S38" s="21" t="e">
        <f aca="false">EURO_Forward(K38,N38,I38,Q38,C38-$D$3,1,0)</f>
        <v>#NAME?</v>
      </c>
      <c r="T38" s="21" t="e">
        <f aca="false">EURO_Forward(L38,O38,I38,R38,C38-$D$3,1,0)</f>
        <v>#NAME?</v>
      </c>
      <c r="U38" s="21" t="e">
        <f aca="false">MAX(S38:T38)</f>
        <v>#NAME?</v>
      </c>
      <c r="V38" s="21" t="e">
        <f aca="false">U38-S38</f>
        <v>#NAME?</v>
      </c>
      <c r="W38" s="20" t="n">
        <f aca="false">P38*$D$5</f>
        <v>0.186578437903771</v>
      </c>
      <c r="X38" s="23" t="e">
        <f aca="false">U38-W38</f>
        <v>#NAME?</v>
      </c>
    </row>
    <row r="39" customFormat="false" ht="12.75" hidden="false" customHeight="false" outlineLevel="0" collapsed="false">
      <c r="A39" s="0" t="n">
        <f aca="false">EOMONTH(C39,0)-C39+1</f>
        <v>31</v>
      </c>
      <c r="B39" s="0" t="n">
        <f aca="false">A39*$D$4</f>
        <v>992000</v>
      </c>
      <c r="C39" s="22" t="n">
        <v>37803</v>
      </c>
      <c r="D39" s="19" t="n">
        <v>3.703</v>
      </c>
      <c r="E39" s="19" t="n">
        <v>0.0225</v>
      </c>
      <c r="F39" s="19" t="n">
        <v>0.28</v>
      </c>
      <c r="G39" s="19" t="n">
        <v>-0.135</v>
      </c>
      <c r="H39" s="19" t="n">
        <v>-0.27</v>
      </c>
      <c r="I39" s="19" t="n">
        <v>0.05909304538743</v>
      </c>
      <c r="J39" s="19" t="n">
        <v>0.2725</v>
      </c>
      <c r="K39" s="19" t="n">
        <f aca="false">D39+E39+$K$3</f>
        <v>4.2255</v>
      </c>
      <c r="L39" s="19" t="n">
        <f aca="false">F39+D39+$K$3</f>
        <v>4.483</v>
      </c>
      <c r="M39" s="19" t="n">
        <f aca="false">D39+H39+$K$3</f>
        <v>3.933</v>
      </c>
      <c r="N39" s="19" t="n">
        <f aca="false">M39/(1-$N$4)</f>
        <v>3.98520620123619</v>
      </c>
      <c r="O39" s="19" t="n">
        <f aca="false">M39/(1-$O$4)</f>
        <v>4.12913385826772</v>
      </c>
      <c r="P39" s="19" t="n">
        <f aca="false">1/(1+I39/2)^(2*(C39-$D$3)/365.2)</f>
        <v>0.853687591275971</v>
      </c>
      <c r="Q39" s="19" t="n">
        <f aca="false">SQRT(2*(1-$Q$4))*J39</f>
        <v>0.0861720662395884</v>
      </c>
      <c r="R39" s="20" t="n">
        <f aca="false">SQRT(2*(1-$R$4))*J39</f>
        <v>0.121865704773739</v>
      </c>
      <c r="S39" s="21" t="e">
        <f aca="false">EURO_Forward(K39,N39,I39,Q39,C39-$D$3,1,0)</f>
        <v>#NAME?</v>
      </c>
      <c r="T39" s="21" t="e">
        <f aca="false">EURO_Forward(L39,O39,I39,R39,C39-$D$3,1,0)</f>
        <v>#NAME?</v>
      </c>
      <c r="U39" s="21" t="e">
        <f aca="false">MAX(S39:T39)</f>
        <v>#NAME?</v>
      </c>
      <c r="V39" s="21" t="e">
        <f aca="false">U39-S39</f>
        <v>#NAME?</v>
      </c>
      <c r="W39" s="20" t="n">
        <f aca="false">P39*$D$5</f>
        <v>0.185677051102524</v>
      </c>
      <c r="X39" s="23" t="e">
        <f aca="false">U39-W39</f>
        <v>#NAME?</v>
      </c>
    </row>
    <row r="40" customFormat="false" ht="12.75" hidden="false" customHeight="false" outlineLevel="0" collapsed="false">
      <c r="A40" s="0" t="n">
        <f aca="false">EOMONTH(C40,0)-C40+1</f>
        <v>31</v>
      </c>
      <c r="B40" s="0" t="n">
        <f aca="false">A40*$D$4</f>
        <v>992000</v>
      </c>
      <c r="C40" s="22" t="n">
        <v>37834</v>
      </c>
      <c r="D40" s="19" t="n">
        <v>3.705</v>
      </c>
      <c r="E40" s="19" t="n">
        <v>0.025</v>
      </c>
      <c r="F40" s="19" t="n">
        <v>0.28</v>
      </c>
      <c r="G40" s="19" t="n">
        <v>-0.135</v>
      </c>
      <c r="H40" s="19" t="n">
        <v>-0.26</v>
      </c>
      <c r="I40" s="19" t="n">
        <v>0.059116824394328</v>
      </c>
      <c r="J40" s="19" t="n">
        <v>0.2725</v>
      </c>
      <c r="K40" s="19" t="n">
        <f aca="false">D40+E40+$K$3</f>
        <v>4.23</v>
      </c>
      <c r="L40" s="19" t="n">
        <f aca="false">F40+D40+$K$3</f>
        <v>4.485</v>
      </c>
      <c r="M40" s="19" t="n">
        <f aca="false">D40+H40+$K$3</f>
        <v>3.945</v>
      </c>
      <c r="N40" s="19" t="n">
        <f aca="false">M40/(1-$N$4)</f>
        <v>3.99736548789138</v>
      </c>
      <c r="O40" s="19" t="n">
        <f aca="false">M40/(1-$O$4)</f>
        <v>4.14173228346457</v>
      </c>
      <c r="P40" s="19" t="n">
        <f aca="false">1/(1+I40/2)^(2*(C40-$D$3)/365.2)</f>
        <v>0.849422897028219</v>
      </c>
      <c r="Q40" s="19" t="n">
        <f aca="false">SQRT(2*(1-$Q$4))*J40</f>
        <v>0.0861720662395884</v>
      </c>
      <c r="R40" s="20" t="n">
        <f aca="false">SQRT(2*(1-$R$4))*J40</f>
        <v>0.121865704773739</v>
      </c>
      <c r="S40" s="21" t="e">
        <f aca="false">EURO_Forward(K40,N40,I40,Q40,C40-$D$3,1,0)</f>
        <v>#NAME?</v>
      </c>
      <c r="T40" s="21" t="e">
        <f aca="false">EURO_Forward(L40,O40,I40,R40,C40-$D$3,1,0)</f>
        <v>#NAME?</v>
      </c>
      <c r="U40" s="21" t="e">
        <f aca="false">MAX(S40:T40)</f>
        <v>#NAME?</v>
      </c>
      <c r="V40" s="21" t="e">
        <f aca="false">U40-S40</f>
        <v>#NAME?</v>
      </c>
      <c r="W40" s="20" t="n">
        <f aca="false">P40*$D$5</f>
        <v>0.184749480103638</v>
      </c>
      <c r="X40" s="23" t="e">
        <f aca="false">U40-W40</f>
        <v>#NAME?</v>
      </c>
    </row>
    <row r="41" customFormat="false" ht="12.75" hidden="false" customHeight="false" outlineLevel="0" collapsed="false">
      <c r="A41" s="0" t="n">
        <f aca="false">EOMONTH(C41,0)-C41+1</f>
        <v>30</v>
      </c>
      <c r="B41" s="0" t="n">
        <f aca="false">A41*$D$4</f>
        <v>960000</v>
      </c>
      <c r="C41" s="22" t="n">
        <v>37865</v>
      </c>
      <c r="D41" s="19" t="n">
        <v>3.695</v>
      </c>
      <c r="E41" s="19" t="n">
        <v>0.0175</v>
      </c>
      <c r="F41" s="19" t="n">
        <v>0.28</v>
      </c>
      <c r="G41" s="19" t="n">
        <v>-0.135</v>
      </c>
      <c r="H41" s="19" t="n">
        <v>-0.26</v>
      </c>
      <c r="I41" s="19" t="n">
        <v>0.059140603401225</v>
      </c>
      <c r="J41" s="19" t="n">
        <v>0.2725</v>
      </c>
      <c r="K41" s="19" t="n">
        <f aca="false">D41+E41+$K$3</f>
        <v>4.2125</v>
      </c>
      <c r="L41" s="19" t="n">
        <f aca="false">F41+D41+$K$3</f>
        <v>4.475</v>
      </c>
      <c r="M41" s="19" t="n">
        <f aca="false">D41+H41+$K$3</f>
        <v>3.935</v>
      </c>
      <c r="N41" s="19" t="n">
        <f aca="false">M41/(1-$N$4)</f>
        <v>3.98723274901206</v>
      </c>
      <c r="O41" s="19" t="n">
        <f aca="false">M41/(1-$O$4)</f>
        <v>4.13123359580052</v>
      </c>
      <c r="P41" s="19" t="n">
        <f aca="false">1/(1+I41/2)^(2*(C41-$D$3)/365.2)</f>
        <v>0.845176194186804</v>
      </c>
      <c r="Q41" s="19" t="n">
        <f aca="false">SQRT(2*(1-$Q$4))*J41</f>
        <v>0.0861720662395884</v>
      </c>
      <c r="R41" s="20" t="n">
        <f aca="false">SQRT(2*(1-$R$4))*J41</f>
        <v>0.121865704773739</v>
      </c>
      <c r="S41" s="21" t="e">
        <f aca="false">EURO_Forward(K41,N41,I41,Q41,C41-$D$3,1,0)</f>
        <v>#NAME?</v>
      </c>
      <c r="T41" s="21" t="e">
        <f aca="false">EURO_Forward(L41,O41,I41,R41,C41-$D$3,1,0)</f>
        <v>#NAME?</v>
      </c>
      <c r="U41" s="21" t="e">
        <f aca="false">MAX(S41:T41)</f>
        <v>#NAME?</v>
      </c>
      <c r="V41" s="21" t="e">
        <f aca="false">U41-S41</f>
        <v>#NAME?</v>
      </c>
      <c r="W41" s="20" t="n">
        <f aca="false">P41*$D$5</f>
        <v>0.18382582223563</v>
      </c>
      <c r="X41" s="23" t="e">
        <f aca="false">U41-W41</f>
        <v>#NAME?</v>
      </c>
    </row>
    <row r="42" customFormat="false" ht="12.75" hidden="false" customHeight="false" outlineLevel="0" collapsed="false">
      <c r="A42" s="0" t="n">
        <f aca="false">EOMONTH(C42,0)-C42+1</f>
        <v>31</v>
      </c>
      <c r="B42" s="0" t="n">
        <f aca="false">A42*$D$4</f>
        <v>992000</v>
      </c>
      <c r="C42" s="22" t="n">
        <v>37895</v>
      </c>
      <c r="D42" s="19" t="n">
        <v>3.69</v>
      </c>
      <c r="E42" s="19" t="n">
        <v>0.0075</v>
      </c>
      <c r="F42" s="19" t="n">
        <v>0.28</v>
      </c>
      <c r="G42" s="19" t="n">
        <v>-0.135</v>
      </c>
      <c r="H42" s="19" t="n">
        <v>-0.26</v>
      </c>
      <c r="I42" s="19" t="n">
        <v>0.059163615343384</v>
      </c>
      <c r="J42" s="19" t="n">
        <v>0.2725</v>
      </c>
      <c r="K42" s="19" t="n">
        <f aca="false">D42+E42+$K$3</f>
        <v>4.1975</v>
      </c>
      <c r="L42" s="19" t="n">
        <f aca="false">F42+D42+$K$3</f>
        <v>4.47</v>
      </c>
      <c r="M42" s="19" t="n">
        <f aca="false">D42+H42+$K$3</f>
        <v>3.93</v>
      </c>
      <c r="N42" s="19" t="n">
        <f aca="false">M42/(1-$N$4)</f>
        <v>3.9821663795724</v>
      </c>
      <c r="O42" s="19" t="n">
        <f aca="false">M42/(1-$O$4)</f>
        <v>4.1259842519685</v>
      </c>
      <c r="P42" s="19" t="n">
        <f aca="false">1/(1+I42/2)^(2*(C42-$D$3)/365.2)</f>
        <v>0.841083558589826</v>
      </c>
      <c r="Q42" s="19" t="n">
        <f aca="false">SQRT(2*(1-$Q$4))*J42</f>
        <v>0.0861720662395884</v>
      </c>
      <c r="R42" s="20" t="n">
        <f aca="false">SQRT(2*(1-$R$4))*J42</f>
        <v>0.121865704773739</v>
      </c>
      <c r="S42" s="21" t="e">
        <f aca="false">EURO_Forward(K42,N42,I42,Q42,C42-$D$3,1,0)</f>
        <v>#NAME?</v>
      </c>
      <c r="T42" s="21" t="e">
        <f aca="false">EURO_Forward(L42,O42,I42,R42,C42-$D$3,1,0)</f>
        <v>#NAME?</v>
      </c>
      <c r="U42" s="21" t="e">
        <f aca="false">MAX(S42:T42)</f>
        <v>#NAME?</v>
      </c>
      <c r="V42" s="21" t="e">
        <f aca="false">U42-S42</f>
        <v>#NAME?</v>
      </c>
      <c r="W42" s="20" t="n">
        <f aca="false">P42*$D$5</f>
        <v>0.182935673993287</v>
      </c>
      <c r="X42" s="23" t="e">
        <f aca="false">U42-W42</f>
        <v>#NAME?</v>
      </c>
    </row>
    <row r="43" customFormat="false" ht="12.75" hidden="false" customHeight="false" outlineLevel="0" collapsed="false">
      <c r="A43" s="0" t="n">
        <f aca="false">EOMONTH(C43,0)-C43+1</f>
        <v>30</v>
      </c>
      <c r="B43" s="0" t="n">
        <f aca="false">A43*$D$4</f>
        <v>960000</v>
      </c>
      <c r="C43" s="22" t="n">
        <v>37926</v>
      </c>
      <c r="D43" s="19" t="n">
        <v>3.843</v>
      </c>
      <c r="E43" s="19" t="n">
        <v>-0.0325</v>
      </c>
      <c r="F43" s="19" t="n">
        <v>0.18</v>
      </c>
      <c r="G43" s="19" t="n">
        <v>-0.1475</v>
      </c>
      <c r="H43" s="19" t="n">
        <v>-0.28</v>
      </c>
      <c r="I43" s="19" t="n">
        <v>0.059187394350282</v>
      </c>
      <c r="J43" s="19" t="n">
        <v>0.28</v>
      </c>
      <c r="K43" s="19" t="n">
        <f aca="false">D43+E43+$K$3</f>
        <v>4.3105</v>
      </c>
      <c r="L43" s="19" t="n">
        <f aca="false">F43+D43+$K$3</f>
        <v>4.523</v>
      </c>
      <c r="M43" s="19" t="n">
        <f aca="false">D43+H43+$K$3</f>
        <v>4.063</v>
      </c>
      <c r="N43" s="19" t="n">
        <f aca="false">M43/(1-$N$4)</f>
        <v>4.11693180666734</v>
      </c>
      <c r="O43" s="19" t="n">
        <f aca="false">M43/(1-$O$4)</f>
        <v>4.26561679790026</v>
      </c>
      <c r="P43" s="19" t="n">
        <f aca="false">1/(1+I43/2)^(2*(C43-$D$3)/365.2)</f>
        <v>0.836872092769373</v>
      </c>
      <c r="Q43" s="19" t="n">
        <f aca="false">SQRT(2*(1-$Q$4))*J43</f>
        <v>0.0885437744847147</v>
      </c>
      <c r="R43" s="20" t="n">
        <f aca="false">SQRT(2*(1-$R$4))*J43</f>
        <v>0.125219806739988</v>
      </c>
      <c r="S43" s="21" t="e">
        <f aca="false">EURO_Forward(K43,N43,I43,Q43,C43-$D$3,1,0)</f>
        <v>#NAME?</v>
      </c>
      <c r="T43" s="21" t="e">
        <f aca="false">EURO_Forward(L43,O43,I43,R43,C43-$D$3,1,0)</f>
        <v>#NAME?</v>
      </c>
      <c r="U43" s="21" t="e">
        <f aca="false">MAX(S43:T43)</f>
        <v>#NAME?</v>
      </c>
      <c r="V43" s="21" t="e">
        <f aca="false">U43-S43</f>
        <v>#NAME?</v>
      </c>
      <c r="W43" s="20" t="n">
        <f aca="false">P43*$D$5</f>
        <v>0.182019680177339</v>
      </c>
      <c r="X43" s="23" t="e">
        <f aca="false">U43-W43</f>
        <v>#NAME?</v>
      </c>
    </row>
    <row r="44" customFormat="false" ht="12.75" hidden="false" customHeight="false" outlineLevel="0" collapsed="false">
      <c r="A44" s="0" t="n">
        <f aca="false">EOMONTH(C44,0)-C44+1</f>
        <v>31</v>
      </c>
      <c r="B44" s="0" t="n">
        <f aca="false">A44*$D$4</f>
        <v>992000</v>
      </c>
      <c r="C44" s="22" t="n">
        <v>37956</v>
      </c>
      <c r="D44" s="19" t="n">
        <v>3.961</v>
      </c>
      <c r="E44" s="19" t="n">
        <v>-0.055</v>
      </c>
      <c r="F44" s="19" t="n">
        <v>0.18</v>
      </c>
      <c r="G44" s="19" t="n">
        <v>-0.1425</v>
      </c>
      <c r="H44" s="19" t="n">
        <v>-0.28</v>
      </c>
      <c r="I44" s="19" t="n">
        <v>0.059210406292441</v>
      </c>
      <c r="J44" s="19" t="n">
        <v>0.285</v>
      </c>
      <c r="K44" s="19" t="n">
        <f aca="false">D44+E44+$K$3</f>
        <v>4.406</v>
      </c>
      <c r="L44" s="19" t="n">
        <f aca="false">F44+D44+$K$3</f>
        <v>4.641</v>
      </c>
      <c r="M44" s="19" t="n">
        <f aca="false">D44+H44+$K$3</f>
        <v>4.181</v>
      </c>
      <c r="N44" s="19" t="n">
        <f aca="false">M44/(1-$N$4)</f>
        <v>4.23649812544331</v>
      </c>
      <c r="O44" s="19" t="n">
        <f aca="false">M44/(1-$O$4)</f>
        <v>4.38950131233596</v>
      </c>
      <c r="P44" s="19" t="n">
        <f aca="false">1/(1+I44/2)^(2*(C44-$D$3)/365.2)</f>
        <v>0.832813451526403</v>
      </c>
      <c r="Q44" s="19" t="n">
        <f aca="false">SQRT(2*(1-$Q$4))*J44</f>
        <v>0.0901249133147988</v>
      </c>
      <c r="R44" s="20" t="n">
        <f aca="false">SQRT(2*(1-$R$4))*J44</f>
        <v>0.127455874717488</v>
      </c>
      <c r="S44" s="21" t="e">
        <f aca="false">EURO_Forward(K44,N44,I44,Q44,C44-$D$3,1,0)</f>
        <v>#NAME?</v>
      </c>
      <c r="T44" s="21" t="e">
        <f aca="false">EURO_Forward(L44,O44,I44,R44,C44-$D$3,1,0)</f>
        <v>#NAME?</v>
      </c>
      <c r="U44" s="21" t="e">
        <f aca="false">MAX(S44:T44)</f>
        <v>#NAME?</v>
      </c>
      <c r="V44" s="21" t="e">
        <f aca="false">U44-S44</f>
        <v>#NAME?</v>
      </c>
      <c r="W44" s="20" t="n">
        <f aca="false">P44*$D$5</f>
        <v>0.181136925706993</v>
      </c>
      <c r="X44" s="23" t="e">
        <f aca="false">U44-W44</f>
        <v>#NAME?</v>
      </c>
    </row>
    <row r="45" customFormat="false" ht="12.75" hidden="false" customHeight="false" outlineLevel="0" collapsed="false">
      <c r="A45" s="0" t="n">
        <f aca="false">EOMONTH(C45,0)-C45+1</f>
        <v>31</v>
      </c>
      <c r="B45" s="0" t="n">
        <f aca="false">A45*$D$4</f>
        <v>992000</v>
      </c>
      <c r="C45" s="22" t="n">
        <v>37987</v>
      </c>
      <c r="D45" s="19" t="n">
        <v>3.986</v>
      </c>
      <c r="E45" s="19" t="n">
        <v>-0.0575</v>
      </c>
      <c r="F45" s="19" t="n">
        <v>0.18</v>
      </c>
      <c r="G45" s="19" t="n">
        <v>-0.1425</v>
      </c>
      <c r="H45" s="19" t="n">
        <v>-0.2975</v>
      </c>
      <c r="I45" s="19" t="n">
        <v>0.059234185299339</v>
      </c>
      <c r="J45" s="19" t="n">
        <v>0.2975</v>
      </c>
      <c r="K45" s="19" t="n">
        <f aca="false">D45+E45+$K$3</f>
        <v>4.4285</v>
      </c>
      <c r="L45" s="19" t="n">
        <f aca="false">F45+D45+$K$3</f>
        <v>4.666</v>
      </c>
      <c r="M45" s="19" t="n">
        <f aca="false">D45+H45+$K$3</f>
        <v>4.1885</v>
      </c>
      <c r="N45" s="19" t="n">
        <f aca="false">M45/(1-$N$4)</f>
        <v>4.2440976796028</v>
      </c>
      <c r="O45" s="19" t="n">
        <f aca="false">M45/(1-$O$4)</f>
        <v>4.39737532808399</v>
      </c>
      <c r="P45" s="19" t="n">
        <f aca="false">1/(1+I45/2)^(2*(C45-$D$3)/365.2)</f>
        <v>0.828637003823058</v>
      </c>
      <c r="Q45" s="19" t="n">
        <f aca="false">SQRT(2*(1-$Q$4))*J45</f>
        <v>0.0940777603900093</v>
      </c>
      <c r="R45" s="20" t="n">
        <f aca="false">SQRT(2*(1-$R$4))*J45</f>
        <v>0.133046044661237</v>
      </c>
      <c r="S45" s="21" t="e">
        <f aca="false">EURO_Forward(K45,N45,I45,Q45,C45-$D$3,1,0)</f>
        <v>#NAME?</v>
      </c>
      <c r="T45" s="21" t="e">
        <f aca="false">EURO_Forward(L45,O45,I45,R45,C45-$D$3,1,0)</f>
        <v>#NAME?</v>
      </c>
      <c r="U45" s="21" t="e">
        <f aca="false">MAX(S45:T45)</f>
        <v>#NAME?</v>
      </c>
      <c r="V45" s="21" t="e">
        <f aca="false">U45-S45</f>
        <v>#NAME?</v>
      </c>
      <c r="W45" s="20" t="n">
        <f aca="false">P45*$D$5</f>
        <v>0.180228548331515</v>
      </c>
      <c r="X45" s="23" t="e">
        <f aca="false">U45-W45</f>
        <v>#NAME?</v>
      </c>
    </row>
    <row r="46" customFormat="false" ht="12.75" hidden="false" customHeight="false" outlineLevel="0" collapsed="false">
      <c r="A46" s="0" t="n">
        <f aca="false">EOMONTH(C46,0)-C46+1</f>
        <v>29</v>
      </c>
      <c r="B46" s="0" t="n">
        <f aca="false">A46*$D$4</f>
        <v>928000</v>
      </c>
      <c r="C46" s="22" t="n">
        <v>38018</v>
      </c>
      <c r="D46" s="19" t="n">
        <v>3.846</v>
      </c>
      <c r="E46" s="19" t="n">
        <v>-0.04</v>
      </c>
      <c r="F46" s="19" t="n">
        <v>0.18</v>
      </c>
      <c r="G46" s="19" t="n">
        <v>-0.1425</v>
      </c>
      <c r="H46" s="19" t="n">
        <v>-0.2975</v>
      </c>
      <c r="I46" s="19" t="n">
        <v>0.059257964306236</v>
      </c>
      <c r="J46" s="19" t="n">
        <v>0.2875</v>
      </c>
      <c r="K46" s="19" t="n">
        <f aca="false">D46+E46+$K$3</f>
        <v>4.306</v>
      </c>
      <c r="L46" s="19" t="n">
        <f aca="false">F46+D46+$K$3</f>
        <v>4.526</v>
      </c>
      <c r="M46" s="19" t="n">
        <f aca="false">D46+H46+$K$3</f>
        <v>4.0485</v>
      </c>
      <c r="N46" s="19" t="n">
        <f aca="false">M46/(1-$N$4)</f>
        <v>4.10223933529233</v>
      </c>
      <c r="O46" s="19" t="n">
        <f aca="false">M46/(1-$O$4)</f>
        <v>4.2503937007874</v>
      </c>
      <c r="P46" s="19" t="n">
        <f aca="false">1/(1+I46/2)^(2*(C46-$D$3)/365.2)</f>
        <v>0.824478268500559</v>
      </c>
      <c r="Q46" s="19" t="n">
        <f aca="false">SQRT(2*(1-$Q$4))*J46</f>
        <v>0.0909154827298409</v>
      </c>
      <c r="R46" s="20" t="n">
        <f aca="false">SQRT(2*(1-$R$4))*J46</f>
        <v>0.128573908706238</v>
      </c>
      <c r="S46" s="21" t="e">
        <f aca="false">EURO_Forward(K46,N46,I46,Q46,C46-$D$3,1,0)</f>
        <v>#NAME?</v>
      </c>
      <c r="T46" s="21" t="e">
        <f aca="false">EURO_Forward(L46,O46,I46,R46,C46-$D$3,1,0)</f>
        <v>#NAME?</v>
      </c>
      <c r="U46" s="21" t="e">
        <f aca="false">MAX(S46:T46)</f>
        <v>#NAME?</v>
      </c>
      <c r="V46" s="21" t="e">
        <f aca="false">U46-S46</f>
        <v>#NAME?</v>
      </c>
      <c r="W46" s="20" t="n">
        <f aca="false">P46*$D$5</f>
        <v>0.179324023398872</v>
      </c>
      <c r="X46" s="23" t="e">
        <f aca="false">U46-W46</f>
        <v>#NAME?</v>
      </c>
    </row>
    <row r="47" customFormat="false" ht="12.75" hidden="false" customHeight="false" outlineLevel="0" collapsed="false">
      <c r="A47" s="0" t="n">
        <f aca="false">EOMONTH(C47,0)-C47+1</f>
        <v>31</v>
      </c>
      <c r="B47" s="0" t="n">
        <f aca="false">A47*$D$4</f>
        <v>992000</v>
      </c>
      <c r="C47" s="22" t="n">
        <v>38047</v>
      </c>
      <c r="D47" s="19" t="n">
        <v>3.694</v>
      </c>
      <c r="E47" s="19" t="n">
        <v>-0.0275</v>
      </c>
      <c r="F47" s="19" t="n">
        <v>0.18</v>
      </c>
      <c r="G47" s="19" t="n">
        <v>-0.1475</v>
      </c>
      <c r="H47" s="19" t="n">
        <v>-0.2975</v>
      </c>
      <c r="I47" s="19" t="n">
        <v>0.059280209183657</v>
      </c>
      <c r="J47" s="19" t="n">
        <v>0.2875</v>
      </c>
      <c r="K47" s="19" t="n">
        <f aca="false">D47+E47+$K$3</f>
        <v>4.1665</v>
      </c>
      <c r="L47" s="19" t="n">
        <f aca="false">F47+D47+$K$3</f>
        <v>4.374</v>
      </c>
      <c r="M47" s="19" t="n">
        <f aca="false">D47+H47+$K$3</f>
        <v>3.8965</v>
      </c>
      <c r="N47" s="19" t="n">
        <f aca="false">M47/(1-$N$4)</f>
        <v>3.94822170432668</v>
      </c>
      <c r="O47" s="19" t="n">
        <f aca="false">M47/(1-$O$4)</f>
        <v>4.09081364829396</v>
      </c>
      <c r="P47" s="19" t="n">
        <f aca="false">1/(1+I47/2)^(2*(C47-$D$3)/365.2)</f>
        <v>0.820603823936527</v>
      </c>
      <c r="Q47" s="19" t="n">
        <f aca="false">SQRT(2*(1-$Q$4))*J47</f>
        <v>0.0909154827298409</v>
      </c>
      <c r="R47" s="20" t="n">
        <f aca="false">SQRT(2*(1-$R$4))*J47</f>
        <v>0.128573908706238</v>
      </c>
      <c r="S47" s="21" t="e">
        <f aca="false">EURO_Forward(K47,N47,I47,Q47,C47-$D$3,1,0)</f>
        <v>#NAME?</v>
      </c>
      <c r="T47" s="21" t="e">
        <f aca="false">EURO_Forward(L47,O47,I47,R47,C47-$D$3,1,0)</f>
        <v>#NAME?</v>
      </c>
      <c r="U47" s="21" t="e">
        <f aca="false">MAX(S47:T47)</f>
        <v>#NAME?</v>
      </c>
      <c r="V47" s="21" t="e">
        <f aca="false">U47-S47</f>
        <v>#NAME?</v>
      </c>
      <c r="W47" s="20" t="n">
        <f aca="false">P47*$D$5</f>
        <v>0.178481331706195</v>
      </c>
      <c r="X47" s="23" t="e">
        <f aca="false">U47-W47</f>
        <v>#NAME?</v>
      </c>
    </row>
    <row r="48" customFormat="false" ht="12.75" hidden="false" customHeight="false" outlineLevel="0" collapsed="false">
      <c r="A48" s="0" t="n">
        <f aca="false">EOMONTH(C48,0)-C48+1</f>
        <v>30</v>
      </c>
      <c r="B48" s="0" t="n">
        <f aca="false">A48*$D$4</f>
        <v>960000</v>
      </c>
      <c r="C48" s="22" t="n">
        <v>38078</v>
      </c>
      <c r="D48" s="19" t="n">
        <v>3.542</v>
      </c>
      <c r="E48" s="19" t="n">
        <v>0.015</v>
      </c>
      <c r="F48" s="19" t="n">
        <v>0.31</v>
      </c>
      <c r="G48" s="19" t="n">
        <v>-0.1325</v>
      </c>
      <c r="H48" s="19" t="n">
        <v>-0.2575</v>
      </c>
      <c r="I48" s="19" t="n">
        <v>0.059303988190554</v>
      </c>
      <c r="J48" s="19" t="n">
        <v>0.27</v>
      </c>
      <c r="K48" s="19" t="n">
        <f aca="false">D48+E48+$K$3</f>
        <v>4.057</v>
      </c>
      <c r="L48" s="19" t="n">
        <f aca="false">F48+D48+$K$3</f>
        <v>4.352</v>
      </c>
      <c r="M48" s="19" t="n">
        <f aca="false">D48+H48+$K$3</f>
        <v>3.7845</v>
      </c>
      <c r="N48" s="19" t="n">
        <f aca="false">M48/(1-$N$4)</f>
        <v>3.83473502887831</v>
      </c>
      <c r="O48" s="19" t="n">
        <f aca="false">M48/(1-$O$4)</f>
        <v>3.97322834645669</v>
      </c>
      <c r="P48" s="19" t="n">
        <f aca="false">1/(1+I48/2)^(2*(C48-$D$3)/365.2)</f>
        <v>0.816479210725249</v>
      </c>
      <c r="Q48" s="19" t="n">
        <f aca="false">SQRT(2*(1-$Q$4))*J48</f>
        <v>0.0853814968245463</v>
      </c>
      <c r="R48" s="20" t="n">
        <f aca="false">SQRT(2*(1-$R$4))*J48</f>
        <v>0.120747670784989</v>
      </c>
      <c r="S48" s="21" t="e">
        <f aca="false">EURO_Forward(K48,N48,I48,Q48,C48-$D$3,1,0)</f>
        <v>#NAME?</v>
      </c>
      <c r="T48" s="21" t="e">
        <f aca="false">EURO_Forward(L48,O48,I48,R48,C48-$D$3,1,0)</f>
        <v>#NAME?</v>
      </c>
      <c r="U48" s="21" t="e">
        <f aca="false">MAX(S48:T48)</f>
        <v>#NAME?</v>
      </c>
      <c r="V48" s="21" t="e">
        <f aca="false">U48-S48</f>
        <v>#NAME?</v>
      </c>
      <c r="W48" s="20" t="n">
        <f aca="false">P48*$D$5</f>
        <v>0.177584228332742</v>
      </c>
      <c r="X48" s="23" t="e">
        <f aca="false">U48-W48</f>
        <v>#NAME?</v>
      </c>
    </row>
    <row r="49" customFormat="false" ht="12.75" hidden="false" customHeight="false" outlineLevel="0" collapsed="false">
      <c r="A49" s="0" t="n">
        <f aca="false">EOMONTH(C49,0)-C49+1</f>
        <v>31</v>
      </c>
      <c r="B49" s="0" t="n">
        <f aca="false">A49*$D$4</f>
        <v>992000</v>
      </c>
      <c r="C49" s="22" t="n">
        <v>38108</v>
      </c>
      <c r="D49" s="19" t="n">
        <v>3.526</v>
      </c>
      <c r="E49" s="19" t="n">
        <v>0.015</v>
      </c>
      <c r="F49" s="19" t="n">
        <v>0.31</v>
      </c>
      <c r="G49" s="19" t="n">
        <v>-0.1325</v>
      </c>
      <c r="H49" s="19" t="n">
        <v>-0.2775</v>
      </c>
      <c r="I49" s="19" t="n">
        <v>0.059327000132713</v>
      </c>
      <c r="J49" s="19" t="n">
        <v>0.27</v>
      </c>
      <c r="K49" s="19" t="n">
        <f aca="false">D49+E49+$K$3</f>
        <v>4.041</v>
      </c>
      <c r="L49" s="19" t="n">
        <f aca="false">F49+D49+$K$3</f>
        <v>4.336</v>
      </c>
      <c r="M49" s="19" t="n">
        <f aca="false">D49+H49+$K$3</f>
        <v>3.7485</v>
      </c>
      <c r="N49" s="19" t="n">
        <f aca="false">M49/(1-$N$4)</f>
        <v>3.79825716891276</v>
      </c>
      <c r="O49" s="19" t="n">
        <f aca="false">M49/(1-$O$4)</f>
        <v>3.93543307086614</v>
      </c>
      <c r="P49" s="19" t="n">
        <f aca="false">1/(1+I49/2)^(2*(C49-$D$3)/365.2)</f>
        <v>0.812504357473937</v>
      </c>
      <c r="Q49" s="19" t="n">
        <f aca="false">SQRT(2*(1-$Q$4))*J49</f>
        <v>0.0853814968245463</v>
      </c>
      <c r="R49" s="20" t="n">
        <f aca="false">SQRT(2*(1-$R$4))*J49</f>
        <v>0.120747670784989</v>
      </c>
      <c r="S49" s="21" t="e">
        <f aca="false">EURO_Forward(K49,N49,I49,Q49,C49-$D$3,1,0)</f>
        <v>#NAME?</v>
      </c>
      <c r="T49" s="21" t="e">
        <f aca="false">EURO_Forward(L49,O49,I49,R49,C49-$D$3,1,0)</f>
        <v>#NAME?</v>
      </c>
      <c r="U49" s="21" t="e">
        <f aca="false">MAX(S49:T49)</f>
        <v>#NAME?</v>
      </c>
      <c r="V49" s="21" t="e">
        <f aca="false">U49-S49</f>
        <v>#NAME?</v>
      </c>
      <c r="W49" s="20" t="n">
        <f aca="false">P49*$D$5</f>
        <v>0.176719697750581</v>
      </c>
      <c r="X49" s="23" t="e">
        <f aca="false">U49-W49</f>
        <v>#NAME?</v>
      </c>
    </row>
    <row r="50" customFormat="false" ht="12.75" hidden="false" customHeight="false" outlineLevel="0" collapsed="false">
      <c r="A50" s="0" t="n">
        <f aca="false">EOMONTH(C50,0)-C50+1</f>
        <v>30</v>
      </c>
      <c r="B50" s="0" t="n">
        <f aca="false">A50*$D$4</f>
        <v>960000</v>
      </c>
      <c r="C50" s="22" t="n">
        <v>38139</v>
      </c>
      <c r="D50" s="19" t="n">
        <v>3.555</v>
      </c>
      <c r="E50" s="19" t="n">
        <v>0.02</v>
      </c>
      <c r="F50" s="19" t="n">
        <v>0.31</v>
      </c>
      <c r="G50" s="19" t="n">
        <v>-0.1325</v>
      </c>
      <c r="H50" s="19" t="n">
        <v>-0.2875</v>
      </c>
      <c r="I50" s="19" t="n">
        <v>0.059350779139611</v>
      </c>
      <c r="J50" s="19" t="n">
        <v>0.27</v>
      </c>
      <c r="K50" s="19" t="n">
        <f aca="false">D50+E50+$K$3</f>
        <v>4.075</v>
      </c>
      <c r="L50" s="19" t="n">
        <f aca="false">F50+D50+$K$3</f>
        <v>4.365</v>
      </c>
      <c r="M50" s="19" t="n">
        <f aca="false">D50+H50+$K$3</f>
        <v>3.7675</v>
      </c>
      <c r="N50" s="19" t="n">
        <f aca="false">M50/(1-$N$4)</f>
        <v>3.81750937278346</v>
      </c>
      <c r="O50" s="19" t="n">
        <f aca="false">M50/(1-$O$4)</f>
        <v>3.95538057742782</v>
      </c>
      <c r="P50" s="19" t="n">
        <f aca="false">1/(1+I50/2)^(2*(C50-$D$3)/365.2)</f>
        <v>0.80841421936768</v>
      </c>
      <c r="Q50" s="19" t="n">
        <f aca="false">SQRT(2*(1-$Q$4))*J50</f>
        <v>0.0853814968245463</v>
      </c>
      <c r="R50" s="20" t="n">
        <f aca="false">SQRT(2*(1-$R$4))*J50</f>
        <v>0.120747670784989</v>
      </c>
      <c r="S50" s="21" t="e">
        <f aca="false">EURO_Forward(K50,N50,I50,Q50,C50-$D$3,1,0)</f>
        <v>#NAME?</v>
      </c>
      <c r="T50" s="21" t="e">
        <f aca="false">EURO_Forward(L50,O50,I50,R50,C50-$D$3,1,0)</f>
        <v>#NAME?</v>
      </c>
      <c r="U50" s="21" t="e">
        <f aca="false">MAX(S50:T50)</f>
        <v>#NAME?</v>
      </c>
      <c r="V50" s="21" t="e">
        <f aca="false">U50-S50</f>
        <v>#NAME?</v>
      </c>
      <c r="W50" s="20" t="n">
        <f aca="false">P50*$D$5</f>
        <v>0.17583009271247</v>
      </c>
      <c r="X50" s="23" t="e">
        <f aca="false">U50-W50</f>
        <v>#NAME?</v>
      </c>
    </row>
    <row r="51" customFormat="false" ht="12.75" hidden="false" customHeight="false" outlineLevel="0" collapsed="false">
      <c r="A51" s="0" t="n">
        <f aca="false">EOMONTH(C51,0)-C51+1</f>
        <v>31</v>
      </c>
      <c r="B51" s="0" t="n">
        <f aca="false">A51*$D$4</f>
        <v>992000</v>
      </c>
      <c r="C51" s="22" t="n">
        <v>38169</v>
      </c>
      <c r="D51" s="19" t="n">
        <v>3.583</v>
      </c>
      <c r="E51" s="19" t="n">
        <v>0.0225</v>
      </c>
      <c r="F51" s="19" t="n">
        <v>0.31</v>
      </c>
      <c r="G51" s="19" t="n">
        <v>-0.1325</v>
      </c>
      <c r="H51" s="19" t="n">
        <v>-0.2675</v>
      </c>
      <c r="I51" s="19" t="n">
        <v>0.05937379108177</v>
      </c>
      <c r="J51" s="19" t="n">
        <v>0.2675</v>
      </c>
      <c r="K51" s="19" t="n">
        <f aca="false">D51+E51+$K$3</f>
        <v>4.1055</v>
      </c>
      <c r="L51" s="19" t="n">
        <f aca="false">F51+D51+$K$3</f>
        <v>4.393</v>
      </c>
      <c r="M51" s="19" t="n">
        <f aca="false">D51+H51+$K$3</f>
        <v>3.8155</v>
      </c>
      <c r="N51" s="19" t="n">
        <f aca="false">M51/(1-$N$4)</f>
        <v>3.8661465194042</v>
      </c>
      <c r="O51" s="19" t="n">
        <f aca="false">M51/(1-$O$4)</f>
        <v>4.00577427821522</v>
      </c>
      <c r="P51" s="19" t="n">
        <f aca="false">1/(1+I51/2)^(2*(C51-$D$3)/365.2)</f>
        <v>0.804472624091604</v>
      </c>
      <c r="Q51" s="19" t="n">
        <f aca="false">SQRT(2*(1-$Q$4))*J51</f>
        <v>0.0845909274095042</v>
      </c>
      <c r="R51" s="20" t="n">
        <f aca="false">SQRT(2*(1-$R$4))*J51</f>
        <v>0.119629636796239</v>
      </c>
      <c r="S51" s="21" t="e">
        <f aca="false">EURO_Forward(K51,N51,I51,Q51,C51-$D$3,1,0)</f>
        <v>#NAME?</v>
      </c>
      <c r="T51" s="21" t="e">
        <f aca="false">EURO_Forward(L51,O51,I51,R51,C51-$D$3,1,0)</f>
        <v>#NAME?</v>
      </c>
      <c r="U51" s="21" t="e">
        <f aca="false">MAX(S51:T51)</f>
        <v>#NAME?</v>
      </c>
      <c r="V51" s="21" t="e">
        <f aca="false">U51-S51</f>
        <v>#NAME?</v>
      </c>
      <c r="W51" s="20" t="n">
        <f aca="false">P51*$D$5</f>
        <v>0.174972795739924</v>
      </c>
      <c r="X51" s="23" t="e">
        <f aca="false">U51-W51</f>
        <v>#NAME?</v>
      </c>
    </row>
    <row r="52" customFormat="false" ht="12.75" hidden="false" customHeight="false" outlineLevel="0" collapsed="false">
      <c r="A52" s="0" t="n">
        <f aca="false">EOMONTH(C52,0)-C52+1</f>
        <v>31</v>
      </c>
      <c r="B52" s="0" t="n">
        <f aca="false">A52*$D$4</f>
        <v>992000</v>
      </c>
      <c r="C52" s="22" t="n">
        <v>38200</v>
      </c>
      <c r="D52" s="19" t="n">
        <v>3.605</v>
      </c>
      <c r="E52" s="19" t="n">
        <v>0.025</v>
      </c>
      <c r="F52" s="19" t="n">
        <v>0.31</v>
      </c>
      <c r="G52" s="19" t="n">
        <v>-0.1325</v>
      </c>
      <c r="H52" s="19" t="n">
        <v>-0.2575</v>
      </c>
      <c r="I52" s="19" t="n">
        <v>0.059397570088668</v>
      </c>
      <c r="J52" s="19" t="n">
        <v>0.2675</v>
      </c>
      <c r="K52" s="19" t="n">
        <f aca="false">D52+E52+$K$3</f>
        <v>4.13</v>
      </c>
      <c r="L52" s="19" t="n">
        <f aca="false">F52+D52+$K$3</f>
        <v>4.415</v>
      </c>
      <c r="M52" s="19" t="n">
        <f aca="false">D52+H52+$K$3</f>
        <v>3.8475</v>
      </c>
      <c r="N52" s="19" t="n">
        <f aca="false">M52/(1-$N$4)</f>
        <v>3.89857128381802</v>
      </c>
      <c r="O52" s="19" t="n">
        <f aca="false">M52/(1-$O$4)</f>
        <v>4.03937007874016</v>
      </c>
      <c r="P52" s="19" t="n">
        <f aca="false">1/(1+I52/2)^(2*(C52-$D$3)/365.2)</f>
        <v>0.800416744175693</v>
      </c>
      <c r="Q52" s="19" t="n">
        <f aca="false">SQRT(2*(1-$Q$4))*J52</f>
        <v>0.0845909274095042</v>
      </c>
      <c r="R52" s="20" t="n">
        <f aca="false">SQRT(2*(1-$R$4))*J52</f>
        <v>0.119629636796239</v>
      </c>
      <c r="S52" s="21" t="e">
        <f aca="false">EURO_Forward(K52,N52,I52,Q52,C52-$D$3,1,0)</f>
        <v>#NAME?</v>
      </c>
      <c r="T52" s="21" t="e">
        <f aca="false">EURO_Forward(L52,O52,I52,R52,C52-$D$3,1,0)</f>
        <v>#NAME?</v>
      </c>
      <c r="U52" s="21" t="e">
        <f aca="false">MAX(S52:T52)</f>
        <v>#NAME?</v>
      </c>
      <c r="V52" s="21" t="e">
        <f aca="false">U52-S52</f>
        <v>#NAME?</v>
      </c>
      <c r="W52" s="20" t="n">
        <f aca="false">P52*$D$5</f>
        <v>0.174090641858213</v>
      </c>
      <c r="X52" s="23" t="e">
        <f aca="false">U52-W52</f>
        <v>#NAME?</v>
      </c>
    </row>
    <row r="53" customFormat="false" ht="12.75" hidden="false" customHeight="false" outlineLevel="0" collapsed="false">
      <c r="A53" s="0" t="n">
        <f aca="false">EOMONTH(C53,0)-C53+1</f>
        <v>30</v>
      </c>
      <c r="B53" s="0" t="n">
        <f aca="false">A53*$D$4</f>
        <v>960000</v>
      </c>
      <c r="C53" s="22" t="n">
        <v>38231</v>
      </c>
      <c r="D53" s="19" t="n">
        <v>3.625</v>
      </c>
      <c r="E53" s="19" t="n">
        <v>0.0175</v>
      </c>
      <c r="F53" s="19" t="n">
        <v>0.31</v>
      </c>
      <c r="G53" s="19" t="n">
        <v>-0.1325</v>
      </c>
      <c r="H53" s="19" t="n">
        <v>-0.2575</v>
      </c>
      <c r="I53" s="19" t="n">
        <v>0.059421349095565</v>
      </c>
      <c r="J53" s="19" t="n">
        <v>0.2675</v>
      </c>
      <c r="K53" s="19" t="n">
        <f aca="false">D53+E53+$K$3</f>
        <v>4.1425</v>
      </c>
      <c r="L53" s="19" t="n">
        <f aca="false">F53+D53+$K$3</f>
        <v>4.435</v>
      </c>
      <c r="M53" s="19" t="n">
        <f aca="false">D53+H53+$K$3</f>
        <v>3.8675</v>
      </c>
      <c r="N53" s="19" t="n">
        <f aca="false">M53/(1-$N$4)</f>
        <v>3.91883676157665</v>
      </c>
      <c r="O53" s="19" t="n">
        <f aca="false">M53/(1-$O$4)</f>
        <v>4.06036745406824</v>
      </c>
      <c r="P53" s="19" t="n">
        <f aca="false">1/(1+I53/2)^(2*(C53-$D$3)/365.2)</f>
        <v>0.796378191219209</v>
      </c>
      <c r="Q53" s="19" t="n">
        <f aca="false">SQRT(2*(1-$Q$4))*J53</f>
        <v>0.0845909274095042</v>
      </c>
      <c r="R53" s="20" t="n">
        <f aca="false">SQRT(2*(1-$R$4))*J53</f>
        <v>0.119629636796239</v>
      </c>
      <c r="S53" s="21" t="e">
        <f aca="false">EURO_Forward(K53,N53,I53,Q53,C53-$D$3,1,0)</f>
        <v>#NAME?</v>
      </c>
      <c r="T53" s="21" t="e">
        <f aca="false">EURO_Forward(L53,O53,I53,R53,C53-$D$3,1,0)</f>
        <v>#NAME?</v>
      </c>
      <c r="U53" s="21" t="e">
        <f aca="false">MAX(S53:T53)</f>
        <v>#NAME?</v>
      </c>
      <c r="V53" s="21" t="e">
        <f aca="false">U53-S53</f>
        <v>#NAME?</v>
      </c>
      <c r="W53" s="20" t="n">
        <f aca="false">P53*$D$5</f>
        <v>0.173212256590178</v>
      </c>
      <c r="X53" s="23" t="e">
        <f aca="false">U53-W53</f>
        <v>#NAME?</v>
      </c>
    </row>
    <row r="54" customFormat="false" ht="12.75" hidden="false" customHeight="false" outlineLevel="0" collapsed="false">
      <c r="A54" s="0" t="n">
        <f aca="false">EOMONTH(C54,0)-C54+1</f>
        <v>31</v>
      </c>
      <c r="B54" s="0" t="n">
        <f aca="false">A54*$D$4</f>
        <v>992000</v>
      </c>
      <c r="C54" s="22" t="n">
        <v>38261</v>
      </c>
      <c r="D54" s="19" t="n">
        <v>3.64</v>
      </c>
      <c r="E54" s="19" t="n">
        <v>0.0075</v>
      </c>
      <c r="F54" s="19" t="n">
        <v>0.31</v>
      </c>
      <c r="G54" s="19" t="n">
        <v>-0.1325</v>
      </c>
      <c r="H54" s="19" t="n">
        <v>-0.2575</v>
      </c>
      <c r="I54" s="19" t="n">
        <v>0.059444361037724</v>
      </c>
      <c r="J54" s="19" t="n">
        <v>0.2675</v>
      </c>
      <c r="K54" s="19" t="n">
        <f aca="false">D54+E54+$K$3</f>
        <v>4.1475</v>
      </c>
      <c r="L54" s="19" t="n">
        <f aca="false">F54+D54+$K$3</f>
        <v>4.45</v>
      </c>
      <c r="M54" s="19" t="n">
        <f aca="false">D54+H54+$K$3</f>
        <v>3.8825</v>
      </c>
      <c r="N54" s="19" t="n">
        <f aca="false">M54/(1-$N$4)</f>
        <v>3.93403586989563</v>
      </c>
      <c r="O54" s="19" t="n">
        <f aca="false">M54/(1-$O$4)</f>
        <v>4.07611548556431</v>
      </c>
      <c r="P54" s="19" t="n">
        <f aca="false">1/(1+I54/2)^(2*(C54-$D$3)/365.2)</f>
        <v>0.792486359186879</v>
      </c>
      <c r="Q54" s="19" t="n">
        <f aca="false">SQRT(2*(1-$Q$4))*J54</f>
        <v>0.0845909274095042</v>
      </c>
      <c r="R54" s="20" t="n">
        <f aca="false">SQRT(2*(1-$R$4))*J54</f>
        <v>0.119629636796239</v>
      </c>
      <c r="S54" s="21" t="e">
        <f aca="false">EURO_Forward(K54,N54,I54,Q54,C54-$D$3,1,0)</f>
        <v>#NAME?</v>
      </c>
      <c r="T54" s="21" t="e">
        <f aca="false">EURO_Forward(L54,O54,I54,R54,C54-$D$3,1,0)</f>
        <v>#NAME?</v>
      </c>
      <c r="U54" s="21" t="e">
        <f aca="false">MAX(S54:T54)</f>
        <v>#NAME?</v>
      </c>
      <c r="V54" s="21" t="e">
        <f aca="false">U54-S54</f>
        <v>#NAME?</v>
      </c>
      <c r="W54" s="20" t="n">
        <f aca="false">P54*$D$5</f>
        <v>0.172365783123146</v>
      </c>
      <c r="X54" s="23" t="e">
        <f aca="false">U54-W54</f>
        <v>#NAME?</v>
      </c>
    </row>
    <row r="55" customFormat="false" ht="12.75" hidden="false" customHeight="false" outlineLevel="0" collapsed="false">
      <c r="A55" s="0" t="n">
        <f aca="false">EOMONTH(C55,0)-C55+1</f>
        <v>30</v>
      </c>
      <c r="B55" s="0" t="n">
        <f aca="false">A55*$D$4</f>
        <v>960000</v>
      </c>
      <c r="C55" s="22" t="n">
        <v>38292</v>
      </c>
      <c r="D55" s="19" t="n">
        <v>3.793</v>
      </c>
      <c r="E55" s="19" t="n">
        <v>-0.0325</v>
      </c>
      <c r="F55" s="19" t="n">
        <v>0.14</v>
      </c>
      <c r="G55" s="19" t="n">
        <v>-0.145</v>
      </c>
      <c r="H55" s="19" t="n">
        <v>-0.2775</v>
      </c>
      <c r="I55" s="19" t="n">
        <v>0.059468140044622</v>
      </c>
      <c r="J55" s="19" t="n">
        <v>0.27</v>
      </c>
      <c r="K55" s="19" t="n">
        <f aca="false">D55+E55+$K$3</f>
        <v>4.2605</v>
      </c>
      <c r="L55" s="19" t="n">
        <f aca="false">F55+D55+$K$3</f>
        <v>4.433</v>
      </c>
      <c r="M55" s="19" t="n">
        <f aca="false">D55+H55+$K$3</f>
        <v>4.0155</v>
      </c>
      <c r="N55" s="19" t="n">
        <f aca="false">M55/(1-$N$4)</f>
        <v>4.06880129699058</v>
      </c>
      <c r="O55" s="19" t="n">
        <f aca="false">M55/(1-$O$4)</f>
        <v>4.21574803149606</v>
      </c>
      <c r="P55" s="19" t="n">
        <f aca="false">1/(1+I55/2)^(2*(C55-$D$3)/365.2)</f>
        <v>0.788481738382811</v>
      </c>
      <c r="Q55" s="19" t="n">
        <f aca="false">SQRT(2*(1-$Q$4))*J55</f>
        <v>0.0853814968245463</v>
      </c>
      <c r="R55" s="20" t="n">
        <f aca="false">SQRT(2*(1-$R$4))*J55</f>
        <v>0.120747670784989</v>
      </c>
      <c r="S55" s="21" t="e">
        <f aca="false">EURO_Forward(K55,N55,I55,Q55,C55-$D$3,1,0)</f>
        <v>#NAME?</v>
      </c>
      <c r="T55" s="21" t="e">
        <f aca="false">EURO_Forward(L55,O55,I55,R55,C55-$D$3,1,0)</f>
        <v>#NAME?</v>
      </c>
      <c r="U55" s="21" t="e">
        <f aca="false">MAX(S55:T55)</f>
        <v>#NAME?</v>
      </c>
      <c r="V55" s="21" t="e">
        <f aca="false">U55-S55</f>
        <v>#NAME?</v>
      </c>
      <c r="W55" s="20" t="n">
        <f aca="false">P55*$D$5</f>
        <v>0.171494778098261</v>
      </c>
      <c r="X55" s="23" t="e">
        <f aca="false">U55-W55</f>
        <v>#NAME?</v>
      </c>
    </row>
    <row r="56" customFormat="false" ht="12.75" hidden="false" customHeight="false" outlineLevel="0" collapsed="false">
      <c r="A56" s="0" t="n">
        <f aca="false">EOMONTH(C56,0)-C56+1</f>
        <v>31</v>
      </c>
      <c r="B56" s="0" t="n">
        <f aca="false">A56*$D$4</f>
        <v>992000</v>
      </c>
      <c r="C56" s="22" t="n">
        <v>38322</v>
      </c>
      <c r="D56" s="19" t="n">
        <v>3.911</v>
      </c>
      <c r="E56" s="19" t="n">
        <v>-0.055</v>
      </c>
      <c r="F56" s="19" t="n">
        <v>0.14</v>
      </c>
      <c r="G56" s="19" t="n">
        <v>-0.14</v>
      </c>
      <c r="H56" s="19" t="n">
        <v>-0.2775</v>
      </c>
      <c r="I56" s="19" t="n">
        <v>0.059491151986781</v>
      </c>
      <c r="J56" s="19" t="n">
        <v>0.2725</v>
      </c>
      <c r="K56" s="19" t="n">
        <f aca="false">D56+E56+$K$3</f>
        <v>4.356</v>
      </c>
      <c r="L56" s="19" t="n">
        <f aca="false">F56+D56+$K$3</f>
        <v>4.551</v>
      </c>
      <c r="M56" s="19" t="n">
        <f aca="false">D56+H56+$K$3</f>
        <v>4.1335</v>
      </c>
      <c r="N56" s="19" t="n">
        <f aca="false">M56/(1-$N$4)</f>
        <v>4.18836761576654</v>
      </c>
      <c r="O56" s="19" t="n">
        <f aca="false">M56/(1-$O$4)</f>
        <v>4.33963254593176</v>
      </c>
      <c r="P56" s="19" t="n">
        <f aca="false">1/(1+I56/2)^(2*(C56-$D$3)/365.2)</f>
        <v>0.784622639604256</v>
      </c>
      <c r="Q56" s="19" t="n">
        <f aca="false">SQRT(2*(1-$Q$4))*J56</f>
        <v>0.0861720662395884</v>
      </c>
      <c r="R56" s="20" t="n">
        <f aca="false">SQRT(2*(1-$R$4))*J56</f>
        <v>0.121865704773739</v>
      </c>
      <c r="S56" s="21" t="e">
        <f aca="false">EURO_Forward(K56,N56,I56,Q56,C56-$D$3,1,0)</f>
        <v>#NAME?</v>
      </c>
      <c r="T56" s="21" t="e">
        <f aca="false">EURO_Forward(L56,O56,I56,R56,C56-$D$3,1,0)</f>
        <v>#NAME?</v>
      </c>
      <c r="U56" s="21" t="e">
        <f aca="false">MAX(S56:T56)</f>
        <v>#NAME?</v>
      </c>
      <c r="V56" s="21" t="e">
        <f aca="false">U56-S56</f>
        <v>#NAME?</v>
      </c>
      <c r="W56" s="20" t="n">
        <f aca="false">P56*$D$5</f>
        <v>0.170655424113926</v>
      </c>
      <c r="X56" s="23" t="e">
        <f aca="false">U56-W56</f>
        <v>#NAME?</v>
      </c>
    </row>
    <row r="57" customFormat="false" ht="12.75" hidden="false" customHeight="false" outlineLevel="0" collapsed="false">
      <c r="A57" s="0" t="n">
        <f aca="false">EOMONTH(C57,0)-C57+1</f>
        <v>31</v>
      </c>
      <c r="B57" s="0" t="n">
        <f aca="false">A57*$D$4</f>
        <v>992000</v>
      </c>
      <c r="C57" s="22" t="n">
        <v>38353</v>
      </c>
      <c r="D57" s="19" t="n">
        <v>3.948</v>
      </c>
      <c r="E57" s="19" t="n">
        <v>-0.0575</v>
      </c>
      <c r="F57" s="19" t="n">
        <v>0.14</v>
      </c>
      <c r="G57" s="19" t="n">
        <v>-0.14</v>
      </c>
      <c r="H57" s="19" t="n">
        <v>-0.295</v>
      </c>
      <c r="I57" s="19" t="n">
        <v>0.059514930993679</v>
      </c>
      <c r="J57" s="19" t="n">
        <v>0.2775</v>
      </c>
      <c r="K57" s="19" t="n">
        <f aca="false">D57+E57+$K$3</f>
        <v>4.3905</v>
      </c>
      <c r="L57" s="19" t="n">
        <f aca="false">F57+D57+$K$3</f>
        <v>4.588</v>
      </c>
      <c r="M57" s="19" t="n">
        <f aca="false">D57+H57+$K$3</f>
        <v>4.153</v>
      </c>
      <c r="N57" s="19" t="n">
        <f aca="false">M57/(1-$N$4)</f>
        <v>4.20812645658122</v>
      </c>
      <c r="O57" s="19" t="n">
        <f aca="false">M57/(1-$O$4)</f>
        <v>4.36010498687664</v>
      </c>
      <c r="P57" s="19" t="n">
        <f aca="false">1/(1+I57/2)^(2*(C57-$D$3)/365.2)</f>
        <v>0.780651735523401</v>
      </c>
      <c r="Q57" s="19" t="n">
        <f aca="false">SQRT(2*(1-$Q$4))*J57</f>
        <v>0.0877532050696726</v>
      </c>
      <c r="R57" s="20" t="n">
        <f aca="false">SQRT(2*(1-$R$4))*J57</f>
        <v>0.124101772751238</v>
      </c>
      <c r="S57" s="21" t="e">
        <f aca="false">EURO_Forward(K57,N57,I57,Q57,C57-$D$3,1,0)</f>
        <v>#NAME?</v>
      </c>
      <c r="T57" s="21" t="e">
        <f aca="false">EURO_Forward(L57,O57,I57,R57,C57-$D$3,1,0)</f>
        <v>#NAME?</v>
      </c>
      <c r="U57" s="21" t="e">
        <f aca="false">MAX(S57:T57)</f>
        <v>#NAME?</v>
      </c>
      <c r="V57" s="21" t="e">
        <f aca="false">U57-S57</f>
        <v>#NAME?</v>
      </c>
      <c r="W57" s="20" t="n">
        <f aca="false">P57*$D$5</f>
        <v>0.16979175247634</v>
      </c>
      <c r="X57" s="23" t="e">
        <f aca="false">U57-W57</f>
        <v>#NAME?</v>
      </c>
    </row>
    <row r="58" customFormat="false" ht="12.75" hidden="false" customHeight="false" outlineLevel="0" collapsed="false">
      <c r="A58" s="0" t="n">
        <f aca="false">EOMONTH(C58,0)-C58+1</f>
        <v>28</v>
      </c>
      <c r="B58" s="0" t="n">
        <f aca="false">A58*$D$4</f>
        <v>896000</v>
      </c>
      <c r="C58" s="22" t="n">
        <v>38384</v>
      </c>
      <c r="D58" s="19" t="n">
        <v>3.812</v>
      </c>
      <c r="E58" s="19" t="n">
        <v>-0.04</v>
      </c>
      <c r="F58" s="19" t="n">
        <v>0.14</v>
      </c>
      <c r="G58" s="19" t="n">
        <v>-0.14</v>
      </c>
      <c r="H58" s="19" t="n">
        <v>-0.295</v>
      </c>
      <c r="I58" s="19" t="n">
        <v>0.059538710000576</v>
      </c>
      <c r="J58" s="19" t="n">
        <v>0.265</v>
      </c>
      <c r="K58" s="19" t="n">
        <f aca="false">D58+E58+$K$3</f>
        <v>4.272</v>
      </c>
      <c r="L58" s="19" t="n">
        <f aca="false">F58+D58+$K$3</f>
        <v>4.452</v>
      </c>
      <c r="M58" s="19" t="n">
        <f aca="false">D58+H58+$K$3</f>
        <v>4.017</v>
      </c>
      <c r="N58" s="19" t="n">
        <f aca="false">M58/(1-$N$4)</f>
        <v>4.07032120782247</v>
      </c>
      <c r="O58" s="19" t="n">
        <f aca="false">M58/(1-$O$4)</f>
        <v>4.21732283464567</v>
      </c>
      <c r="P58" s="19" t="n">
        <f aca="false">1/(1+I58/2)^(2*(C58-$D$3)/365.2)</f>
        <v>0.776697883805293</v>
      </c>
      <c r="Q58" s="19" t="n">
        <f aca="false">SQRT(2*(1-$Q$4))*J58</f>
        <v>0.0838003579944621</v>
      </c>
      <c r="R58" s="20" t="n">
        <f aca="false">SQRT(2*(1-$R$4))*J58</f>
        <v>0.118511602807489</v>
      </c>
      <c r="S58" s="21" t="e">
        <f aca="false">EURO_Forward(K58,N58,I58,Q58,C58-$D$3,1,0)</f>
        <v>#NAME?</v>
      </c>
      <c r="T58" s="21" t="e">
        <f aca="false">EURO_Forward(L58,O58,I58,R58,C58-$D$3,1,0)</f>
        <v>#NAME?</v>
      </c>
      <c r="U58" s="21" t="e">
        <f aca="false">MAX(S58:T58)</f>
        <v>#NAME?</v>
      </c>
      <c r="V58" s="21" t="e">
        <f aca="false">U58-S58</f>
        <v>#NAME?</v>
      </c>
      <c r="W58" s="20" t="n">
        <f aca="false">P58*$D$5</f>
        <v>0.168931789727651</v>
      </c>
      <c r="X58" s="23" t="e">
        <f aca="false">U58-W58</f>
        <v>#NAME?</v>
      </c>
    </row>
    <row r="59" customFormat="false" ht="12.75" hidden="false" customHeight="false" outlineLevel="0" collapsed="false">
      <c r="A59" s="0" t="n">
        <f aca="false">EOMONTH(C59,0)-C59+1</f>
        <v>31</v>
      </c>
      <c r="B59" s="0" t="n">
        <f aca="false">A59*$D$4</f>
        <v>992000</v>
      </c>
      <c r="C59" s="22" t="n">
        <v>38412</v>
      </c>
      <c r="D59" s="19" t="n">
        <v>3.663</v>
      </c>
      <c r="E59" s="19" t="n">
        <v>-0.0275</v>
      </c>
      <c r="F59" s="19" t="n">
        <v>0.14</v>
      </c>
      <c r="G59" s="19" t="n">
        <v>-0.145</v>
      </c>
      <c r="H59" s="19" t="n">
        <v>-0.295</v>
      </c>
      <c r="I59" s="19" t="n">
        <v>0.059560187813258</v>
      </c>
      <c r="J59" s="19" t="n">
        <v>0.2575</v>
      </c>
      <c r="K59" s="19" t="n">
        <f aca="false">D59+E59+$K$3</f>
        <v>4.1355</v>
      </c>
      <c r="L59" s="19" t="n">
        <f aca="false">F59+D59+$K$3</f>
        <v>4.303</v>
      </c>
      <c r="M59" s="19" t="n">
        <f aca="false">D59+H59+$K$3</f>
        <v>3.868</v>
      </c>
      <c r="N59" s="19" t="n">
        <f aca="false">M59/(1-$N$4)</f>
        <v>3.91934339852062</v>
      </c>
      <c r="O59" s="19" t="n">
        <f aca="false">M59/(1-$O$4)</f>
        <v>4.06089238845144</v>
      </c>
      <c r="P59" s="19" t="n">
        <f aca="false">1/(1+I59/2)^(2*(C59-$D$3)/365.2)</f>
        <v>0.773141273683965</v>
      </c>
      <c r="Q59" s="19" t="n">
        <f aca="false">SQRT(2*(1-$Q$4))*J59</f>
        <v>0.0814286497493358</v>
      </c>
      <c r="R59" s="20" t="n">
        <f aca="false">SQRT(2*(1-$R$4))*J59</f>
        <v>0.115157500841239</v>
      </c>
      <c r="S59" s="21" t="e">
        <f aca="false">EURO_Forward(K59,N59,I59,Q59,C59-$D$3,1,0)</f>
        <v>#NAME?</v>
      </c>
      <c r="T59" s="21" t="e">
        <f aca="false">EURO_Forward(L59,O59,I59,R59,C59-$D$3,1,0)</f>
        <v>#NAME?</v>
      </c>
      <c r="U59" s="21" t="e">
        <f aca="false">MAX(S59:T59)</f>
        <v>#NAME?</v>
      </c>
      <c r="V59" s="21" t="e">
        <f aca="false">U59-S59</f>
        <v>#NAME?</v>
      </c>
      <c r="W59" s="20" t="n">
        <f aca="false">P59*$D$5</f>
        <v>0.168158227026262</v>
      </c>
      <c r="X59" s="23" t="e">
        <f aca="false">U59-W59</f>
        <v>#NAME?</v>
      </c>
    </row>
    <row r="60" customFormat="false" ht="12.75" hidden="false" customHeight="false" outlineLevel="0" collapsed="false">
      <c r="A60" s="0" t="n">
        <f aca="false">EOMONTH(C60,0)-C60+1</f>
        <v>30</v>
      </c>
      <c r="B60" s="0" t="n">
        <f aca="false">A60*$D$4</f>
        <v>960000</v>
      </c>
      <c r="C60" s="22" t="n">
        <v>38443</v>
      </c>
      <c r="D60" s="19" t="n">
        <v>3.514</v>
      </c>
      <c r="E60" s="19" t="n">
        <v>0.015</v>
      </c>
      <c r="F60" s="19" t="n">
        <v>0.315</v>
      </c>
      <c r="G60" s="19" t="n">
        <v>-0.13</v>
      </c>
      <c r="H60" s="19" t="n">
        <v>-0.255</v>
      </c>
      <c r="I60" s="19" t="n">
        <v>0.059583966820156</v>
      </c>
      <c r="J60" s="19" t="n">
        <v>0.2425</v>
      </c>
      <c r="K60" s="19" t="n">
        <f aca="false">D60+E60+$K$3</f>
        <v>4.029</v>
      </c>
      <c r="L60" s="19" t="n">
        <f aca="false">F60+D60+$K$3</f>
        <v>4.329</v>
      </c>
      <c r="M60" s="19" t="n">
        <f aca="false">D60+H60+$K$3</f>
        <v>3.759</v>
      </c>
      <c r="N60" s="19" t="n">
        <f aca="false">M60/(1-$N$4)</f>
        <v>3.80889654473604</v>
      </c>
      <c r="O60" s="19" t="n">
        <f aca="false">M60/(1-$O$4)</f>
        <v>3.94645669291339</v>
      </c>
      <c r="P60" s="19" t="n">
        <f aca="false">1/(1+I60/2)^(2*(C60-$D$3)/365.2)</f>
        <v>0.769219723469749</v>
      </c>
      <c r="Q60" s="19" t="n">
        <f aca="false">SQRT(2*(1-$Q$4))*J60</f>
        <v>0.0766852332590832</v>
      </c>
      <c r="R60" s="20" t="n">
        <f aca="false">SQRT(2*(1-$R$4))*J60</f>
        <v>0.10844929690874</v>
      </c>
      <c r="S60" s="21" t="e">
        <f aca="false">EURO_Forward(K60,N60,I60,Q60,C60-$D$3,1,0)</f>
        <v>#NAME?</v>
      </c>
      <c r="T60" s="21" t="e">
        <f aca="false">EURO_Forward(L60,O60,I60,R60,C60-$D$3,1,0)</f>
        <v>#NAME?</v>
      </c>
      <c r="U60" s="21" t="e">
        <f aca="false">MAX(S60:T60)</f>
        <v>#NAME?</v>
      </c>
      <c r="V60" s="21" t="e">
        <f aca="false">U60-S60</f>
        <v>#NAME?</v>
      </c>
      <c r="W60" s="20" t="n">
        <f aca="false">P60*$D$5</f>
        <v>0.16730528985467</v>
      </c>
      <c r="X60" s="23" t="e">
        <f aca="false">U60-W60</f>
        <v>#NAME?</v>
      </c>
    </row>
    <row r="61" customFormat="false" ht="12.75" hidden="false" customHeight="false" outlineLevel="0" collapsed="false">
      <c r="A61" s="0" t="n">
        <f aca="false">EOMONTH(C61,0)-C61+1</f>
        <v>31</v>
      </c>
      <c r="B61" s="0" t="n">
        <f aca="false">A61*$D$4</f>
        <v>992000</v>
      </c>
      <c r="C61" s="22" t="n">
        <v>38473</v>
      </c>
      <c r="D61" s="19" t="n">
        <v>3.499</v>
      </c>
      <c r="E61" s="19" t="n">
        <v>0.015</v>
      </c>
      <c r="F61" s="19" t="n">
        <v>0.315</v>
      </c>
      <c r="G61" s="19" t="n">
        <v>-0.13</v>
      </c>
      <c r="H61" s="19" t="n">
        <v>-0.275</v>
      </c>
      <c r="I61" s="19" t="n">
        <v>0.059598616349119</v>
      </c>
      <c r="J61" s="19" t="n">
        <v>0.2425</v>
      </c>
      <c r="K61" s="19" t="n">
        <f aca="false">D61+E61+$K$3</f>
        <v>4.014</v>
      </c>
      <c r="L61" s="19" t="n">
        <f aca="false">F61+D61+$K$3</f>
        <v>4.314</v>
      </c>
      <c r="M61" s="19" t="n">
        <f aca="false">D61+H61+$K$3</f>
        <v>3.724</v>
      </c>
      <c r="N61" s="19" t="n">
        <f aca="false">M61/(1-$N$4)</f>
        <v>3.77343195865843</v>
      </c>
      <c r="O61" s="19" t="n">
        <f aca="false">M61/(1-$O$4)</f>
        <v>3.90971128608924</v>
      </c>
      <c r="P61" s="19" t="n">
        <f aca="false">1/(1+I61/2)^(2*(C61-$D$3)/365.2)</f>
        <v>0.765469046353564</v>
      </c>
      <c r="Q61" s="19" t="n">
        <f aca="false">SQRT(2*(1-$Q$4))*J61</f>
        <v>0.0766852332590832</v>
      </c>
      <c r="R61" s="20" t="n">
        <f aca="false">SQRT(2*(1-$R$4))*J61</f>
        <v>0.10844929690874</v>
      </c>
      <c r="S61" s="21" t="e">
        <f aca="false">EURO_Forward(K61,N61,I61,Q61,C61-$D$3,1,0)</f>
        <v>#NAME?</v>
      </c>
      <c r="T61" s="21" t="e">
        <f aca="false">EURO_Forward(L61,O61,I61,R61,C61-$D$3,1,0)</f>
        <v>#NAME?</v>
      </c>
      <c r="U61" s="21" t="e">
        <f aca="false">MAX(S61:T61)</f>
        <v>#NAME?</v>
      </c>
      <c r="V61" s="21" t="e">
        <f aca="false">U61-S61</f>
        <v>#NAME?</v>
      </c>
      <c r="W61" s="20" t="n">
        <f aca="false">P61*$D$5</f>
        <v>0.1664895175819</v>
      </c>
      <c r="X61" s="23" t="e">
        <f aca="false">U61-W61</f>
        <v>#NAME?</v>
      </c>
    </row>
    <row r="62" customFormat="false" ht="12.75" hidden="false" customHeight="false" outlineLevel="0" collapsed="false">
      <c r="A62" s="0" t="n">
        <f aca="false">EOMONTH(C62,0)-C62+1</f>
        <v>30</v>
      </c>
      <c r="B62" s="0" t="n">
        <f aca="false">A62*$D$4</f>
        <v>960000</v>
      </c>
      <c r="C62" s="22" t="n">
        <v>38504</v>
      </c>
      <c r="D62" s="19" t="n">
        <v>3.529</v>
      </c>
      <c r="E62" s="19" t="n">
        <v>0.02</v>
      </c>
      <c r="F62" s="19" t="n">
        <v>0.315</v>
      </c>
      <c r="G62" s="19" t="n">
        <v>-0.13</v>
      </c>
      <c r="H62" s="19" t="n">
        <v>-0.285</v>
      </c>
      <c r="I62" s="19" t="n">
        <v>0.059611593905638</v>
      </c>
      <c r="J62" s="19" t="n">
        <v>0.2425</v>
      </c>
      <c r="K62" s="19" t="n">
        <f aca="false">D62+E62+$K$3</f>
        <v>4.049</v>
      </c>
      <c r="L62" s="19" t="n">
        <f aca="false">F62+D62+$K$3</f>
        <v>4.344</v>
      </c>
      <c r="M62" s="19" t="n">
        <f aca="false">D62+H62+$K$3</f>
        <v>3.744</v>
      </c>
      <c r="N62" s="19" t="n">
        <f aca="false">M62/(1-$N$4)</f>
        <v>3.79369743641706</v>
      </c>
      <c r="O62" s="19" t="n">
        <f aca="false">M62/(1-$O$4)</f>
        <v>3.93070866141732</v>
      </c>
      <c r="P62" s="19" t="n">
        <f aca="false">1/(1+I62/2)^(2*(C62-$D$3)/365.2)</f>
        <v>0.761618095245519</v>
      </c>
      <c r="Q62" s="19" t="n">
        <f aca="false">SQRT(2*(1-$Q$4))*J62</f>
        <v>0.0766852332590832</v>
      </c>
      <c r="R62" s="20" t="n">
        <f aca="false">SQRT(2*(1-$R$4))*J62</f>
        <v>0.10844929690874</v>
      </c>
      <c r="S62" s="21" t="e">
        <f aca="false">EURO_Forward(K62,N62,I62,Q62,C62-$D$3,1,0)</f>
        <v>#NAME?</v>
      </c>
      <c r="T62" s="21" t="e">
        <f aca="false">EURO_Forward(L62,O62,I62,R62,C62-$D$3,1,0)</f>
        <v>#NAME?</v>
      </c>
      <c r="U62" s="21" t="e">
        <f aca="false">MAX(S62:T62)</f>
        <v>#NAME?</v>
      </c>
      <c r="V62" s="21" t="e">
        <f aca="false">U62-S62</f>
        <v>#NAME?</v>
      </c>
      <c r="W62" s="20" t="n">
        <f aca="false">P62*$D$5</f>
        <v>0.1656519357159</v>
      </c>
      <c r="X62" s="23" t="e">
        <f aca="false">U62-W62</f>
        <v>#NAME?</v>
      </c>
    </row>
    <row r="63" customFormat="false" ht="12.75" hidden="false" customHeight="false" outlineLevel="0" collapsed="false">
      <c r="A63" s="0" t="n">
        <f aca="false">EOMONTH(C63,0)-C63+1</f>
        <v>31</v>
      </c>
      <c r="B63" s="0" t="n">
        <f aca="false">A63*$D$4</f>
        <v>992000</v>
      </c>
      <c r="C63" s="22" t="n">
        <v>38534</v>
      </c>
      <c r="D63" s="19" t="n">
        <v>3.557</v>
      </c>
      <c r="E63" s="19" t="n">
        <v>0.0225</v>
      </c>
      <c r="F63" s="19" t="n">
        <v>0.315</v>
      </c>
      <c r="G63" s="19" t="n">
        <v>-0.13</v>
      </c>
      <c r="H63" s="19" t="n">
        <v>-0.265</v>
      </c>
      <c r="I63" s="19" t="n">
        <v>0.059624152831302</v>
      </c>
      <c r="J63" s="19" t="n">
        <v>0.2425</v>
      </c>
      <c r="K63" s="19" t="n">
        <f aca="false">D63+E63+$K$3</f>
        <v>4.0795</v>
      </c>
      <c r="L63" s="19" t="n">
        <f aca="false">F63+D63+$K$3</f>
        <v>4.372</v>
      </c>
      <c r="M63" s="19" t="n">
        <f aca="false">D63+H63+$K$3</f>
        <v>3.792</v>
      </c>
      <c r="N63" s="19" t="n">
        <f aca="false">M63/(1-$N$4)</f>
        <v>3.8423345830378</v>
      </c>
      <c r="O63" s="19" t="n">
        <f aca="false">M63/(1-$O$4)</f>
        <v>3.98110236220472</v>
      </c>
      <c r="P63" s="19" t="n">
        <f aca="false">1/(1+I63/2)^(2*(C63-$D$3)/365.2)</f>
        <v>0.757908271916915</v>
      </c>
      <c r="Q63" s="19" t="n">
        <f aca="false">SQRT(2*(1-$Q$4))*J63</f>
        <v>0.0766852332590832</v>
      </c>
      <c r="R63" s="20" t="n">
        <f aca="false">SQRT(2*(1-$R$4))*J63</f>
        <v>0.10844929690874</v>
      </c>
      <c r="S63" s="21" t="e">
        <f aca="false">EURO_Forward(K63,N63,I63,Q63,C63-$D$3,1,0)</f>
        <v>#NAME?</v>
      </c>
      <c r="T63" s="21" t="e">
        <f aca="false">EURO_Forward(L63,O63,I63,R63,C63-$D$3,1,0)</f>
        <v>#NAME?</v>
      </c>
      <c r="U63" s="21" t="e">
        <f aca="false">MAX(S63:T63)</f>
        <v>#NAME?</v>
      </c>
      <c r="V63" s="21" t="e">
        <f aca="false">U63-S63</f>
        <v>#NAME?</v>
      </c>
      <c r="W63" s="20" t="n">
        <f aca="false">P63*$D$5</f>
        <v>0.164845049141929</v>
      </c>
      <c r="X63" s="23" t="e">
        <f aca="false">U63-W63</f>
        <v>#NAME?</v>
      </c>
    </row>
    <row r="64" customFormat="false" ht="12.75" hidden="false" customHeight="false" outlineLevel="0" collapsed="false">
      <c r="A64" s="0" t="n">
        <f aca="false">EOMONTH(C64,0)-C64+1</f>
        <v>31</v>
      </c>
      <c r="B64" s="0" t="n">
        <f aca="false">A64*$D$4</f>
        <v>992000</v>
      </c>
      <c r="C64" s="22" t="n">
        <v>38565</v>
      </c>
      <c r="D64" s="19" t="n">
        <v>3.579</v>
      </c>
      <c r="E64" s="19" t="n">
        <v>0.025</v>
      </c>
      <c r="F64" s="19" t="n">
        <v>0.315</v>
      </c>
      <c r="G64" s="19" t="n">
        <v>-0.13</v>
      </c>
      <c r="H64" s="19" t="n">
        <v>-0.255</v>
      </c>
      <c r="I64" s="19" t="n">
        <v>0.059637130387821</v>
      </c>
      <c r="J64" s="19" t="n">
        <v>0.2425</v>
      </c>
      <c r="K64" s="19" t="n">
        <f aca="false">D64+E64+$K$3</f>
        <v>4.104</v>
      </c>
      <c r="L64" s="19" t="n">
        <f aca="false">F64+D64+$K$3</f>
        <v>4.394</v>
      </c>
      <c r="M64" s="19" t="n">
        <f aca="false">D64+H64+$K$3</f>
        <v>3.824</v>
      </c>
      <c r="N64" s="19" t="n">
        <f aca="false">M64/(1-$N$4)</f>
        <v>3.87475934745162</v>
      </c>
      <c r="O64" s="19" t="n">
        <f aca="false">M64/(1-$O$4)</f>
        <v>4.01469816272966</v>
      </c>
      <c r="P64" s="19" t="n">
        <f aca="false">1/(1+I64/2)^(2*(C64-$D$3)/365.2)</f>
        <v>0.754092183782393</v>
      </c>
      <c r="Q64" s="19" t="n">
        <f aca="false">SQRT(2*(1-$Q$4))*J64</f>
        <v>0.0766852332590832</v>
      </c>
      <c r="R64" s="20" t="n">
        <f aca="false">SQRT(2*(1-$R$4))*J64</f>
        <v>0.10844929690874</v>
      </c>
      <c r="S64" s="21" t="e">
        <f aca="false">EURO_Forward(K64,N64,I64,Q64,C64-$D$3,1,0)</f>
        <v>#NAME?</v>
      </c>
      <c r="T64" s="21" t="e">
        <f aca="false">EURO_Forward(L64,O64,I64,R64,C64-$D$3,1,0)</f>
        <v>#NAME?</v>
      </c>
      <c r="U64" s="21" t="e">
        <f aca="false">MAX(S64:T64)</f>
        <v>#NAME?</v>
      </c>
      <c r="V64" s="21" t="e">
        <f aca="false">U64-S64</f>
        <v>#NAME?</v>
      </c>
      <c r="W64" s="20" t="n">
        <f aca="false">P64*$D$5</f>
        <v>0.164015049972671</v>
      </c>
      <c r="X64" s="23" t="e">
        <f aca="false">U64-W64</f>
        <v>#NAME?</v>
      </c>
    </row>
    <row r="65" customFormat="false" ht="12.75" hidden="false" customHeight="false" outlineLevel="0" collapsed="false">
      <c r="A65" s="0" t="n">
        <f aca="false">EOMONTH(C65,0)-C65+1</f>
        <v>30</v>
      </c>
      <c r="B65" s="0" t="n">
        <f aca="false">A65*$D$4</f>
        <v>960000</v>
      </c>
      <c r="C65" s="22" t="n">
        <v>38596</v>
      </c>
      <c r="D65" s="19" t="n">
        <v>3.598</v>
      </c>
      <c r="E65" s="19" t="n">
        <v>0.0175</v>
      </c>
      <c r="F65" s="19" t="n">
        <v>0.315</v>
      </c>
      <c r="G65" s="19" t="n">
        <v>-0.13</v>
      </c>
      <c r="H65" s="19" t="n">
        <v>-0.255</v>
      </c>
      <c r="I65" s="19" t="n">
        <v>0.059650107944341</v>
      </c>
      <c r="J65" s="19" t="n">
        <v>0.2425</v>
      </c>
      <c r="K65" s="19" t="n">
        <f aca="false">D65+E65+$K$3</f>
        <v>4.1155</v>
      </c>
      <c r="L65" s="19" t="n">
        <f aca="false">F65+D65+$K$3</f>
        <v>4.413</v>
      </c>
      <c r="M65" s="19" t="n">
        <f aca="false">D65+H65+$K$3</f>
        <v>3.843</v>
      </c>
      <c r="N65" s="19" t="n">
        <f aca="false">M65/(1-$N$4)</f>
        <v>3.89401155132232</v>
      </c>
      <c r="O65" s="19" t="n">
        <f aca="false">M65/(1-$O$4)</f>
        <v>4.03464566929134</v>
      </c>
      <c r="P65" s="19" t="n">
        <f aca="false">1/(1+I65/2)^(2*(C65-$D$3)/365.2)</f>
        <v>0.750293704854096</v>
      </c>
      <c r="Q65" s="19" t="n">
        <f aca="false">SQRT(2*(1-$Q$4))*J65</f>
        <v>0.0766852332590832</v>
      </c>
      <c r="R65" s="20" t="n">
        <f aca="false">SQRT(2*(1-$R$4))*J65</f>
        <v>0.10844929690874</v>
      </c>
      <c r="S65" s="21" t="e">
        <f aca="false">EURO_Forward(K65,N65,I65,Q65,C65-$D$3,1,0)</f>
        <v>#NAME?</v>
      </c>
      <c r="T65" s="21" t="e">
        <f aca="false">EURO_Forward(L65,O65,I65,R65,C65-$D$3,1,0)</f>
        <v>#NAME?</v>
      </c>
      <c r="U65" s="21" t="e">
        <f aca="false">MAX(S65:T65)</f>
        <v>#NAME?</v>
      </c>
      <c r="V65" s="21" t="e">
        <f aca="false">U65-S65</f>
        <v>#NAME?</v>
      </c>
      <c r="W65" s="20" t="n">
        <f aca="false">P65*$D$5</f>
        <v>0.163188880805766</v>
      </c>
      <c r="X65" s="23" t="e">
        <f aca="false">U65-W65</f>
        <v>#NAME?</v>
      </c>
    </row>
    <row r="66" customFormat="false" ht="12.75" hidden="false" customHeight="false" outlineLevel="0" collapsed="false">
      <c r="A66" s="0" t="n">
        <f aca="false">EOMONTH(C66,0)-C66+1</f>
        <v>31</v>
      </c>
      <c r="B66" s="0" t="n">
        <f aca="false">A66*$D$4</f>
        <v>992000</v>
      </c>
      <c r="C66" s="22" t="n">
        <v>38626</v>
      </c>
      <c r="D66" s="19" t="n">
        <v>3.612</v>
      </c>
      <c r="E66" s="19" t="n">
        <v>0.0075</v>
      </c>
      <c r="F66" s="19" t="n">
        <v>0.315</v>
      </c>
      <c r="G66" s="19" t="n">
        <v>-0.13</v>
      </c>
      <c r="H66" s="19" t="n">
        <v>-0.255</v>
      </c>
      <c r="I66" s="19" t="n">
        <v>0.059662666870004</v>
      </c>
      <c r="J66" s="19" t="n">
        <v>0.2425</v>
      </c>
      <c r="K66" s="19" t="n">
        <f aca="false">D66+E66+$K$3</f>
        <v>4.1195</v>
      </c>
      <c r="L66" s="19" t="n">
        <f aca="false">F66+D66+$K$3</f>
        <v>4.427</v>
      </c>
      <c r="M66" s="19" t="n">
        <f aca="false">D66+H66+$K$3</f>
        <v>3.857</v>
      </c>
      <c r="N66" s="19" t="n">
        <f aca="false">M66/(1-$N$4)</f>
        <v>3.90819738575337</v>
      </c>
      <c r="O66" s="19" t="n">
        <f aca="false">M66/(1-$O$4)</f>
        <v>4.049343832021</v>
      </c>
      <c r="P66" s="19" t="n">
        <f aca="false">1/(1+I66/2)^(2*(C66-$D$3)/365.2)</f>
        <v>0.746634455547133</v>
      </c>
      <c r="Q66" s="19" t="n">
        <f aca="false">SQRT(2*(1-$Q$4))*J66</f>
        <v>0.0766852332590832</v>
      </c>
      <c r="R66" s="20" t="n">
        <f aca="false">SQRT(2*(1-$R$4))*J66</f>
        <v>0.10844929690874</v>
      </c>
      <c r="S66" s="21" t="e">
        <f aca="false">EURO_Forward(K66,N66,I66,Q66,C66-$D$3,1,0)</f>
        <v>#NAME?</v>
      </c>
      <c r="T66" s="21" t="e">
        <f aca="false">EURO_Forward(L66,O66,I66,R66,C66-$D$3,1,0)</f>
        <v>#NAME?</v>
      </c>
      <c r="U66" s="21" t="e">
        <f aca="false">MAX(S66:T66)</f>
        <v>#NAME?</v>
      </c>
      <c r="V66" s="21" t="e">
        <f aca="false">U66-S66</f>
        <v>#NAME?</v>
      </c>
      <c r="W66" s="20" t="n">
        <f aca="false">P66*$D$5</f>
        <v>0.162392994081501</v>
      </c>
      <c r="X66" s="23" t="e">
        <f aca="false">U66-W66</f>
        <v>#NAME?</v>
      </c>
    </row>
    <row r="67" customFormat="false" ht="12.75" hidden="false" customHeight="false" outlineLevel="0" collapsed="false">
      <c r="A67" s="0" t="n">
        <f aca="false">EOMONTH(C67,0)-C67+1</f>
        <v>30</v>
      </c>
      <c r="B67" s="0" t="n">
        <f aca="false">A67*$D$4</f>
        <v>960000</v>
      </c>
      <c r="C67" s="22" t="n">
        <v>38657</v>
      </c>
      <c r="D67" s="19" t="n">
        <v>3.76</v>
      </c>
      <c r="E67" s="19" t="n">
        <v>-0.0325</v>
      </c>
      <c r="F67" s="19" t="n">
        <v>0.14</v>
      </c>
      <c r="G67" s="19" t="n">
        <v>-0.1425</v>
      </c>
      <c r="H67" s="19" t="n">
        <v>-0.275</v>
      </c>
      <c r="I67" s="19" t="n">
        <v>0.059675644426524</v>
      </c>
      <c r="J67" s="19" t="n">
        <v>0.2425</v>
      </c>
      <c r="K67" s="19" t="n">
        <f aca="false">D67+E67+$K$3</f>
        <v>4.2275</v>
      </c>
      <c r="L67" s="19" t="n">
        <f aca="false">F67+D67+$K$3</f>
        <v>4.4</v>
      </c>
      <c r="M67" s="19" t="n">
        <f aca="false">D67+H67+$K$3</f>
        <v>3.985</v>
      </c>
      <c r="N67" s="19" t="n">
        <f aca="false">M67/(1-$N$4)</f>
        <v>4.03789644340865</v>
      </c>
      <c r="O67" s="19" t="n">
        <f aca="false">M67/(1-$O$4)</f>
        <v>4.18372703412074</v>
      </c>
      <c r="P67" s="19" t="n">
        <f aca="false">1/(1+I67/2)^(2*(C67-$D$3)/365.2)</f>
        <v>0.7428704156093</v>
      </c>
      <c r="Q67" s="19" t="n">
        <f aca="false">SQRT(2*(1-$Q$4))*J67</f>
        <v>0.0766852332590832</v>
      </c>
      <c r="R67" s="20" t="n">
        <f aca="false">SQRT(2*(1-$R$4))*J67</f>
        <v>0.10844929690874</v>
      </c>
      <c r="S67" s="21" t="e">
        <f aca="false">EURO_Forward(K67,N67,I67,Q67,C67-$D$3,1,0)</f>
        <v>#NAME?</v>
      </c>
      <c r="T67" s="21" t="e">
        <f aca="false">EURO_Forward(L67,O67,I67,R67,C67-$D$3,1,0)</f>
        <v>#NAME?</v>
      </c>
      <c r="U67" s="21" t="e">
        <f aca="false">MAX(S67:T67)</f>
        <v>#NAME?</v>
      </c>
      <c r="V67" s="21" t="e">
        <f aca="false">U67-S67</f>
        <v>#NAME?</v>
      </c>
      <c r="W67" s="20" t="n">
        <f aca="false">P67*$D$5</f>
        <v>0.161574315395023</v>
      </c>
      <c r="X67" s="23" t="e">
        <f aca="false">U67-W67</f>
        <v>#NAME?</v>
      </c>
    </row>
    <row r="68" customFormat="false" ht="12.75" hidden="false" customHeight="false" outlineLevel="0" collapsed="false">
      <c r="A68" s="0" t="n">
        <f aca="false">EOMONTH(C68,0)-C68+1</f>
        <v>31</v>
      </c>
      <c r="B68" s="0" t="n">
        <f aca="false">A68*$D$4</f>
        <v>992000</v>
      </c>
      <c r="C68" s="22" t="n">
        <v>38687</v>
      </c>
      <c r="D68" s="19" t="n">
        <v>3.875</v>
      </c>
      <c r="E68" s="19" t="n">
        <v>-0.055</v>
      </c>
      <c r="F68" s="19" t="n">
        <v>0.14</v>
      </c>
      <c r="G68" s="19" t="n">
        <v>-0.1375</v>
      </c>
      <c r="H68" s="19" t="n">
        <v>-0.275</v>
      </c>
      <c r="I68" s="19" t="n">
        <v>0.059688203352188</v>
      </c>
      <c r="J68" s="19" t="n">
        <v>0.245</v>
      </c>
      <c r="K68" s="19" t="n">
        <f aca="false">D68+E68+$K$3</f>
        <v>4.32</v>
      </c>
      <c r="L68" s="19" t="n">
        <f aca="false">F68+D68+$K$3</f>
        <v>4.515</v>
      </c>
      <c r="M68" s="19" t="n">
        <f aca="false">D68+H68+$K$3</f>
        <v>4.1</v>
      </c>
      <c r="N68" s="19" t="n">
        <f aca="false">M68/(1-$N$4)</f>
        <v>4.15442294052082</v>
      </c>
      <c r="O68" s="19" t="n">
        <f aca="false">M68/(1-$O$4)</f>
        <v>4.30446194225722</v>
      </c>
      <c r="P68" s="19" t="n">
        <f aca="false">1/(1+I68/2)^(2*(C68-$D$3)/365.2)</f>
        <v>0.739244359266696</v>
      </c>
      <c r="Q68" s="19" t="n">
        <f aca="false">SQRT(2*(1-$Q$4))*J68</f>
        <v>0.0774758026741253</v>
      </c>
      <c r="R68" s="20" t="n">
        <f aca="false">SQRT(2*(1-$R$4))*J68</f>
        <v>0.10956733089749</v>
      </c>
      <c r="S68" s="21" t="e">
        <f aca="false">EURO_Forward(K68,N68,I68,Q68,C68-$D$3,1,0)</f>
        <v>#NAME?</v>
      </c>
      <c r="T68" s="21" t="e">
        <f aca="false">EURO_Forward(L68,O68,I68,R68,C68-$D$3,1,0)</f>
        <v>#NAME?</v>
      </c>
      <c r="U68" s="21" t="e">
        <f aca="false">MAX(S68:T68)</f>
        <v>#NAME?</v>
      </c>
      <c r="V68" s="21" t="e">
        <f aca="false">U68-S68</f>
        <v>#NAME?</v>
      </c>
      <c r="W68" s="20" t="n">
        <f aca="false">P68*$D$5</f>
        <v>0.160785648140506</v>
      </c>
      <c r="X68" s="23" t="e">
        <f aca="false">U68-W68</f>
        <v>#NAME?</v>
      </c>
    </row>
    <row r="69" customFormat="false" ht="12.75" hidden="false" customHeight="false" outlineLevel="0" collapsed="false">
      <c r="A69" s="0" t="n">
        <f aca="false">EOMONTH(C69,0)-C69+1</f>
        <v>31</v>
      </c>
      <c r="B69" s="0" t="n">
        <f aca="false">A69*$D$4</f>
        <v>992000</v>
      </c>
      <c r="C69" s="22" t="n">
        <v>38718</v>
      </c>
      <c r="D69" s="19" t="n">
        <v>3.95</v>
      </c>
      <c r="E69" s="19" t="n">
        <v>-0.0575</v>
      </c>
      <c r="F69" s="19" t="n">
        <v>0.14</v>
      </c>
      <c r="G69" s="19" t="n">
        <v>-0.1375</v>
      </c>
      <c r="H69" s="19" t="n">
        <v>-0.2925</v>
      </c>
      <c r="I69" s="19" t="n">
        <v>0.059701180908707</v>
      </c>
      <c r="J69" s="19" t="n">
        <v>0.245</v>
      </c>
      <c r="K69" s="19" t="n">
        <f aca="false">D69+E69+$K$3</f>
        <v>4.3925</v>
      </c>
      <c r="L69" s="19" t="n">
        <f aca="false">F69+D69+$K$3</f>
        <v>4.59</v>
      </c>
      <c r="M69" s="19" t="n">
        <f aca="false">D69+H69+$K$3</f>
        <v>4.1575</v>
      </c>
      <c r="N69" s="19" t="n">
        <f aca="false">M69/(1-$N$4)</f>
        <v>4.21268618907691</v>
      </c>
      <c r="O69" s="19" t="n">
        <f aca="false">M69/(1-$O$4)</f>
        <v>4.36482939632546</v>
      </c>
      <c r="P69" s="19" t="n">
        <f aca="false">1/(1+I69/2)^(2*(C69-$D$3)/365.2)</f>
        <v>0.73551447961349</v>
      </c>
      <c r="Q69" s="19" t="n">
        <f aca="false">SQRT(2*(1-$Q$4))*J69</f>
        <v>0.0774758026741253</v>
      </c>
      <c r="R69" s="20" t="n">
        <f aca="false">SQRT(2*(1-$R$4))*J69</f>
        <v>0.10956733089749</v>
      </c>
      <c r="S69" s="21" t="e">
        <f aca="false">EURO_Forward(K69,N69,I69,Q69,C69-$D$3,1,0)</f>
        <v>#NAME?</v>
      </c>
      <c r="T69" s="21" t="e">
        <f aca="false">EURO_Forward(L69,O69,I69,R69,C69-$D$3,1,0)</f>
        <v>#NAME?</v>
      </c>
      <c r="U69" s="21" t="e">
        <f aca="false">MAX(S69:T69)</f>
        <v>#NAME?</v>
      </c>
      <c r="V69" s="21" t="e">
        <f aca="false">U69-S69</f>
        <v>#NAME?</v>
      </c>
      <c r="W69" s="20" t="n">
        <f aca="false">P69*$D$5</f>
        <v>0.159974399315934</v>
      </c>
      <c r="X69" s="23" t="e">
        <f aca="false">U69-W69</f>
        <v>#NAME?</v>
      </c>
    </row>
    <row r="70" customFormat="false" ht="12.75" hidden="false" customHeight="false" outlineLevel="0" collapsed="false">
      <c r="A70" s="0" t="n">
        <f aca="false">EOMONTH(C70,0)-C70+1</f>
        <v>28</v>
      </c>
      <c r="B70" s="0" t="n">
        <f aca="false">A70*$D$4</f>
        <v>896000</v>
      </c>
      <c r="C70" s="22" t="n">
        <v>38749</v>
      </c>
      <c r="D70" s="19" t="n">
        <v>3.818</v>
      </c>
      <c r="E70" s="19" t="n">
        <v>-0.04</v>
      </c>
      <c r="F70" s="19" t="n">
        <v>0.14</v>
      </c>
      <c r="G70" s="19" t="n">
        <v>-0.1375</v>
      </c>
      <c r="H70" s="19" t="n">
        <v>-0.2925</v>
      </c>
      <c r="I70" s="19" t="n">
        <v>0.059714158465226</v>
      </c>
      <c r="J70" s="19" t="n">
        <v>0.2425</v>
      </c>
      <c r="K70" s="19" t="n">
        <f aca="false">D70+E70+$K$3</f>
        <v>4.278</v>
      </c>
      <c r="L70" s="19" t="n">
        <f aca="false">F70+D70+$K$3</f>
        <v>4.458</v>
      </c>
      <c r="M70" s="19" t="n">
        <f aca="false">D70+H70+$K$3</f>
        <v>4.0255</v>
      </c>
      <c r="N70" s="19" t="n">
        <f aca="false">M70/(1-$N$4)</f>
        <v>4.0789340358699</v>
      </c>
      <c r="O70" s="19" t="n">
        <f aca="false">M70/(1-$O$4)</f>
        <v>4.22624671916011</v>
      </c>
      <c r="P70" s="19" t="n">
        <f aca="false">1/(1+I70/2)^(2*(C70-$D$3)/365.2)</f>
        <v>0.731801853909696</v>
      </c>
      <c r="Q70" s="19" t="n">
        <f aca="false">SQRT(2*(1-$Q$4))*J70</f>
        <v>0.0766852332590832</v>
      </c>
      <c r="R70" s="20" t="n">
        <f aca="false">SQRT(2*(1-$R$4))*J70</f>
        <v>0.10844929690874</v>
      </c>
      <c r="S70" s="21" t="e">
        <f aca="false">EURO_Forward(K70,N70,I70,Q70,C70-$D$3,1,0)</f>
        <v>#NAME?</v>
      </c>
      <c r="T70" s="21" t="e">
        <f aca="false">EURO_Forward(L70,O70,I70,R70,C70-$D$3,1,0)</f>
        <v>#NAME?</v>
      </c>
      <c r="U70" s="21" t="e">
        <f aca="false">MAX(S70:T70)</f>
        <v>#NAME?</v>
      </c>
      <c r="V70" s="21" t="e">
        <f aca="false">U70-S70</f>
        <v>#NAME?</v>
      </c>
      <c r="W70" s="20" t="n">
        <f aca="false">P70*$D$5</f>
        <v>0.159166903225359</v>
      </c>
      <c r="X70" s="23" t="e">
        <f aca="false">U70-W70</f>
        <v>#NAME?</v>
      </c>
    </row>
    <row r="71" customFormat="false" ht="12.75" hidden="false" customHeight="false" outlineLevel="0" collapsed="false">
      <c r="A71" s="0" t="n">
        <f aca="false">EOMONTH(C71,0)-C71+1</f>
        <v>31</v>
      </c>
      <c r="B71" s="0" t="n">
        <f aca="false">A71*$D$4</f>
        <v>992000</v>
      </c>
      <c r="C71" s="22" t="n">
        <v>38777</v>
      </c>
      <c r="D71" s="19" t="n">
        <v>3.672</v>
      </c>
      <c r="E71" s="19" t="n">
        <v>-0.0275</v>
      </c>
      <c r="F71" s="19" t="n">
        <v>0.14</v>
      </c>
      <c r="G71" s="19" t="n">
        <v>-0.1425</v>
      </c>
      <c r="H71" s="19" t="n">
        <v>-0.2925</v>
      </c>
      <c r="I71" s="19" t="n">
        <v>0.059725880129179</v>
      </c>
      <c r="J71" s="19" t="n">
        <v>0.235</v>
      </c>
      <c r="K71" s="19" t="n">
        <f aca="false">D71+E71+$K$3</f>
        <v>4.1445</v>
      </c>
      <c r="L71" s="19" t="n">
        <f aca="false">F71+D71+$K$3</f>
        <v>4.312</v>
      </c>
      <c r="M71" s="19" t="n">
        <f aca="false">D71+H71+$K$3</f>
        <v>3.8795</v>
      </c>
      <c r="N71" s="19" t="n">
        <f aca="false">M71/(1-$N$4)</f>
        <v>3.93099604823184</v>
      </c>
      <c r="O71" s="19" t="n">
        <f aca="false">M71/(1-$O$4)</f>
        <v>4.07296587926509</v>
      </c>
      <c r="P71" s="19" t="n">
        <f aca="false">1/(1+I71/2)^(2*(C71-$D$3)/365.2)</f>
        <v>0.728463285443673</v>
      </c>
      <c r="Q71" s="19" t="n">
        <f aca="false">SQRT(2*(1-$Q$4))*J71</f>
        <v>0.0743135250139569</v>
      </c>
      <c r="R71" s="20" t="n">
        <f aca="false">SQRT(2*(1-$R$4))*J71</f>
        <v>0.10509519494249</v>
      </c>
      <c r="S71" s="21" t="e">
        <f aca="false">EURO_Forward(K71,N71,I71,Q71,C71-$D$3,1,0)</f>
        <v>#NAME?</v>
      </c>
      <c r="T71" s="21" t="e">
        <f aca="false">EURO_Forward(L71,O71,I71,R71,C71-$D$3,1,0)</f>
        <v>#NAME?</v>
      </c>
      <c r="U71" s="21" t="e">
        <f aca="false">MAX(S71:T71)</f>
        <v>#NAME?</v>
      </c>
      <c r="V71" s="21" t="e">
        <f aca="false">U71-S71</f>
        <v>#NAME?</v>
      </c>
      <c r="W71" s="20" t="n">
        <f aca="false">P71*$D$5</f>
        <v>0.158440764583999</v>
      </c>
      <c r="X71" s="23" t="e">
        <f aca="false">U71-W71</f>
        <v>#NAME?</v>
      </c>
    </row>
    <row r="72" customFormat="false" ht="12.75" hidden="false" customHeight="false" outlineLevel="0" collapsed="false">
      <c r="A72" s="0" t="n">
        <f aca="false">EOMONTH(C72,0)-C72+1</f>
        <v>30</v>
      </c>
      <c r="B72" s="0" t="n">
        <f aca="false">A72*$D$4</f>
        <v>960000</v>
      </c>
      <c r="C72" s="22" t="n">
        <v>38808</v>
      </c>
      <c r="D72" s="19" t="n">
        <v>3.526</v>
      </c>
      <c r="E72" s="19" t="n">
        <v>0.015</v>
      </c>
      <c r="F72" s="19" t="n">
        <v>0.315</v>
      </c>
      <c r="G72" s="19" t="n">
        <v>-0.13</v>
      </c>
      <c r="H72" s="19" t="n">
        <v>-0.2525</v>
      </c>
      <c r="I72" s="19" t="n">
        <v>0.059738857685699</v>
      </c>
      <c r="J72" s="19" t="n">
        <v>0.235</v>
      </c>
      <c r="K72" s="19" t="n">
        <f aca="false">D72+E72+$K$3</f>
        <v>4.041</v>
      </c>
      <c r="L72" s="19" t="n">
        <f aca="false">F72+D72+$K$3</f>
        <v>4.341</v>
      </c>
      <c r="M72" s="19" t="n">
        <f aca="false">D72+H72+$K$3</f>
        <v>3.7735</v>
      </c>
      <c r="N72" s="19" t="n">
        <f aca="false">M72/(1-$N$4)</f>
        <v>3.82358901611106</v>
      </c>
      <c r="O72" s="19" t="n">
        <f aca="false">M72/(1-$O$4)</f>
        <v>3.96167979002625</v>
      </c>
      <c r="P72" s="19" t="n">
        <f aca="false">1/(1+I72/2)^(2*(C72-$D$3)/365.2)</f>
        <v>0.724783301303841</v>
      </c>
      <c r="Q72" s="19" t="n">
        <f aca="false">SQRT(2*(1-$Q$4))*J72</f>
        <v>0.0743135250139569</v>
      </c>
      <c r="R72" s="20" t="n">
        <f aca="false">SQRT(2*(1-$R$4))*J72</f>
        <v>0.10509519494249</v>
      </c>
      <c r="S72" s="21" t="e">
        <f aca="false">EURO_Forward(K72,N72,I72,Q72,C72-$D$3,1,0)</f>
        <v>#NAME?</v>
      </c>
      <c r="T72" s="21" t="e">
        <f aca="false">EURO_Forward(L72,O72,I72,R72,C72-$D$3,1,0)</f>
        <v>#NAME?</v>
      </c>
      <c r="U72" s="21" t="e">
        <f aca="false">MAX(S72:T72)</f>
        <v>#NAME?</v>
      </c>
      <c r="V72" s="21" t="e">
        <f aca="false">U72-S72</f>
        <v>#NAME?</v>
      </c>
      <c r="W72" s="20" t="n">
        <f aca="false">P72*$D$5</f>
        <v>0.157640368033585</v>
      </c>
      <c r="X72" s="23" t="e">
        <f aca="false">U72-W72</f>
        <v>#NAME?</v>
      </c>
    </row>
    <row r="73" customFormat="false" ht="12.75" hidden="false" customHeight="false" outlineLevel="0" collapsed="false">
      <c r="A73" s="0" t="n">
        <f aca="false">EOMONTH(C73,0)-C73+1</f>
        <v>31</v>
      </c>
      <c r="B73" s="0" t="n">
        <f aca="false">A73*$D$4</f>
        <v>992000</v>
      </c>
      <c r="C73" s="22" t="n">
        <v>38838</v>
      </c>
      <c r="D73" s="19" t="n">
        <v>3.512</v>
      </c>
      <c r="E73" s="19" t="n">
        <v>0.015</v>
      </c>
      <c r="F73" s="19" t="n">
        <v>0.315</v>
      </c>
      <c r="G73" s="19" t="n">
        <v>-0.13</v>
      </c>
      <c r="H73" s="19" t="n">
        <v>-0.2725</v>
      </c>
      <c r="I73" s="19" t="n">
        <v>0.059751416611363</v>
      </c>
      <c r="J73" s="19" t="n">
        <v>0.2325</v>
      </c>
      <c r="K73" s="19" t="n">
        <f aca="false">D73+E73+$K$3</f>
        <v>4.027</v>
      </c>
      <c r="L73" s="19" t="n">
        <f aca="false">F73+D73+$K$3</f>
        <v>4.327</v>
      </c>
      <c r="M73" s="19" t="n">
        <f aca="false">D73+H73+$K$3</f>
        <v>3.7395</v>
      </c>
      <c r="N73" s="19" t="n">
        <f aca="false">M73/(1-$N$4)</f>
        <v>3.78913770392137</v>
      </c>
      <c r="O73" s="19" t="n">
        <f aca="false">M73/(1-$O$4)</f>
        <v>3.9259842519685</v>
      </c>
      <c r="P73" s="19" t="n">
        <f aca="false">1/(1+I73/2)^(2*(C73-$D$3)/365.2)</f>
        <v>0.721238258853082</v>
      </c>
      <c r="Q73" s="19" t="n">
        <f aca="false">SQRT(2*(1-$Q$4))*J73</f>
        <v>0.0735229555989149</v>
      </c>
      <c r="R73" s="20" t="n">
        <f aca="false">SQRT(2*(1-$R$4))*J73</f>
        <v>0.10397716095374</v>
      </c>
      <c r="S73" s="21" t="e">
        <f aca="false">EURO_Forward(K73,N73,I73,Q73,C73-$D$3,1,0)</f>
        <v>#NAME?</v>
      </c>
      <c r="T73" s="21" t="e">
        <f aca="false">EURO_Forward(L73,O73,I73,R73,C73-$D$3,1,0)</f>
        <v>#NAME?</v>
      </c>
      <c r="U73" s="21" t="e">
        <f aca="false">MAX(S73:T73)</f>
        <v>#NAME?</v>
      </c>
      <c r="V73" s="21" t="e">
        <f aca="false">U73-S73</f>
        <v>#NAME?</v>
      </c>
      <c r="W73" s="20" t="n">
        <f aca="false">P73*$D$5</f>
        <v>0.156869321300545</v>
      </c>
      <c r="X73" s="23" t="e">
        <f aca="false">U73-W73</f>
        <v>#NAME?</v>
      </c>
    </row>
    <row r="74" customFormat="false" ht="12.75" hidden="false" customHeight="false" outlineLevel="0" collapsed="false">
      <c r="A74" s="0" t="n">
        <f aca="false">EOMONTH(C74,0)-C74+1</f>
        <v>30</v>
      </c>
      <c r="B74" s="0" t="n">
        <f aca="false">A74*$D$4</f>
        <v>960000</v>
      </c>
      <c r="C74" s="22" t="n">
        <v>38869</v>
      </c>
      <c r="D74" s="19" t="n">
        <v>3.543</v>
      </c>
      <c r="E74" s="19" t="n">
        <v>0.02</v>
      </c>
      <c r="F74" s="19" t="n">
        <v>0.315</v>
      </c>
      <c r="G74" s="19" t="n">
        <v>-0.13</v>
      </c>
      <c r="H74" s="19" t="n">
        <v>-0.2825</v>
      </c>
      <c r="I74" s="19" t="n">
        <v>0.059764394167882</v>
      </c>
      <c r="J74" s="19" t="n">
        <v>0.2325</v>
      </c>
      <c r="K74" s="19" t="n">
        <f aca="false">D74+E74+$K$3</f>
        <v>4.063</v>
      </c>
      <c r="L74" s="19" t="n">
        <f aca="false">F74+D74+$K$3</f>
        <v>4.358</v>
      </c>
      <c r="M74" s="19" t="n">
        <f aca="false">D74+H74+$K$3</f>
        <v>3.7605</v>
      </c>
      <c r="N74" s="19" t="n">
        <f aca="false">M74/(1-$N$4)</f>
        <v>3.81041645556794</v>
      </c>
      <c r="O74" s="19" t="n">
        <f aca="false">M74/(1-$O$4)</f>
        <v>3.94803149606299</v>
      </c>
      <c r="P74" s="19" t="n">
        <f aca="false">1/(1+I74/2)^(2*(C74-$D$3)/365.2)</f>
        <v>0.71759175329443</v>
      </c>
      <c r="Q74" s="19" t="n">
        <f aca="false">SQRT(2*(1-$Q$4))*J74</f>
        <v>0.0735229555989149</v>
      </c>
      <c r="R74" s="20" t="n">
        <f aca="false">SQRT(2*(1-$R$4))*J74</f>
        <v>0.10397716095374</v>
      </c>
      <c r="S74" s="21" t="e">
        <f aca="false">EURO_Forward(K74,N74,I74,Q74,C74-$D$3,1,0)</f>
        <v>#NAME?</v>
      </c>
      <c r="T74" s="21" t="e">
        <f aca="false">EURO_Forward(L74,O74,I74,R74,C74-$D$3,1,0)</f>
        <v>#NAME?</v>
      </c>
      <c r="U74" s="21" t="e">
        <f aca="false">MAX(S74:T74)</f>
        <v>#NAME?</v>
      </c>
      <c r="V74" s="21" t="e">
        <f aca="false">U74-S74</f>
        <v>#NAME?</v>
      </c>
      <c r="W74" s="20" t="n">
        <f aca="false">P74*$D$5</f>
        <v>0.156076206341539</v>
      </c>
      <c r="X74" s="23" t="e">
        <f aca="false">U74-W74</f>
        <v>#NAME?</v>
      </c>
    </row>
    <row r="75" customFormat="false" ht="12.75" hidden="false" customHeight="false" outlineLevel="0" collapsed="false">
      <c r="A75" s="0" t="n">
        <f aca="false">EOMONTH(C75,0)-C75+1</f>
        <v>31</v>
      </c>
      <c r="B75" s="0" t="n">
        <f aca="false">A75*$D$4</f>
        <v>992000</v>
      </c>
      <c r="C75" s="22" t="n">
        <v>38899</v>
      </c>
      <c r="D75" s="19" t="n">
        <v>3.571</v>
      </c>
      <c r="E75" s="19" t="n">
        <v>0.0225</v>
      </c>
      <c r="F75" s="19" t="n">
        <v>0.315</v>
      </c>
      <c r="G75" s="19" t="n">
        <v>-0.13</v>
      </c>
      <c r="H75" s="19" t="n">
        <v>-0.2625</v>
      </c>
      <c r="I75" s="19" t="n">
        <v>0.059776953093546</v>
      </c>
      <c r="J75" s="19" t="n">
        <v>0.2325</v>
      </c>
      <c r="K75" s="19" t="n">
        <f aca="false">D75+E75+$K$3</f>
        <v>4.0935</v>
      </c>
      <c r="L75" s="19" t="n">
        <f aca="false">F75+D75+$K$3</f>
        <v>4.386</v>
      </c>
      <c r="M75" s="19" t="n">
        <f aca="false">D75+H75+$K$3</f>
        <v>3.8085</v>
      </c>
      <c r="N75" s="19" t="n">
        <f aca="false">M75/(1-$N$4)</f>
        <v>3.85905360218867</v>
      </c>
      <c r="O75" s="19" t="n">
        <f aca="false">M75/(1-$O$4)</f>
        <v>3.99842519685039</v>
      </c>
      <c r="P75" s="19" t="n">
        <f aca="false">1/(1+I75/2)^(2*(C75-$D$3)/365.2)</f>
        <v>0.714078977580305</v>
      </c>
      <c r="Q75" s="19" t="n">
        <f aca="false">SQRT(2*(1-$Q$4))*J75</f>
        <v>0.0735229555989149</v>
      </c>
      <c r="R75" s="20" t="n">
        <f aca="false">SQRT(2*(1-$R$4))*J75</f>
        <v>0.10397716095374</v>
      </c>
      <c r="S75" s="21" t="e">
        <f aca="false">EURO_Forward(K75,N75,I75,Q75,C75-$D$3,1,0)</f>
        <v>#NAME?</v>
      </c>
      <c r="T75" s="21" t="e">
        <f aca="false">EURO_Forward(L75,O75,I75,R75,C75-$D$3,1,0)</f>
        <v>#NAME?</v>
      </c>
      <c r="U75" s="21" t="e">
        <f aca="false">MAX(S75:T75)</f>
        <v>#NAME?</v>
      </c>
      <c r="V75" s="21" t="e">
        <f aca="false">U75-S75</f>
        <v>#NAME?</v>
      </c>
      <c r="W75" s="20" t="n">
        <f aca="false">P75*$D$5</f>
        <v>0.155312177623716</v>
      </c>
      <c r="X75" s="23" t="e">
        <f aca="false">U75-W75</f>
        <v>#NAME?</v>
      </c>
    </row>
    <row r="76" customFormat="false" ht="12.75" hidden="false" customHeight="false" outlineLevel="0" collapsed="false">
      <c r="A76" s="0" t="n">
        <f aca="false">EOMONTH(C76,0)-C76+1</f>
        <v>31</v>
      </c>
      <c r="B76" s="0" t="n">
        <f aca="false">A76*$D$4</f>
        <v>992000</v>
      </c>
      <c r="C76" s="22" t="n">
        <v>38930</v>
      </c>
      <c r="D76" s="19" t="n">
        <v>3.593</v>
      </c>
      <c r="E76" s="19" t="n">
        <v>0.025</v>
      </c>
      <c r="F76" s="19" t="n">
        <v>0.315</v>
      </c>
      <c r="G76" s="19" t="n">
        <v>-0.13</v>
      </c>
      <c r="H76" s="19" t="n">
        <v>-0.2525</v>
      </c>
      <c r="I76" s="19" t="n">
        <v>0.059789930650065</v>
      </c>
      <c r="J76" s="19" t="n">
        <v>0.2325</v>
      </c>
      <c r="K76" s="19" t="n">
        <f aca="false">D76+E76+$K$3</f>
        <v>4.118</v>
      </c>
      <c r="L76" s="19" t="n">
        <f aca="false">F76+D76+$K$3</f>
        <v>4.408</v>
      </c>
      <c r="M76" s="19" t="n">
        <f aca="false">D76+H76+$K$3</f>
        <v>3.8405</v>
      </c>
      <c r="N76" s="19" t="n">
        <f aca="false">M76/(1-$N$4)</f>
        <v>3.89147836660249</v>
      </c>
      <c r="O76" s="19" t="n">
        <f aca="false">M76/(1-$O$4)</f>
        <v>4.03202099737533</v>
      </c>
      <c r="P76" s="19" t="n">
        <f aca="false">1/(1+I76/2)^(2*(C76-$D$3)/365.2)</f>
        <v>0.710465678503056</v>
      </c>
      <c r="Q76" s="19" t="n">
        <f aca="false">SQRT(2*(1-$Q$4))*J76</f>
        <v>0.0735229555989149</v>
      </c>
      <c r="R76" s="20" t="n">
        <f aca="false">SQRT(2*(1-$R$4))*J76</f>
        <v>0.10397716095374</v>
      </c>
      <c r="S76" s="21" t="e">
        <f aca="false">EURO_Forward(K76,N76,I76,Q76,C76-$D$3,1,0)</f>
        <v>#NAME?</v>
      </c>
      <c r="T76" s="21" t="e">
        <f aca="false">EURO_Forward(L76,O76,I76,R76,C76-$D$3,1,0)</f>
        <v>#NAME?</v>
      </c>
      <c r="U76" s="21" t="e">
        <f aca="false">MAX(S76:T76)</f>
        <v>#NAME?</v>
      </c>
      <c r="V76" s="21" t="e">
        <f aca="false">U76-S76</f>
        <v>#NAME?</v>
      </c>
      <c r="W76" s="20" t="n">
        <f aca="false">P76*$D$5</f>
        <v>0.154526285074415</v>
      </c>
      <c r="X76" s="23" t="e">
        <f aca="false">U76-W76</f>
        <v>#NAME?</v>
      </c>
    </row>
    <row r="77" customFormat="false" ht="12.75" hidden="false" customHeight="false" outlineLevel="0" collapsed="false">
      <c r="A77" s="0" t="n">
        <f aca="false">EOMONTH(C77,0)-C77+1</f>
        <v>30</v>
      </c>
      <c r="B77" s="0" t="n">
        <f aca="false">A77*$D$4</f>
        <v>960000</v>
      </c>
      <c r="C77" s="22" t="n">
        <v>38961</v>
      </c>
      <c r="D77" s="19" t="n">
        <v>3.611</v>
      </c>
      <c r="E77" s="19" t="n">
        <v>0.0175</v>
      </c>
      <c r="F77" s="19" t="n">
        <v>0.315</v>
      </c>
      <c r="G77" s="19" t="n">
        <v>-0.13</v>
      </c>
      <c r="H77" s="19" t="n">
        <v>-0.2525</v>
      </c>
      <c r="I77" s="19" t="n">
        <v>0.059802908206584</v>
      </c>
      <c r="J77" s="19" t="n">
        <v>0.2325</v>
      </c>
      <c r="K77" s="19" t="n">
        <f aca="false">D77+E77+$K$3</f>
        <v>4.1285</v>
      </c>
      <c r="L77" s="19" t="n">
        <f aca="false">F77+D77+$K$3</f>
        <v>4.426</v>
      </c>
      <c r="M77" s="19" t="n">
        <f aca="false">D77+H77+$K$3</f>
        <v>3.8585</v>
      </c>
      <c r="N77" s="19" t="n">
        <f aca="false">M77/(1-$N$4)</f>
        <v>3.90971729658527</v>
      </c>
      <c r="O77" s="19" t="n">
        <f aca="false">M77/(1-$O$4)</f>
        <v>4.0509186351706</v>
      </c>
      <c r="P77" s="19" t="n">
        <f aca="false">1/(1+I77/2)^(2*(C77-$D$3)/365.2)</f>
        <v>0.706869151176311</v>
      </c>
      <c r="Q77" s="19" t="n">
        <f aca="false">SQRT(2*(1-$Q$4))*J77</f>
        <v>0.0735229555989149</v>
      </c>
      <c r="R77" s="20" t="n">
        <f aca="false">SQRT(2*(1-$R$4))*J77</f>
        <v>0.10397716095374</v>
      </c>
      <c r="S77" s="21" t="e">
        <f aca="false">EURO_Forward(K77,N77,I77,Q77,C77-$D$3,1,0)</f>
        <v>#NAME?</v>
      </c>
      <c r="T77" s="21" t="e">
        <f aca="false">EURO_Forward(L77,O77,I77,R77,C77-$D$3,1,0)</f>
        <v>#NAME?</v>
      </c>
      <c r="U77" s="21" t="e">
        <f aca="false">MAX(S77:T77)</f>
        <v>#NAME?</v>
      </c>
      <c r="V77" s="21" t="e">
        <f aca="false">U77-S77</f>
        <v>#NAME?</v>
      </c>
      <c r="W77" s="20" t="n">
        <f aca="false">P77*$D$5</f>
        <v>0.153744040380848</v>
      </c>
      <c r="X77" s="23" t="e">
        <f aca="false">U77-W77</f>
        <v>#NAME?</v>
      </c>
    </row>
    <row r="78" customFormat="false" ht="12.75" hidden="false" customHeight="false" outlineLevel="0" collapsed="false">
      <c r="A78" s="0" t="n">
        <f aca="false">EOMONTH(C78,0)-C78+1</f>
        <v>31</v>
      </c>
      <c r="B78" s="0" t="n">
        <f aca="false">A78*$D$4</f>
        <v>992000</v>
      </c>
      <c r="C78" s="22" t="n">
        <v>38991</v>
      </c>
      <c r="D78" s="19" t="n">
        <v>3.624</v>
      </c>
      <c r="E78" s="19" t="n">
        <v>0.0075</v>
      </c>
      <c r="F78" s="19" t="n">
        <v>0.315</v>
      </c>
      <c r="G78" s="19" t="n">
        <v>-0.13</v>
      </c>
      <c r="H78" s="19" t="n">
        <v>-0.2525</v>
      </c>
      <c r="I78" s="19" t="n">
        <v>0.059815467132248</v>
      </c>
      <c r="J78" s="19" t="n">
        <v>0.2325</v>
      </c>
      <c r="K78" s="19" t="n">
        <f aca="false">D78+E78+$K$3</f>
        <v>4.1315</v>
      </c>
      <c r="L78" s="19" t="n">
        <f aca="false">F78+D78+$K$3</f>
        <v>4.439</v>
      </c>
      <c r="M78" s="19" t="n">
        <f aca="false">D78+H78+$K$3</f>
        <v>3.8715</v>
      </c>
      <c r="N78" s="19" t="n">
        <f aca="false">M78/(1-$N$4)</f>
        <v>3.92288985712838</v>
      </c>
      <c r="O78" s="19" t="n">
        <f aca="false">M78/(1-$O$4)</f>
        <v>4.06456692913386</v>
      </c>
      <c r="P78" s="19" t="n">
        <f aca="false">1/(1+I78/2)^(2*(C78-$D$3)/365.2)</f>
        <v>0.703404544296905</v>
      </c>
      <c r="Q78" s="19" t="n">
        <f aca="false">SQRT(2*(1-$Q$4))*J78</f>
        <v>0.0735229555989149</v>
      </c>
      <c r="R78" s="20" t="n">
        <f aca="false">SQRT(2*(1-$R$4))*J78</f>
        <v>0.10397716095374</v>
      </c>
      <c r="S78" s="21" t="e">
        <f aca="false">EURO_Forward(K78,N78,I78,Q78,C78-$D$3,1,0)</f>
        <v>#NAME?</v>
      </c>
      <c r="T78" s="21" t="e">
        <f aca="false">EURO_Forward(L78,O78,I78,R78,C78-$D$3,1,0)</f>
        <v>#NAME?</v>
      </c>
      <c r="U78" s="21" t="e">
        <f aca="false">MAX(S78:T78)</f>
        <v>#NAME?</v>
      </c>
      <c r="V78" s="21" t="e">
        <f aca="false">U78-S78</f>
        <v>#NAME?</v>
      </c>
      <c r="W78" s="20" t="n">
        <f aca="false">P78*$D$5</f>
        <v>0.152990488384577</v>
      </c>
      <c r="X78" s="23" t="e">
        <f aca="false">U78-W78</f>
        <v>#NAME?</v>
      </c>
    </row>
    <row r="79" customFormat="false" ht="12.75" hidden="false" customHeight="false" outlineLevel="0" collapsed="false">
      <c r="A79" s="0" t="n">
        <f aca="false">EOMONTH(C79,0)-C79+1</f>
        <v>30</v>
      </c>
      <c r="B79" s="0" t="n">
        <f aca="false">A79*$D$4</f>
        <v>960000</v>
      </c>
      <c r="C79" s="24" t="n">
        <v>39022</v>
      </c>
      <c r="D79" s="19" t="n">
        <v>3.767</v>
      </c>
      <c r="E79" s="19" t="n">
        <v>-0.0325</v>
      </c>
      <c r="F79" s="19" t="n">
        <v>0.14</v>
      </c>
      <c r="G79" s="19" t="n">
        <v>-0.1425</v>
      </c>
      <c r="H79" s="19" t="n">
        <v>-0.2725</v>
      </c>
      <c r="I79" s="19" t="n">
        <v>0.059828444688768</v>
      </c>
      <c r="J79" s="19" t="n">
        <v>0.235</v>
      </c>
      <c r="K79" s="19" t="n">
        <f aca="false">D79+E79+$K$3</f>
        <v>4.2345</v>
      </c>
      <c r="L79" s="19" t="n">
        <f aca="false">F79+D79+$K$3</f>
        <v>4.407</v>
      </c>
      <c r="M79" s="19" t="n">
        <f aca="false">D79+H79+$K$3</f>
        <v>3.9945</v>
      </c>
      <c r="N79" s="19" t="n">
        <f aca="false">M79/(1-$N$4)</f>
        <v>4.04752254534401</v>
      </c>
      <c r="O79" s="19" t="n">
        <f aca="false">M79/(1-$O$4)</f>
        <v>4.19370078740158</v>
      </c>
      <c r="P79" s="19" t="n">
        <f aca="false">1/(1+I79/2)^(2*(C79-$D$3)/365.2)</f>
        <v>0.699840816622377</v>
      </c>
      <c r="Q79" s="19" t="n">
        <f aca="false">SQRT(2*(1-$Q$4))*J79</f>
        <v>0.0743135250139569</v>
      </c>
      <c r="R79" s="20" t="n">
        <f aca="false">SQRT(2*(1-$R$4))*J79</f>
        <v>0.10509519494249</v>
      </c>
      <c r="S79" s="21" t="e">
        <f aca="false">EURO_Forward(K79,N79,I79,Q79,C79-$D$3,1,0)</f>
        <v>#NAME?</v>
      </c>
      <c r="T79" s="21" t="e">
        <f aca="false">EURO_Forward(L79,O79,I79,R79,C79-$D$3,1,0)</f>
        <v>#NAME?</v>
      </c>
      <c r="U79" s="21" t="e">
        <f aca="false">MAX(S79:T79)</f>
        <v>#NAME?</v>
      </c>
      <c r="V79" s="21" t="e">
        <f aca="false">U79-S79</f>
        <v>#NAME?</v>
      </c>
      <c r="W79" s="20" t="n">
        <f aca="false">P79*$D$5</f>
        <v>0.152215377615367</v>
      </c>
      <c r="X79" s="25" t="e">
        <f aca="false">U79-W79</f>
        <v>#NAME?</v>
      </c>
    </row>
    <row r="80" customFormat="false" ht="12.75" hidden="false" customHeight="false" outlineLevel="0" collapsed="false">
      <c r="A80" s="0" t="n">
        <f aca="false">EOMONTH(C80,0)-C80+1</f>
        <v>31</v>
      </c>
      <c r="B80" s="0" t="n">
        <f aca="false">A80*$D$4</f>
        <v>992000</v>
      </c>
      <c r="C80" s="24" t="n">
        <v>39052</v>
      </c>
      <c r="D80" s="19" t="n">
        <v>3.879</v>
      </c>
      <c r="E80" s="19" t="n">
        <v>-0.055</v>
      </c>
      <c r="F80" s="19" t="n">
        <v>0.14</v>
      </c>
      <c r="G80" s="19" t="n">
        <v>-0.1375</v>
      </c>
      <c r="H80" s="19" t="n">
        <v>-0.2725</v>
      </c>
      <c r="I80" s="19" t="n">
        <v>0.059841003614432</v>
      </c>
      <c r="J80" s="19" t="n">
        <v>0.245</v>
      </c>
      <c r="K80" s="19" t="n">
        <f aca="false">D80+E80+$K$3</f>
        <v>4.324</v>
      </c>
      <c r="L80" s="19" t="n">
        <f aca="false">F80+D80+$K$3</f>
        <v>4.519</v>
      </c>
      <c r="M80" s="19" t="n">
        <f aca="false">D80+H80+$K$3</f>
        <v>4.1065</v>
      </c>
      <c r="N80" s="19" t="n">
        <f aca="false">M80/(1-$N$4)</f>
        <v>4.16100922079238</v>
      </c>
      <c r="O80" s="19" t="n">
        <f aca="false">M80/(1-$O$4)</f>
        <v>4.31128608923885</v>
      </c>
      <c r="P80" s="19" t="n">
        <f aca="false">1/(1+I80/2)^(2*(C80-$D$3)/365.2)</f>
        <v>0.696407821726043</v>
      </c>
      <c r="Q80" s="19" t="n">
        <f aca="false">SQRT(2*(1-$Q$4))*J80</f>
        <v>0.0774758026741253</v>
      </c>
      <c r="R80" s="20" t="n">
        <f aca="false">SQRT(2*(1-$R$4))*J80</f>
        <v>0.10956733089749</v>
      </c>
      <c r="S80" s="21" t="e">
        <f aca="false">EURO_Forward(K80,N80,I80,Q80,C80-$D$3,1,0)</f>
        <v>#NAME?</v>
      </c>
      <c r="T80" s="21" t="e">
        <f aca="false">EURO_Forward(L80,O80,I80,R80,C80-$D$3,1,0)</f>
        <v>#NAME?</v>
      </c>
      <c r="U80" s="21" t="e">
        <f aca="false">MAX(S80:T80)</f>
        <v>#NAME?</v>
      </c>
      <c r="V80" s="21" t="e">
        <f aca="false">U80-S80</f>
        <v>#NAME?</v>
      </c>
      <c r="W80" s="20" t="n">
        <f aca="false">P80*$D$5</f>
        <v>0.151468701225414</v>
      </c>
      <c r="X80" s="25" t="e">
        <f aca="false">U80-W80</f>
        <v>#NAME?</v>
      </c>
    </row>
    <row r="81" customFormat="false" ht="12.75" hidden="false" customHeight="false" outlineLevel="0" collapsed="false">
      <c r="A81" s="0" t="n">
        <f aca="false">EOMONTH(C81,0)-C81+1</f>
        <v>31</v>
      </c>
      <c r="B81" s="0" t="n">
        <f aca="false">A81*$D$4</f>
        <v>992000</v>
      </c>
      <c r="C81" s="18" t="n">
        <v>39083</v>
      </c>
      <c r="D81" s="19" t="n">
        <v>3.967</v>
      </c>
      <c r="E81" s="19" t="n">
        <v>-0.0575</v>
      </c>
      <c r="F81" s="19" t="n">
        <v>0.14</v>
      </c>
      <c r="G81" s="19" t="n">
        <v>-0.1375</v>
      </c>
      <c r="H81" s="19" t="n">
        <v>-0.29</v>
      </c>
      <c r="I81" s="19" t="n">
        <v>0.059853981170951</v>
      </c>
      <c r="J81" s="19" t="n">
        <v>0.2475</v>
      </c>
      <c r="K81" s="19" t="n">
        <f aca="false">D81+E81+$K$3</f>
        <v>4.4095</v>
      </c>
      <c r="L81" s="19" t="n">
        <f aca="false">F81+D81+$K$3</f>
        <v>4.607</v>
      </c>
      <c r="M81" s="19" t="n">
        <f aca="false">D81+H81+$K$3</f>
        <v>4.177</v>
      </c>
      <c r="N81" s="19" t="n">
        <f aca="false">M81/(1-$N$4)</f>
        <v>4.23244502989158</v>
      </c>
      <c r="O81" s="19" t="n">
        <f aca="false">M81/(1-$O$4)</f>
        <v>4.38530183727034</v>
      </c>
      <c r="P81" s="19" t="n">
        <f aca="false">1/(1+I81/2)^(2*(C81-$D$3)/365.2)</f>
        <v>0.692876626298382</v>
      </c>
      <c r="Q81" s="19" t="n">
        <f aca="false">SQRT(2*(1-$Q$4))*J81</f>
        <v>0.0782663720891674</v>
      </c>
      <c r="R81" s="20" t="n">
        <f aca="false">SQRT(2*(1-$R$4))*J81</f>
        <v>0.11068536488624</v>
      </c>
      <c r="S81" s="21" t="e">
        <f aca="false">EURO_Forward(K81,N81,I81,Q81,C81-$D$3,1,0)</f>
        <v>#NAME?</v>
      </c>
      <c r="T81" s="21" t="e">
        <f aca="false">EURO_Forward(L81,O81,I81,R81,C81-$D$3,1,0)</f>
        <v>#NAME?</v>
      </c>
      <c r="U81" s="21" t="e">
        <f aca="false">MAX(S81:T81)</f>
        <v>#NAME?</v>
      </c>
      <c r="V81" s="21" t="e">
        <f aca="false">U81-S81</f>
        <v>#NAME?</v>
      </c>
      <c r="W81" s="20" t="n">
        <f aca="false">P81*$D$5</f>
        <v>0.150700666219898</v>
      </c>
      <c r="X81" s="20" t="e">
        <f aca="false">U81-W81</f>
        <v>#NAME?</v>
      </c>
    </row>
    <row r="82" customFormat="false" ht="12.75" hidden="false" customHeight="false" outlineLevel="0" collapsed="false">
      <c r="A82" s="0" t="n">
        <f aca="false">EOMONTH(C82,0)-C82+1</f>
        <v>28</v>
      </c>
      <c r="B82" s="0" t="n">
        <f aca="false">A82*$D$4</f>
        <v>896000</v>
      </c>
      <c r="C82" s="18" t="n">
        <v>39114</v>
      </c>
      <c r="D82" s="19" t="n">
        <v>3.839</v>
      </c>
      <c r="E82" s="19" t="n">
        <v>-0.04</v>
      </c>
      <c r="F82" s="19" t="n">
        <v>0.14</v>
      </c>
      <c r="G82" s="19" t="n">
        <v>-0.1375</v>
      </c>
      <c r="H82" s="19" t="n">
        <v>-0.29</v>
      </c>
      <c r="I82" s="19" t="n">
        <v>0.05986695872747</v>
      </c>
      <c r="J82" s="19" t="n">
        <v>0.235</v>
      </c>
      <c r="K82" s="19" t="n">
        <f aca="false">D82+E82+$K$3</f>
        <v>4.299</v>
      </c>
      <c r="L82" s="19" t="n">
        <f aca="false">F82+D82+$K$3</f>
        <v>4.479</v>
      </c>
      <c r="M82" s="19" t="n">
        <f aca="false">D82+H82+$K$3</f>
        <v>4.049</v>
      </c>
      <c r="N82" s="19" t="n">
        <f aca="false">M82/(1-$N$4)</f>
        <v>4.1027459722363</v>
      </c>
      <c r="O82" s="19" t="n">
        <f aca="false">M82/(1-$O$4)</f>
        <v>4.2509186351706</v>
      </c>
      <c r="P82" s="19" t="n">
        <f aca="false">1/(1+I82/2)^(2*(C82-$D$3)/365.2)</f>
        <v>0.689361861768685</v>
      </c>
      <c r="Q82" s="19" t="n">
        <f aca="false">SQRT(2*(1-$Q$4))*J82</f>
        <v>0.0743135250139569</v>
      </c>
      <c r="R82" s="20" t="n">
        <f aca="false">SQRT(2*(1-$R$4))*J82</f>
        <v>0.10509519494249</v>
      </c>
      <c r="S82" s="21" t="e">
        <f aca="false">EURO_Forward(K82,N82,I82,Q82,C82-$D$3,1,0)</f>
        <v>#NAME?</v>
      </c>
      <c r="T82" s="21" t="e">
        <f aca="false">EURO_Forward(L82,O82,I82,R82,C82-$D$3,1,0)</f>
        <v>#NAME?</v>
      </c>
      <c r="U82" s="21" t="e">
        <f aca="false">MAX(S82:T82)</f>
        <v>#NAME?</v>
      </c>
      <c r="V82" s="21" t="e">
        <f aca="false">U82-S82</f>
        <v>#NAME?</v>
      </c>
      <c r="W82" s="20" t="n">
        <f aca="false">P82*$D$5</f>
        <v>0.149936204934689</v>
      </c>
      <c r="X82" s="20" t="e">
        <f aca="false">U82-W82</f>
        <v>#NAME?</v>
      </c>
    </row>
    <row r="83" customFormat="false" ht="12.75" hidden="false" customHeight="false" outlineLevel="0" collapsed="false">
      <c r="A83" s="0" t="n">
        <f aca="false">EOMONTH(C83,0)-C83+1</f>
        <v>31</v>
      </c>
      <c r="B83" s="0" t="n">
        <f aca="false">A83*$D$4</f>
        <v>992000</v>
      </c>
      <c r="C83" s="18" t="n">
        <v>39142</v>
      </c>
      <c r="D83" s="19" t="n">
        <v>3.696</v>
      </c>
      <c r="E83" s="19" t="n">
        <v>-0.0275</v>
      </c>
      <c r="F83" s="19" t="n">
        <v>0.14</v>
      </c>
      <c r="G83" s="19" t="n">
        <v>-0.1425</v>
      </c>
      <c r="H83" s="19" t="n">
        <v>-0.29</v>
      </c>
      <c r="I83" s="19" t="n">
        <v>0.059878680391423</v>
      </c>
      <c r="J83" s="19" t="n">
        <v>0.225</v>
      </c>
      <c r="K83" s="19" t="n">
        <f aca="false">D83+E83+$K$3</f>
        <v>4.1685</v>
      </c>
      <c r="L83" s="19" t="n">
        <f aca="false">F83+D83+$K$3</f>
        <v>4.336</v>
      </c>
      <c r="M83" s="19" t="n">
        <f aca="false">D83+H83+$K$3</f>
        <v>3.906</v>
      </c>
      <c r="N83" s="19" t="n">
        <f aca="false">M83/(1-$N$4)</f>
        <v>3.95784780626203</v>
      </c>
      <c r="O83" s="19" t="n">
        <f aca="false">M83/(1-$O$4)</f>
        <v>4.1007874015748</v>
      </c>
      <c r="P83" s="19" t="n">
        <f aca="false">1/(1+I83/2)^(2*(C83-$D$3)/365.2)</f>
        <v>0.686201301599796</v>
      </c>
      <c r="Q83" s="19" t="n">
        <f aca="false">SQRT(2*(1-$Q$4))*J83</f>
        <v>0.0711512473537886</v>
      </c>
      <c r="R83" s="20" t="n">
        <f aca="false">SQRT(2*(1-$R$4))*J83</f>
        <v>0.100623058987491</v>
      </c>
      <c r="S83" s="21" t="e">
        <f aca="false">EURO_Forward(K83,N83,I83,Q83,C83-$D$3,1,0)</f>
        <v>#NAME?</v>
      </c>
      <c r="T83" s="21" t="e">
        <f aca="false">EURO_Forward(L83,O83,I83,R83,C83-$D$3,1,0)</f>
        <v>#NAME?</v>
      </c>
      <c r="U83" s="21" t="e">
        <f aca="false">MAX(S83:T83)</f>
        <v>#NAME?</v>
      </c>
      <c r="V83" s="21" t="e">
        <f aca="false">U83-S83</f>
        <v>#NAME?</v>
      </c>
      <c r="W83" s="20" t="n">
        <f aca="false">P83*$D$5</f>
        <v>0.149248783097956</v>
      </c>
      <c r="X83" s="20" t="e">
        <f aca="false">U83-W83</f>
        <v>#NAME?</v>
      </c>
    </row>
    <row r="84" customFormat="false" ht="12.75" hidden="false" customHeight="false" outlineLevel="0" collapsed="false">
      <c r="A84" s="0" t="n">
        <f aca="false">EOMONTH(C84,0)-C84+1</f>
        <v>30</v>
      </c>
      <c r="B84" s="0" t="n">
        <f aca="false">A84*$D$4</f>
        <v>960000</v>
      </c>
      <c r="C84" s="18" t="n">
        <v>39173</v>
      </c>
      <c r="D84" s="19" t="n">
        <v>3.553</v>
      </c>
      <c r="E84" s="19" t="n">
        <v>0.015</v>
      </c>
      <c r="F84" s="19" t="n">
        <v>0.315</v>
      </c>
      <c r="G84" s="19" t="n">
        <v>-0.13</v>
      </c>
      <c r="H84" s="19" t="n">
        <v>-0.25</v>
      </c>
      <c r="I84" s="19" t="n">
        <v>0.059891657947943</v>
      </c>
      <c r="J84" s="19" t="n">
        <v>0.225</v>
      </c>
      <c r="K84" s="19" t="n">
        <f aca="false">D84+E84+$K$3</f>
        <v>4.068</v>
      </c>
      <c r="L84" s="19" t="n">
        <f aca="false">F84+D84+$K$3</f>
        <v>4.368</v>
      </c>
      <c r="M84" s="19" t="n">
        <f aca="false">D84+H84+$K$3</f>
        <v>3.803</v>
      </c>
      <c r="N84" s="19" t="n">
        <f aca="false">M84/(1-$N$4)</f>
        <v>3.85348059580505</v>
      </c>
      <c r="O84" s="19" t="n">
        <f aca="false">M84/(1-$O$4)</f>
        <v>3.99265091863517</v>
      </c>
      <c r="P84" s="19" t="n">
        <f aca="false">1/(1+I84/2)^(2*(C84-$D$3)/365.2)</f>
        <v>0.682717620175337</v>
      </c>
      <c r="Q84" s="19" t="n">
        <f aca="false">SQRT(2*(1-$Q$4))*J84</f>
        <v>0.0711512473537886</v>
      </c>
      <c r="R84" s="20" t="n">
        <f aca="false">SQRT(2*(1-$R$4))*J84</f>
        <v>0.100623058987491</v>
      </c>
      <c r="S84" s="21" t="e">
        <f aca="false">EURO_Forward(K84,N84,I84,Q84,C84-$D$3,1,0)</f>
        <v>#NAME?</v>
      </c>
      <c r="T84" s="21" t="e">
        <f aca="false">EURO_Forward(L84,O84,I84,R84,C84-$D$3,1,0)</f>
        <v>#NAME?</v>
      </c>
      <c r="U84" s="21" t="e">
        <f aca="false">MAX(S84:T84)</f>
        <v>#NAME?</v>
      </c>
      <c r="V84" s="21" t="e">
        <f aca="false">U84-S84</f>
        <v>#NAME?</v>
      </c>
      <c r="W84" s="20" t="n">
        <f aca="false">P84*$D$5</f>
        <v>0.148491082388136</v>
      </c>
      <c r="X84" s="20" t="e">
        <f aca="false">U84-W84</f>
        <v>#NAME?</v>
      </c>
    </row>
    <row r="85" customFormat="false" ht="12.75" hidden="false" customHeight="false" outlineLevel="0" collapsed="false">
      <c r="A85" s="0" t="n">
        <f aca="false">EOMONTH(C85,0)-C85+1</f>
        <v>31</v>
      </c>
      <c r="B85" s="0" t="n">
        <f aca="false">A85*$D$4</f>
        <v>992000</v>
      </c>
      <c r="C85" s="18" t="n">
        <v>39203</v>
      </c>
      <c r="D85" s="19" t="n">
        <v>3.54</v>
      </c>
      <c r="E85" s="19" t="n">
        <v>0.015</v>
      </c>
      <c r="F85" s="19" t="n">
        <v>0.315</v>
      </c>
      <c r="G85" s="19" t="n">
        <v>-0.13</v>
      </c>
      <c r="H85" s="19" t="n">
        <v>-0.27</v>
      </c>
      <c r="I85" s="19" t="n">
        <v>0.059904216873606</v>
      </c>
      <c r="J85" s="19" t="n">
        <v>0.225</v>
      </c>
      <c r="K85" s="19" t="n">
        <f aca="false">D85+E85+$K$3</f>
        <v>4.055</v>
      </c>
      <c r="L85" s="19" t="n">
        <f aca="false">F85+D85+$K$3</f>
        <v>4.355</v>
      </c>
      <c r="M85" s="19" t="n">
        <f aca="false">D85+H85+$K$3</f>
        <v>3.77</v>
      </c>
      <c r="N85" s="19" t="n">
        <f aca="false">M85/(1-$N$4)</f>
        <v>3.82004255750329</v>
      </c>
      <c r="O85" s="19" t="n">
        <f aca="false">M85/(1-$O$4)</f>
        <v>3.95800524934383</v>
      </c>
      <c r="P85" s="19" t="n">
        <f aca="false">1/(1+I85/2)^(2*(C85-$D$3)/365.2)</f>
        <v>0.679361772394935</v>
      </c>
      <c r="Q85" s="19" t="n">
        <f aca="false">SQRT(2*(1-$Q$4))*J85</f>
        <v>0.0711512473537886</v>
      </c>
      <c r="R85" s="20" t="n">
        <f aca="false">SQRT(2*(1-$R$4))*J85</f>
        <v>0.100623058987491</v>
      </c>
      <c r="S85" s="21" t="e">
        <f aca="false">EURO_Forward(K85,N85,I85,Q85,C85-$D$3,1,0)</f>
        <v>#NAME?</v>
      </c>
      <c r="T85" s="21" t="e">
        <f aca="false">EURO_Forward(L85,O85,I85,R85,C85-$D$3,1,0)</f>
        <v>#NAME?</v>
      </c>
      <c r="U85" s="21" t="e">
        <f aca="false">MAX(S85:T85)</f>
        <v>#NAME?</v>
      </c>
      <c r="V85" s="21" t="e">
        <f aca="false">U85-S85</f>
        <v>#NAME?</v>
      </c>
      <c r="W85" s="20" t="n">
        <f aca="false">P85*$D$5</f>
        <v>0.147761185495898</v>
      </c>
      <c r="X85" s="20" t="e">
        <f aca="false">U85-W85</f>
        <v>#NAME?</v>
      </c>
    </row>
    <row r="86" customFormat="false" ht="12.75" hidden="false" customHeight="false" outlineLevel="0" collapsed="false">
      <c r="A86" s="0" t="n">
        <f aca="false">EOMONTH(C86,0)-C86+1</f>
        <v>30</v>
      </c>
      <c r="B86" s="0" t="n">
        <f aca="false">A86*$D$4</f>
        <v>960000</v>
      </c>
      <c r="C86" s="18" t="n">
        <v>39234</v>
      </c>
      <c r="D86" s="19" t="n">
        <v>3.572</v>
      </c>
      <c r="E86" s="19" t="n">
        <v>0.02</v>
      </c>
      <c r="F86" s="19" t="n">
        <v>0.315</v>
      </c>
      <c r="G86" s="19" t="n">
        <v>-0.13</v>
      </c>
      <c r="H86" s="19" t="n">
        <v>-0.28</v>
      </c>
      <c r="I86" s="19" t="n">
        <v>0.059917194430126</v>
      </c>
      <c r="J86" s="19" t="n">
        <v>0.215</v>
      </c>
      <c r="K86" s="19" t="n">
        <f aca="false">D86+E86+$K$3</f>
        <v>4.092</v>
      </c>
      <c r="L86" s="19" t="n">
        <f aca="false">F86+D86+$K$3</f>
        <v>4.387</v>
      </c>
      <c r="M86" s="19" t="n">
        <f aca="false">D86+H86+$K$3</f>
        <v>3.792</v>
      </c>
      <c r="N86" s="19" t="n">
        <f aca="false">M86/(1-$N$4)</f>
        <v>3.8423345830378</v>
      </c>
      <c r="O86" s="19" t="n">
        <f aca="false">M86/(1-$O$4)</f>
        <v>3.98110236220472</v>
      </c>
      <c r="P86" s="19" t="n">
        <f aca="false">1/(1+I86/2)^(2*(C86-$D$3)/365.2)</f>
        <v>0.67590996923667</v>
      </c>
      <c r="Q86" s="19" t="n">
        <f aca="false">SQRT(2*(1-$Q$4))*J86</f>
        <v>0.0679889696936202</v>
      </c>
      <c r="R86" s="20" t="n">
        <f aca="false">SQRT(2*(1-$R$4))*J86</f>
        <v>0.0961509230324909</v>
      </c>
      <c r="S86" s="21" t="e">
        <f aca="false">EURO_Forward(K86,N86,I86,Q86,C86-$D$3,1,0)</f>
        <v>#NAME?</v>
      </c>
      <c r="T86" s="21" t="e">
        <f aca="false">EURO_Forward(L86,O86,I86,R86,C86-$D$3,1,0)</f>
        <v>#NAME?</v>
      </c>
      <c r="U86" s="21" t="e">
        <f aca="false">MAX(S86:T86)</f>
        <v>#NAME?</v>
      </c>
      <c r="V86" s="21" t="e">
        <f aca="false">U86-S86</f>
        <v>#NAME?</v>
      </c>
      <c r="W86" s="20" t="n">
        <f aca="false">P86*$D$5</f>
        <v>0.147010418308976</v>
      </c>
      <c r="X86" s="20" t="e">
        <f aca="false">U86-W86</f>
        <v>#NAME?</v>
      </c>
    </row>
    <row r="87" customFormat="false" ht="12.75" hidden="false" customHeight="false" outlineLevel="0" collapsed="false">
      <c r="A87" s="0" t="n">
        <f aca="false">EOMONTH(C87,0)-C87+1</f>
        <v>31</v>
      </c>
      <c r="B87" s="0" t="n">
        <f aca="false">A87*$D$4</f>
        <v>992000</v>
      </c>
      <c r="C87" s="18" t="n">
        <v>39264</v>
      </c>
      <c r="D87" s="19" t="n">
        <v>3.6</v>
      </c>
      <c r="E87" s="19" t="n">
        <v>0.0225</v>
      </c>
      <c r="F87" s="19" t="n">
        <v>0.315</v>
      </c>
      <c r="G87" s="19" t="n">
        <v>-0.13</v>
      </c>
      <c r="H87" s="19" t="n">
        <v>-0.26</v>
      </c>
      <c r="I87" s="19" t="n">
        <v>0.05992975335579</v>
      </c>
      <c r="J87" s="19" t="n">
        <v>0.215</v>
      </c>
      <c r="K87" s="19" t="n">
        <f aca="false">D87+E87+$K$3</f>
        <v>4.1225</v>
      </c>
      <c r="L87" s="19" t="n">
        <f aca="false">F87+D87+$K$3</f>
        <v>4.415</v>
      </c>
      <c r="M87" s="19" t="n">
        <f aca="false">D87+H87+$K$3</f>
        <v>3.84</v>
      </c>
      <c r="N87" s="19" t="n">
        <f aca="false">M87/(1-$N$4)</f>
        <v>3.89097172965853</v>
      </c>
      <c r="O87" s="19" t="n">
        <f aca="false">M87/(1-$O$4)</f>
        <v>4.03149606299213</v>
      </c>
      <c r="P87" s="19" t="n">
        <f aca="false">1/(1+I87/2)^(2*(C87-$D$3)/365.2)</f>
        <v>0.672584844878201</v>
      </c>
      <c r="Q87" s="19" t="n">
        <f aca="false">SQRT(2*(1-$Q$4))*J87</f>
        <v>0.0679889696936202</v>
      </c>
      <c r="R87" s="20" t="n">
        <f aca="false">SQRT(2*(1-$R$4))*J87</f>
        <v>0.0961509230324909</v>
      </c>
      <c r="S87" s="21" t="e">
        <f aca="false">EURO_Forward(K87,N87,I87,Q87,C87-$D$3,1,0)</f>
        <v>#NAME?</v>
      </c>
      <c r="T87" s="21" t="e">
        <f aca="false">EURO_Forward(L87,O87,I87,R87,C87-$D$3,1,0)</f>
        <v>#NAME?</v>
      </c>
      <c r="U87" s="21" t="e">
        <f aca="false">MAX(S87:T87)</f>
        <v>#NAME?</v>
      </c>
      <c r="V87" s="21" t="e">
        <f aca="false">U87-S87</f>
        <v>#NAME?</v>
      </c>
      <c r="W87" s="20" t="n">
        <f aca="false">P87*$D$5</f>
        <v>0.146287203761009</v>
      </c>
      <c r="X87" s="20" t="e">
        <f aca="false">U87-W87</f>
        <v>#NAME?</v>
      </c>
    </row>
    <row r="88" customFormat="false" ht="12.75" hidden="false" customHeight="false" outlineLevel="0" collapsed="false">
      <c r="A88" s="0" t="n">
        <f aca="false">EOMONTH(C88,0)-C88+1</f>
        <v>31</v>
      </c>
      <c r="B88" s="0" t="n">
        <f aca="false">A88*$D$4</f>
        <v>992000</v>
      </c>
      <c r="C88" s="18" t="n">
        <v>39295</v>
      </c>
      <c r="D88" s="19" t="n">
        <v>3.622</v>
      </c>
      <c r="E88" s="19" t="n">
        <v>0.025</v>
      </c>
      <c r="F88" s="19" t="n">
        <v>0.315</v>
      </c>
      <c r="G88" s="19" t="n">
        <v>-0.13</v>
      </c>
      <c r="H88" s="19" t="n">
        <v>-0.25</v>
      </c>
      <c r="I88" s="19" t="n">
        <v>0.059942730912309</v>
      </c>
      <c r="J88" s="19" t="n">
        <v>0.215</v>
      </c>
      <c r="K88" s="19" t="n">
        <f aca="false">D88+E88+$K$3</f>
        <v>4.147</v>
      </c>
      <c r="L88" s="19" t="n">
        <f aca="false">F88+D88+$K$3</f>
        <v>4.437</v>
      </c>
      <c r="M88" s="19" t="n">
        <f aca="false">D88+H88+$K$3</f>
        <v>3.872</v>
      </c>
      <c r="N88" s="19" t="n">
        <f aca="false">M88/(1-$N$4)</f>
        <v>3.92339649407235</v>
      </c>
      <c r="O88" s="19" t="n">
        <f aca="false">M88/(1-$O$4)</f>
        <v>4.06509186351706</v>
      </c>
      <c r="P88" s="19" t="n">
        <f aca="false">1/(1+I88/2)^(2*(C88-$D$3)/365.2)</f>
        <v>0.66916465898471</v>
      </c>
      <c r="Q88" s="19" t="n">
        <f aca="false">SQRT(2*(1-$Q$4))*J88</f>
        <v>0.0679889696936202</v>
      </c>
      <c r="R88" s="20" t="n">
        <f aca="false">SQRT(2*(1-$R$4))*J88</f>
        <v>0.0961509230324909</v>
      </c>
      <c r="S88" s="21" t="e">
        <f aca="false">EURO_Forward(K88,N88,I88,Q88,C88-$D$3,1,0)</f>
        <v>#NAME?</v>
      </c>
      <c r="T88" s="21" t="e">
        <f aca="false">EURO_Forward(L88,O88,I88,R88,C88-$D$3,1,0)</f>
        <v>#NAME?</v>
      </c>
      <c r="U88" s="21" t="e">
        <f aca="false">MAX(S88:T88)</f>
        <v>#NAME?</v>
      </c>
      <c r="V88" s="21" t="e">
        <f aca="false">U88-S88</f>
        <v>#NAME?</v>
      </c>
      <c r="W88" s="20" t="n">
        <f aca="false">P88*$D$5</f>
        <v>0.145543313329174</v>
      </c>
      <c r="X88" s="20" t="e">
        <f aca="false">U88-W88</f>
        <v>#NAME?</v>
      </c>
    </row>
    <row r="89" customFormat="false" ht="12.75" hidden="false" customHeight="false" outlineLevel="0" collapsed="false">
      <c r="A89" s="0" t="n">
        <f aca="false">EOMONTH(C89,0)-C89+1</f>
        <v>30</v>
      </c>
      <c r="B89" s="0" t="n">
        <f aca="false">A89*$D$4</f>
        <v>960000</v>
      </c>
      <c r="C89" s="18" t="n">
        <v>39326</v>
      </c>
      <c r="D89" s="19" t="n">
        <v>3.639</v>
      </c>
      <c r="E89" s="19" t="n">
        <v>0.0175</v>
      </c>
      <c r="F89" s="19" t="n">
        <v>0.315</v>
      </c>
      <c r="G89" s="19" t="n">
        <v>-0.13</v>
      </c>
      <c r="H89" s="19" t="n">
        <v>-0.25</v>
      </c>
      <c r="I89" s="19" t="n">
        <v>0.059955708468828</v>
      </c>
      <c r="J89" s="19" t="n">
        <v>0.215</v>
      </c>
      <c r="K89" s="19" t="n">
        <f aca="false">D89+E89+$K$3</f>
        <v>4.1565</v>
      </c>
      <c r="L89" s="19" t="n">
        <f aca="false">F89+D89+$K$3</f>
        <v>4.454</v>
      </c>
      <c r="M89" s="19" t="n">
        <f aca="false">D89+H89+$K$3</f>
        <v>3.889</v>
      </c>
      <c r="N89" s="19" t="n">
        <f aca="false">M89/(1-$N$4)</f>
        <v>3.94062215016719</v>
      </c>
      <c r="O89" s="19" t="n">
        <f aca="false">M89/(1-$O$4)</f>
        <v>4.08293963254593</v>
      </c>
      <c r="P89" s="19" t="n">
        <f aca="false">1/(1+I89/2)^(2*(C89-$D$3)/365.2)</f>
        <v>0.665760441441707</v>
      </c>
      <c r="Q89" s="19" t="n">
        <f aca="false">SQRT(2*(1-$Q$4))*J89</f>
        <v>0.0679889696936202</v>
      </c>
      <c r="R89" s="20" t="n">
        <f aca="false">SQRT(2*(1-$R$4))*J89</f>
        <v>0.0961509230324909</v>
      </c>
      <c r="S89" s="21" t="e">
        <f aca="false">EURO_Forward(K89,N89,I89,Q89,C89-$D$3,1,0)</f>
        <v>#NAME?</v>
      </c>
      <c r="T89" s="21" t="e">
        <f aca="false">EURO_Forward(L89,O89,I89,R89,C89-$D$3,1,0)</f>
        <v>#NAME?</v>
      </c>
      <c r="U89" s="21" t="e">
        <f aca="false">MAX(S89:T89)</f>
        <v>#NAME?</v>
      </c>
      <c r="V89" s="21" t="e">
        <f aca="false">U89-S89</f>
        <v>#NAME?</v>
      </c>
      <c r="W89" s="20" t="n">
        <f aca="false">P89*$D$5</f>
        <v>0.144802896013571</v>
      </c>
      <c r="X89" s="20" t="e">
        <f aca="false">U89-W89</f>
        <v>#NAME?</v>
      </c>
    </row>
    <row r="90" customFormat="false" ht="12.75" hidden="false" customHeight="false" outlineLevel="0" collapsed="false">
      <c r="A90" s="0" t="n">
        <f aca="false">EOMONTH(C90,0)-C90+1</f>
        <v>31</v>
      </c>
      <c r="B90" s="0" t="n">
        <f aca="false">A90*$D$4</f>
        <v>992000</v>
      </c>
      <c r="C90" s="18" t="n">
        <v>39356</v>
      </c>
      <c r="D90" s="19" t="n">
        <v>3.651</v>
      </c>
      <c r="E90" s="19" t="n">
        <v>0.0075</v>
      </c>
      <c r="F90" s="19" t="n">
        <v>0.315</v>
      </c>
      <c r="G90" s="19" t="n">
        <v>-0.13</v>
      </c>
      <c r="H90" s="19" t="n">
        <v>-0.25</v>
      </c>
      <c r="I90" s="19" t="n">
        <v>0.059968267394492</v>
      </c>
      <c r="J90" s="19" t="n">
        <v>0.205</v>
      </c>
      <c r="K90" s="19" t="n">
        <f aca="false">D90+E90+$K$3</f>
        <v>4.1585</v>
      </c>
      <c r="L90" s="19" t="n">
        <f aca="false">F90+D90+$K$3</f>
        <v>4.466</v>
      </c>
      <c r="M90" s="19" t="n">
        <f aca="false">D90+H90+$K$3</f>
        <v>3.901</v>
      </c>
      <c r="N90" s="19" t="n">
        <f aca="false">M90/(1-$N$4)</f>
        <v>3.95278143682237</v>
      </c>
      <c r="O90" s="19" t="n">
        <f aca="false">M90/(1-$O$4)</f>
        <v>4.09553805774278</v>
      </c>
      <c r="P90" s="19" t="n">
        <f aca="false">1/(1+I90/2)^(2*(C90-$D$3)/365.2)</f>
        <v>0.662481178539387</v>
      </c>
      <c r="Q90" s="19" t="n">
        <f aca="false">SQRT(2*(1-$Q$4))*J90</f>
        <v>0.0648266920334518</v>
      </c>
      <c r="R90" s="20" t="n">
        <f aca="false">SQRT(2*(1-$R$4))*J90</f>
        <v>0.0916787870774914</v>
      </c>
      <c r="S90" s="21" t="e">
        <f aca="false">EURO_Forward(K90,N90,I90,Q90,C90-$D$3,1,0)</f>
        <v>#NAME?</v>
      </c>
      <c r="T90" s="21" t="e">
        <f aca="false">EURO_Forward(L90,O90,I90,R90,C90-$D$3,1,0)</f>
        <v>#NAME?</v>
      </c>
      <c r="U90" s="21" t="e">
        <f aca="false">MAX(S90:T90)</f>
        <v>#NAME?</v>
      </c>
      <c r="V90" s="21" t="e">
        <f aca="false">U90-S90</f>
        <v>#NAME?</v>
      </c>
      <c r="W90" s="20" t="n">
        <f aca="false">P90*$D$5</f>
        <v>0.144089656332317</v>
      </c>
      <c r="X90" s="20" t="e">
        <f aca="false">U90-W90</f>
        <v>#NAME?</v>
      </c>
    </row>
    <row r="91" customFormat="false" ht="12.75" hidden="false" customHeight="false" outlineLevel="0" collapsed="false">
      <c r="A91" s="0" t="n">
        <f aca="false">EOMONTH(C91,0)-C91+1</f>
        <v>30</v>
      </c>
      <c r="B91" s="0" t="n">
        <f aca="false">A91*$D$4</f>
        <v>960000</v>
      </c>
      <c r="C91" s="18" t="n">
        <v>39387</v>
      </c>
      <c r="D91" s="19" t="n">
        <v>3.789</v>
      </c>
      <c r="E91" s="19" t="n">
        <v>-0.0325</v>
      </c>
      <c r="F91" s="19" t="n">
        <v>0.14</v>
      </c>
      <c r="G91" s="19" t="n">
        <v>0</v>
      </c>
      <c r="H91" s="19" t="n">
        <v>-0.25</v>
      </c>
      <c r="I91" s="19" t="n">
        <v>0.059981244951012</v>
      </c>
      <c r="J91" s="19" t="n">
        <v>0.205</v>
      </c>
      <c r="K91" s="19" t="n">
        <f aca="false">D91+E91+$K$3</f>
        <v>4.2565</v>
      </c>
      <c r="L91" s="19" t="n">
        <f aca="false">F91+D91+$K$3</f>
        <v>4.429</v>
      </c>
      <c r="M91" s="19" t="n">
        <f aca="false">D91+H91+$K$3</f>
        <v>4.039</v>
      </c>
      <c r="N91" s="19" t="n">
        <f aca="false">M91/(1-$N$4)</f>
        <v>4.09261323335698</v>
      </c>
      <c r="O91" s="19" t="n">
        <f aca="false">M91/(1-$O$4)</f>
        <v>4.24041994750656</v>
      </c>
      <c r="P91" s="19" t="n">
        <f aca="false">1/(1+I91/2)^(2*(C91-$D$3)/365.2)</f>
        <v>0.659108188060977</v>
      </c>
      <c r="Q91" s="19" t="n">
        <f aca="false">SQRT(2*(1-$Q$4))*J91</f>
        <v>0.0648266920334518</v>
      </c>
      <c r="R91" s="20" t="n">
        <f aca="false">SQRT(2*(1-$R$4))*J91</f>
        <v>0.0916787870774914</v>
      </c>
      <c r="S91" s="21" t="e">
        <f aca="false">EURO_Forward(K91,N91,I91,Q91,C91-$D$3,1,0)</f>
        <v>#NAME?</v>
      </c>
      <c r="T91" s="21" t="e">
        <f aca="false">EURO_Forward(L91,O91,I91,R91,C91-$D$3,1,0)</f>
        <v>#NAME?</v>
      </c>
      <c r="U91" s="21" t="e">
        <f aca="false">MAX(S91:T91)</f>
        <v>#NAME?</v>
      </c>
      <c r="V91" s="21" t="e">
        <f aca="false">U91-S91</f>
        <v>#NAME?</v>
      </c>
      <c r="W91" s="20" t="n">
        <f aca="false">P91*$D$5</f>
        <v>0.143356030903262</v>
      </c>
      <c r="X91" s="20" t="e">
        <f aca="false">U91-W91</f>
        <v>#NAME?</v>
      </c>
    </row>
    <row r="92" customFormat="false" ht="12.75" hidden="false" customHeight="false" outlineLevel="0" collapsed="false">
      <c r="A92" s="0" t="n">
        <f aca="false">EOMONTH(C92,0)-C92+1</f>
        <v>31</v>
      </c>
      <c r="B92" s="0" t="n">
        <f aca="false">A92*$D$4</f>
        <v>992000</v>
      </c>
      <c r="C92" s="18" t="n">
        <v>39417</v>
      </c>
      <c r="D92" s="19" t="n">
        <v>3.898</v>
      </c>
      <c r="E92" s="19" t="n">
        <v>-0.055</v>
      </c>
      <c r="F92" s="19" t="n">
        <v>0.14</v>
      </c>
      <c r="G92" s="19" t="n">
        <v>0</v>
      </c>
      <c r="H92" s="19" t="n">
        <v>-0.25</v>
      </c>
      <c r="I92" s="19" t="n">
        <v>0.059993803876675</v>
      </c>
      <c r="J92" s="19" t="n">
        <v>0.205</v>
      </c>
      <c r="K92" s="19" t="n">
        <f aca="false">D92+E92+$K$3</f>
        <v>4.343</v>
      </c>
      <c r="L92" s="19" t="n">
        <f aca="false">F92+D92+$K$3</f>
        <v>4.538</v>
      </c>
      <c r="M92" s="19" t="n">
        <f aca="false">D92+H92+$K$3</f>
        <v>4.148</v>
      </c>
      <c r="N92" s="19" t="n">
        <f aca="false">M92/(1-$N$4)</f>
        <v>4.20306008714155</v>
      </c>
      <c r="O92" s="19" t="n">
        <f aca="false">M92/(1-$O$4)</f>
        <v>4.35485564304462</v>
      </c>
      <c r="P92" s="19" t="n">
        <f aca="false">1/(1+I92/2)^(2*(C92-$D$3)/365.2)</f>
        <v>0.65585902058976</v>
      </c>
      <c r="Q92" s="19" t="n">
        <f aca="false">SQRT(2*(1-$Q$4))*J92</f>
        <v>0.0648266920334518</v>
      </c>
      <c r="R92" s="20" t="n">
        <f aca="false">SQRT(2*(1-$R$4))*J92</f>
        <v>0.0916787870774914</v>
      </c>
      <c r="S92" s="21" t="e">
        <f aca="false">EURO_Forward(K92,N92,I92,Q92,C92-$D$3,1,0)</f>
        <v>#NAME?</v>
      </c>
      <c r="T92" s="21" t="e">
        <f aca="false">EURO_Forward(L92,O92,I92,R92,C92-$D$3,1,0)</f>
        <v>#NAME?</v>
      </c>
      <c r="U92" s="21" t="e">
        <f aca="false">MAX(S92:T92)</f>
        <v>#NAME?</v>
      </c>
      <c r="V92" s="21" t="e">
        <f aca="false">U92-S92</f>
        <v>#NAME?</v>
      </c>
      <c r="W92" s="20" t="n">
        <f aca="false">P92*$D$5</f>
        <v>0.142649336978273</v>
      </c>
      <c r="X92" s="20" t="e">
        <f aca="false">U92-W92</f>
        <v>#NAME?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15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8" activeCellId="0" sqref="F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7"/>
    <col collapsed="false" customWidth="true" hidden="false" outlineLevel="0" max="5" min="5" style="0" width="13.85"/>
  </cols>
  <sheetData>
    <row r="15" customFormat="false" ht="12.75" hidden="false" customHeight="false" outlineLevel="0" collapsed="false">
      <c r="D15" s="0" t="s">
        <v>0</v>
      </c>
      <c r="E15" s="0" t="s">
        <v>34</v>
      </c>
    </row>
    <row r="17" customFormat="false" ht="12.75" hidden="false" customHeight="false" outlineLevel="0" collapsed="false">
      <c r="D17" s="0" t="n">
        <v>-1</v>
      </c>
      <c r="E17" s="0" t="n">
        <v>21.1472493178893</v>
      </c>
      <c r="F17" s="0" t="n">
        <v>35.3759852815576</v>
      </c>
    </row>
    <row r="18" customFormat="false" ht="12.75" hidden="false" customHeight="false" outlineLevel="0" collapsed="false">
      <c r="D18" s="0" t="n">
        <v>-0.5</v>
      </c>
      <c r="E18" s="0" t="n">
        <v>22.6508212109316</v>
      </c>
      <c r="F18" s="0" t="n">
        <v>36.6142241398698</v>
      </c>
    </row>
    <row r="19" customFormat="false" ht="12.75" hidden="false" customHeight="false" outlineLevel="0" collapsed="false">
      <c r="D19" s="0" t="n">
        <v>0</v>
      </c>
      <c r="E19" s="0" t="n">
        <v>24.2432384689882</v>
      </c>
      <c r="F19" s="0" t="n">
        <v>38.0729156298461</v>
      </c>
    </row>
    <row r="20" customFormat="false" ht="12.75" hidden="false" customHeight="false" outlineLevel="0" collapsed="false">
      <c r="D20" s="0" t="n">
        <v>0.5</v>
      </c>
      <c r="E20" s="0" t="n">
        <v>25.8950170482141</v>
      </c>
      <c r="F20" s="0" t="n">
        <v>39.6861211031985</v>
      </c>
    </row>
    <row r="21" customFormat="false" ht="12.75" hidden="false" customHeight="false" outlineLevel="0" collapsed="false">
      <c r="D21" s="0" t="n">
        <v>1</v>
      </c>
      <c r="E21" s="0" t="n">
        <v>27.5883029182822</v>
      </c>
      <c r="F21" s="0" t="n">
        <v>41.4112851129021</v>
      </c>
    </row>
    <row r="22" customFormat="false" ht="12.75" hidden="false" customHeight="false" outlineLevel="0" collapsed="false">
      <c r="D22" s="0" t="n">
        <v>1.5</v>
      </c>
      <c r="E22" s="0" t="n">
        <v>29.3117047384853</v>
      </c>
      <c r="F22" s="0" t="n">
        <v>43.2199406401884</v>
      </c>
    </row>
    <row r="26" customFormat="false" ht="12.75" hidden="false" customHeight="false" outlineLevel="0" collapsed="false">
      <c r="E26" s="26" t="n">
        <f aca="false">(E18-E17)/0.5</f>
        <v>3.00714378608455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2000-10-12T12:31:14Z</dcterms:created>
  <dc:creator>zlu</dc:creator>
  <dc:description/>
  <dc:language>en-US</dc:language>
  <cp:lastModifiedBy>zlu</cp:lastModifiedBy>
  <cp:revision>0</cp:revision>
  <dc:subject/>
  <dc:title/>
</cp:coreProperties>
</file>