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ctual x gd" sheetId="2" state="visible" r:id="rId4"/>
    <sheet name="actual X fom" sheetId="3" state="visible" r:id="rId5"/>
    <sheet name="origina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<sst xmlns="http://schemas.openxmlformats.org/spreadsheetml/2006/main" count="80" uniqueCount="49">
  <si>
    <t xml:space="preserve">January Demand Charges</t>
  </si>
  <si>
    <t xml:space="preserve">Block 1</t>
  </si>
  <si>
    <t xml:space="preserve">Block 2</t>
  </si>
  <si>
    <t xml:space="preserve">Block 3</t>
  </si>
  <si>
    <t xml:space="preserve">Total</t>
  </si>
  <si>
    <t xml:space="preserve">1. Actual flow gas daily spreads</t>
  </si>
  <si>
    <t xml:space="preserve">2. Actual flow fom spreads</t>
  </si>
  <si>
    <t xml:space="preserve">3. Unwind costs of hedging</t>
  </si>
  <si>
    <t xml:space="preserve">4. January value based on bid</t>
  </si>
  <si>
    <t xml:space="preserve">Proposal</t>
  </si>
  <si>
    <t xml:space="preserve">Fuel</t>
  </si>
  <si>
    <t xml:space="preserve">usage</t>
  </si>
  <si>
    <t xml:space="preserve">   sj</t>
  </si>
  <si>
    <t xml:space="preserve">   permian</t>
  </si>
  <si>
    <t xml:space="preserve">aca</t>
  </si>
  <si>
    <t xml:space="preserve">Actual Flows</t>
  </si>
  <si>
    <t xml:space="preserve">9L7J-Block 1 (SJ-Socal)</t>
  </si>
  <si>
    <t xml:space="preserve">9L7H-Block 2 (Permian-Socal)</t>
  </si>
  <si>
    <t xml:space="preserve">Gas Daily Prices</t>
  </si>
  <si>
    <t xml:space="preserve">9L7J</t>
  </si>
  <si>
    <t xml:space="preserve">9L7H</t>
  </si>
  <si>
    <t xml:space="preserve">9L7K</t>
  </si>
  <si>
    <t xml:space="preserve">Market</t>
  </si>
  <si>
    <t xml:space="preserve">Variable</t>
  </si>
  <si>
    <t xml:space="preserve">Net</t>
  </si>
  <si>
    <t xml:space="preserve">Dollars</t>
  </si>
  <si>
    <t xml:space="preserve">sj</t>
  </si>
  <si>
    <t xml:space="preserve">perm</t>
  </si>
  <si>
    <t xml:space="preserve">socal</t>
  </si>
  <si>
    <t xml:space="preserve">Index Prices</t>
  </si>
  <si>
    <t xml:space="preserve">Cal Border</t>
  </si>
  <si>
    <t xml:space="preserve">Reservation $ Contribution:</t>
  </si>
  <si>
    <t xml:space="preserve">Monthly</t>
  </si>
  <si>
    <t xml:space="preserve">to Permian</t>
  </si>
  <si>
    <t xml:space="preserve">to SJ</t>
  </si>
  <si>
    <t xml:space="preserve">Volume</t>
  </si>
  <si>
    <t xml:space="preserve">Permian</t>
  </si>
  <si>
    <t xml:space="preserve">SJ</t>
  </si>
  <si>
    <t xml:space="preserve">Flow Assump</t>
  </si>
  <si>
    <t xml:space="preserve">Spread</t>
  </si>
  <si>
    <t xml:space="preserve">San Juan</t>
  </si>
  <si>
    <t xml:space="preserve">Res Fee $</t>
  </si>
  <si>
    <t xml:space="preserve">TOTAL</t>
  </si>
  <si>
    <t xml:space="preserve">LF</t>
  </si>
  <si>
    <t xml:space="preserve">Load Factors:</t>
  </si>
  <si>
    <t xml:space="preserve">(100% Winter/75% Summer)</t>
  </si>
  <si>
    <t xml:space="preserve">Winter</t>
  </si>
  <si>
    <t xml:space="preserve">Summer</t>
  </si>
  <si>
    <t xml:space="preserve">Annual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</si>
</sst>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E+00"/>
    <numFmt numFmtId="168" formatCode="_(* #,##0.00_);_(* \(#,##0.00\);_(* \-??_);_(@_)"/>
    <numFmt numFmtId="169" formatCode="#,##0.000_);\(#,##0.000\)"/>
    <numFmt numFmtId="170" formatCode="#,##0"/>
    <numFmt numFmtId="171" formatCode="0.000_);[RED]\(0.000\)"/>
    <numFmt numFmtId="172" formatCode="_(\$* #,##0.0_);_(\$* \(#,##0.0\);_(\$* \-??_);_(@_)"/>
    <numFmt numFmtId="173" formatCode="0.000_);\(0.000\)"/>
    <numFmt numFmtId="174" formatCode="[$-409]m/d/yyyy"/>
    <numFmt numFmtId="175" formatCode="[$-409]#,##0_);[RED]\(#,##0\)"/>
    <numFmt numFmtId="17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sz val="8"/>
      <name val="Arial"/>
      <family val="0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8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85"/>
    <col collapsed="false" customWidth="true" hidden="false" outlineLevel="0" max="6" min="6" style="0" width="12.28"/>
  </cols>
  <sheetData>
    <row r="8" customFormat="false" ht="12.75" hidden="false" customHeight="false" outlineLevel="0" collapsed="false">
      <c r="B8" s="0" t="s">
        <v>0</v>
      </c>
    </row>
    <row r="9" customFormat="false" ht="12.75" hidden="false" customHeight="false" outlineLevel="0" collapsed="false">
      <c r="C9" s="0" t="s">
        <v>1</v>
      </c>
      <c r="E9" s="1" t="n">
        <f aca="false">467513*31*0.01016</f>
        <v>147247.89448</v>
      </c>
    </row>
    <row r="10" customFormat="false" ht="12.75" hidden="false" customHeight="false" outlineLevel="0" collapsed="false">
      <c r="C10" s="0" t="s">
        <v>2</v>
      </c>
      <c r="E10" s="1" t="n">
        <f aca="false">593122*31*0.12596</f>
        <v>2315999.06072</v>
      </c>
    </row>
    <row r="11" customFormat="false" ht="12.75" hidden="false" customHeight="false" outlineLevel="0" collapsed="false">
      <c r="C11" s="0" t="s">
        <v>3</v>
      </c>
      <c r="E11" s="1" t="n">
        <f aca="false">196454*31*0.12596</f>
        <v>767105.72104</v>
      </c>
    </row>
    <row r="13" customFormat="false" ht="12.75" hidden="false" customHeight="false" outlineLevel="0" collapsed="false">
      <c r="D13" s="0" t="s">
        <v>4</v>
      </c>
      <c r="E13" s="2" t="n">
        <f aca="false">SUM(E9:E11)</f>
        <v>3230352.67624</v>
      </c>
    </row>
    <row r="17" customFormat="false" ht="12.75" hidden="false" customHeight="false" outlineLevel="0" collapsed="false">
      <c r="B17" s="0" t="s">
        <v>5</v>
      </c>
      <c r="E17" s="1" t="n">
        <f aca="false">'actual x gd'!I43+'actual x gd'!N43</f>
        <v>463384.1868125</v>
      </c>
    </row>
    <row r="18" customFormat="false" ht="12.75" hidden="false" customHeight="false" outlineLevel="0" collapsed="false">
      <c r="B18" s="0" t="s">
        <v>6</v>
      </c>
      <c r="E18" s="1" t="n">
        <f aca="false">'actual X fom'!I43+'actual X fom'!N43</f>
        <v>543861.669194998</v>
      </c>
    </row>
    <row r="19" customFormat="false" ht="12.75" hidden="false" customHeight="false" outlineLevel="0" collapsed="false">
      <c r="B19" s="0" t="s">
        <v>7</v>
      </c>
      <c r="E19" s="1" t="n">
        <f aca="false">150000*11*30*-0.02</f>
        <v>-990000</v>
      </c>
    </row>
    <row r="20" customFormat="false" ht="12.75" hidden="false" customHeight="false" outlineLevel="0" collapsed="false">
      <c r="B20" s="0" t="s">
        <v>8</v>
      </c>
      <c r="E20" s="1" t="n">
        <f aca="false">original!L6</f>
        <v>1760942.9494692</v>
      </c>
    </row>
    <row r="27" customFormat="false" ht="12.75" hidden="false" customHeight="false" outlineLevel="0" collapsed="false">
      <c r="B27" s="3" t="s">
        <v>9</v>
      </c>
    </row>
    <row r="28" customFormat="false" ht="12.75" hidden="false" customHeight="false" outlineLevel="0" collapsed="false">
      <c r="E28" s="1"/>
    </row>
    <row r="29" customFormat="false" ht="12.75" hidden="false" customHeight="false" outlineLevel="0" collapsed="false">
      <c r="E29" s="1"/>
    </row>
    <row r="30" customFormat="false" ht="12.75" hidden="false" customHeight="false" outlineLevel="0" collapsed="false">
      <c r="E30" s="1"/>
    </row>
    <row r="32" customFormat="false" ht="12.75" hidden="false" customHeight="false" outlineLevel="0" collapsed="false">
      <c r="E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V4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9" min="9" style="0" width="13.14"/>
  </cols>
  <sheetData>
    <row r="2" customFormat="false" ht="12.75" hidden="false" customHeight="false" outlineLevel="0" collapsed="false">
      <c r="F2" s="0" t="s">
        <v>10</v>
      </c>
      <c r="G2" s="0" t="n">
        <v>0.0485</v>
      </c>
    </row>
    <row r="3" customFormat="false" ht="12.75" hidden="false" customHeight="false" outlineLevel="0" collapsed="false">
      <c r="F3" s="0" t="s">
        <v>11</v>
      </c>
    </row>
    <row r="4" customFormat="false" ht="12.75" hidden="false" customHeight="false" outlineLevel="0" collapsed="false">
      <c r="F4" s="0" t="s">
        <v>12</v>
      </c>
      <c r="G4" s="0" t="n">
        <v>0.0166</v>
      </c>
    </row>
    <row r="5" customFormat="false" ht="12.75" hidden="false" customHeight="false" outlineLevel="0" collapsed="false">
      <c r="F5" s="0" t="s">
        <v>13</v>
      </c>
      <c r="G5" s="0" t="n">
        <v>0.0341</v>
      </c>
    </row>
    <row r="6" customFormat="false" ht="12.75" hidden="false" customHeight="false" outlineLevel="0" collapsed="false">
      <c r="F6" s="0" t="s">
        <v>14</v>
      </c>
      <c r="G6" s="0" t="n">
        <v>0.0022</v>
      </c>
    </row>
    <row r="8" customFormat="false" ht="12.75" hidden="false" customHeight="false" outlineLevel="0" collapsed="false">
      <c r="B8" s="4" t="s">
        <v>15</v>
      </c>
      <c r="C8" s="4"/>
      <c r="D8" s="4"/>
      <c r="F8" s="4" t="s">
        <v>16</v>
      </c>
      <c r="G8" s="4"/>
      <c r="H8" s="4"/>
      <c r="I8" s="4"/>
      <c r="K8" s="4" t="s">
        <v>17</v>
      </c>
      <c r="L8" s="4"/>
      <c r="M8" s="4"/>
      <c r="N8" s="4"/>
      <c r="P8" s="4" t="s">
        <v>18</v>
      </c>
      <c r="Q8" s="4"/>
      <c r="R8" s="4"/>
    </row>
    <row r="9" customFormat="false" ht="12.75" hidden="false" customHeight="false" outlineLevel="0" collapsed="false">
      <c r="B9" s="5" t="s">
        <v>19</v>
      </c>
      <c r="C9" s="5" t="s">
        <v>20</v>
      </c>
      <c r="D9" s="5" t="s">
        <v>21</v>
      </c>
      <c r="E9" s="5"/>
      <c r="F9" s="0" t="s">
        <v>22</v>
      </c>
      <c r="G9" s="0" t="s">
        <v>23</v>
      </c>
      <c r="H9" s="0" t="s">
        <v>24</v>
      </c>
      <c r="I9" s="0" t="s">
        <v>25</v>
      </c>
      <c r="K9" s="0" t="s">
        <v>22</v>
      </c>
      <c r="L9" s="0" t="s">
        <v>23</v>
      </c>
      <c r="M9" s="0" t="s">
        <v>24</v>
      </c>
      <c r="N9" s="0" t="s">
        <v>25</v>
      </c>
    </row>
    <row r="10" customFormat="false" ht="12.75" hidden="false" customHeight="false" outlineLevel="0" collapsed="false">
      <c r="B10" s="6"/>
      <c r="C10" s="6"/>
      <c r="D10" s="6"/>
      <c r="E10" s="6"/>
      <c r="P10" s="0" t="s">
        <v>26</v>
      </c>
      <c r="Q10" s="0" t="s">
        <v>27</v>
      </c>
      <c r="R10" s="0" t="s">
        <v>28</v>
      </c>
    </row>
    <row r="11" customFormat="false" ht="12.75" hidden="false" customHeight="false" outlineLevel="0" collapsed="false">
      <c r="A11" s="0" t="n">
        <v>1</v>
      </c>
      <c r="B11" s="7" t="n">
        <v>231936</v>
      </c>
      <c r="C11" s="7" t="n">
        <v>0</v>
      </c>
      <c r="D11" s="7" t="n">
        <v>0</v>
      </c>
      <c r="E11" s="7"/>
      <c r="F11" s="8" t="n">
        <f aca="false">R11-P11</f>
        <v>0.225</v>
      </c>
      <c r="G11" s="8" t="n">
        <f aca="false">(P11*$G$2)+$G$4+$G$6</f>
        <v>0.1228325</v>
      </c>
      <c r="H11" s="8" t="n">
        <f aca="false">IF((F11-G11)&gt;0,F11-G11,0)</f>
        <v>0.1021675</v>
      </c>
      <c r="I11" s="9" t="n">
        <f aca="false">B11*H11</f>
        <v>23696.32128</v>
      </c>
      <c r="K11" s="8" t="n">
        <f aca="false">R11-Q11</f>
        <v>0.22</v>
      </c>
      <c r="L11" s="8" t="n">
        <f aca="false">(Q11*$G$2)+$G$5+$G$6</f>
        <v>0.140575</v>
      </c>
      <c r="M11" s="8" t="n">
        <f aca="false">IF((K11-L11)&gt;0,K11-L11,0)</f>
        <v>0.0794250000000002</v>
      </c>
      <c r="N11" s="9" t="n">
        <f aca="false">C11*M11</f>
        <v>0</v>
      </c>
      <c r="P11" s="10" t="n">
        <v>2.145</v>
      </c>
      <c r="Q11" s="11" t="n">
        <v>2.15</v>
      </c>
      <c r="R11" s="11" t="n">
        <v>2.37</v>
      </c>
      <c r="U11" s="12"/>
      <c r="V11" s="13"/>
    </row>
    <row r="12" customFormat="false" ht="12.75" hidden="false" customHeight="false" outlineLevel="0" collapsed="false">
      <c r="A12" s="0" t="n">
        <v>2</v>
      </c>
      <c r="B12" s="7" t="n">
        <v>237169</v>
      </c>
      <c r="C12" s="7" t="n">
        <v>0</v>
      </c>
      <c r="D12" s="7" t="n">
        <v>0</v>
      </c>
      <c r="E12" s="7"/>
      <c r="F12" s="8" t="n">
        <f aca="false">R12-P12</f>
        <v>0.225</v>
      </c>
      <c r="G12" s="8" t="n">
        <f aca="false">(P12*$G$2)+$G$4+$G$6</f>
        <v>0.1228325</v>
      </c>
      <c r="H12" s="8" t="n">
        <f aca="false">IF((F12-G12)&gt;0,F12-G12,0)</f>
        <v>0.1021675</v>
      </c>
      <c r="I12" s="9" t="n">
        <f aca="false">B12*H12</f>
        <v>24230.9638075</v>
      </c>
      <c r="K12" s="8" t="n">
        <f aca="false">R12-Q12</f>
        <v>0.22</v>
      </c>
      <c r="L12" s="8" t="n">
        <f aca="false">(Q12*$G$2)+$G$5+$G$6</f>
        <v>0.140575</v>
      </c>
      <c r="M12" s="8" t="n">
        <f aca="false">IF((K12-L12)&gt;0,K12-L12,0)</f>
        <v>0.0794250000000002</v>
      </c>
      <c r="N12" s="9" t="n">
        <f aca="false">C12*M12</f>
        <v>0</v>
      </c>
      <c r="P12" s="10" t="n">
        <v>2.145</v>
      </c>
      <c r="Q12" s="11" t="n">
        <v>2.15</v>
      </c>
      <c r="R12" s="11" t="n">
        <v>2.37</v>
      </c>
      <c r="U12" s="12"/>
      <c r="V12" s="13"/>
    </row>
    <row r="13" customFormat="false" ht="12.75" hidden="false" customHeight="false" outlineLevel="0" collapsed="false">
      <c r="A13" s="0" t="n">
        <v>3</v>
      </c>
      <c r="B13" s="7" t="n">
        <v>175649</v>
      </c>
      <c r="C13" s="7" t="n">
        <v>0</v>
      </c>
      <c r="D13" s="7" t="n">
        <v>0</v>
      </c>
      <c r="E13" s="7"/>
      <c r="F13" s="8" t="n">
        <f aca="false">R13-P13</f>
        <v>0.225</v>
      </c>
      <c r="G13" s="8" t="n">
        <f aca="false">(P13*$G$2)+$G$4+$G$6</f>
        <v>0.1228325</v>
      </c>
      <c r="H13" s="8" t="n">
        <f aca="false">IF((F13-G13)&gt;0,F13-G13,0)</f>
        <v>0.1021675</v>
      </c>
      <c r="I13" s="9" t="n">
        <f aca="false">B13*H13</f>
        <v>17945.6192075</v>
      </c>
      <c r="K13" s="8" t="n">
        <f aca="false">R13-Q13</f>
        <v>0.22</v>
      </c>
      <c r="L13" s="8" t="n">
        <f aca="false">(Q13*$G$2)+$G$5+$G$6</f>
        <v>0.140575</v>
      </c>
      <c r="M13" s="8" t="n">
        <f aca="false">IF((K13-L13)&gt;0,K13-L13,0)</f>
        <v>0.0794250000000002</v>
      </c>
      <c r="N13" s="9" t="n">
        <f aca="false">C13*M13</f>
        <v>0</v>
      </c>
      <c r="P13" s="10" t="n">
        <v>2.145</v>
      </c>
      <c r="Q13" s="11" t="n">
        <v>2.15</v>
      </c>
      <c r="R13" s="11" t="n">
        <v>2.37</v>
      </c>
      <c r="U13" s="12"/>
      <c r="V13" s="13"/>
    </row>
    <row r="14" customFormat="false" ht="12.75" hidden="false" customHeight="false" outlineLevel="0" collapsed="false">
      <c r="A14" s="0" t="n">
        <v>4</v>
      </c>
      <c r="B14" s="7" t="n">
        <v>221689</v>
      </c>
      <c r="C14" s="7" t="n">
        <v>0</v>
      </c>
      <c r="D14" s="7" t="n">
        <v>0</v>
      </c>
      <c r="E14" s="7"/>
      <c r="F14" s="8" t="n">
        <f aca="false">R14-P14</f>
        <v>0.19</v>
      </c>
      <c r="G14" s="8" t="n">
        <f aca="false">(P14*$G$2)+$G$4+$G$6</f>
        <v>0.1247725</v>
      </c>
      <c r="H14" s="8" t="n">
        <f aca="false">IF((F14-G14)&gt;0,F14-G14,0)</f>
        <v>0.0652274999999999</v>
      </c>
      <c r="I14" s="9" t="n">
        <f aca="false">B14*H14</f>
        <v>14460.2192475</v>
      </c>
      <c r="K14" s="8" t="n">
        <f aca="false">R14-Q14</f>
        <v>0.21</v>
      </c>
      <c r="L14" s="8" t="n">
        <f aca="false">(Q14*$G$2)+$G$5+$G$6</f>
        <v>0.1413025</v>
      </c>
      <c r="M14" s="8" t="n">
        <f aca="false">IF((K14-L14)&gt;0,K14-L14,0)</f>
        <v>0.0686975</v>
      </c>
      <c r="N14" s="9" t="n">
        <f aca="false">C14*M14</f>
        <v>0</v>
      </c>
      <c r="P14" s="10" t="n">
        <v>2.185</v>
      </c>
      <c r="Q14" s="11" t="n">
        <v>2.165</v>
      </c>
      <c r="R14" s="11" t="n">
        <v>2.375</v>
      </c>
      <c r="U14" s="12"/>
      <c r="V14" s="13"/>
    </row>
    <row r="15" customFormat="false" ht="12.75" hidden="false" customHeight="false" outlineLevel="0" collapsed="false">
      <c r="A15" s="0" t="n">
        <v>5</v>
      </c>
      <c r="B15" s="7" t="n">
        <v>236525</v>
      </c>
      <c r="C15" s="7" t="n">
        <v>0</v>
      </c>
      <c r="D15" s="7" t="n">
        <v>0</v>
      </c>
      <c r="E15" s="7"/>
      <c r="F15" s="8" t="n">
        <f aca="false">R15-P15</f>
        <v>0.145</v>
      </c>
      <c r="G15" s="8" t="n">
        <f aca="false">(P15*$G$2)+$G$4+$G$6</f>
        <v>0.1233175</v>
      </c>
      <c r="H15" s="8" t="n">
        <f aca="false">IF((F15-G15)&gt;0,F15-G15,0)</f>
        <v>0.0216825</v>
      </c>
      <c r="I15" s="9" t="n">
        <f aca="false">B15*H15</f>
        <v>5128.45331250001</v>
      </c>
      <c r="K15" s="8" t="n">
        <f aca="false">R15-Q15</f>
        <v>0.165</v>
      </c>
      <c r="L15" s="8" t="n">
        <f aca="false">(Q15*$G$2)+$G$5+$G$6</f>
        <v>0.1398475</v>
      </c>
      <c r="M15" s="8" t="n">
        <f aca="false">IF((K15-L15)&gt;0,K15-L15,0)</f>
        <v>0.0251525000000001</v>
      </c>
      <c r="N15" s="9" t="n">
        <f aca="false">C15*M15</f>
        <v>0</v>
      </c>
      <c r="P15" s="10" t="n">
        <v>2.155</v>
      </c>
      <c r="Q15" s="11" t="n">
        <v>2.135</v>
      </c>
      <c r="R15" s="11" t="n">
        <v>2.3</v>
      </c>
      <c r="U15" s="12"/>
      <c r="V15" s="13"/>
    </row>
    <row r="16" customFormat="false" ht="12.75" hidden="false" customHeight="false" outlineLevel="0" collapsed="false">
      <c r="A16" s="0" t="n">
        <v>6</v>
      </c>
      <c r="B16" s="7" t="n">
        <v>232131</v>
      </c>
      <c r="C16" s="7" t="n">
        <v>40000</v>
      </c>
      <c r="D16" s="7" t="n">
        <v>0</v>
      </c>
      <c r="E16" s="7"/>
      <c r="F16" s="8" t="n">
        <f aca="false">R16-P16</f>
        <v>0.16</v>
      </c>
      <c r="G16" s="8" t="n">
        <f aca="false">(P16*$G$2)+$G$4+$G$6</f>
        <v>0.1255</v>
      </c>
      <c r="H16" s="8" t="n">
        <f aca="false">IF((F16-G16)&gt;0,F16-G16,0)</f>
        <v>0.0344999999999997</v>
      </c>
      <c r="I16" s="9" t="n">
        <f aca="false">B16*H16</f>
        <v>8008.51949999992</v>
      </c>
      <c r="K16" s="8" t="n">
        <f aca="false">R16-Q16</f>
        <v>0.17</v>
      </c>
      <c r="L16" s="8" t="n">
        <f aca="false">(Q16*$G$2)+$G$5+$G$6</f>
        <v>0.142515</v>
      </c>
      <c r="M16" s="8" t="n">
        <f aca="false">IF((K16-L16)&gt;0,K16-L16,0)</f>
        <v>0.0274849999999999</v>
      </c>
      <c r="N16" s="9" t="n">
        <f aca="false">C16*M16</f>
        <v>1099.4</v>
      </c>
      <c r="P16" s="10" t="n">
        <v>2.2</v>
      </c>
      <c r="Q16" s="11" t="n">
        <v>2.19</v>
      </c>
      <c r="R16" s="11" t="n">
        <v>2.36</v>
      </c>
      <c r="U16" s="12"/>
      <c r="V16" s="13"/>
    </row>
    <row r="17" customFormat="false" ht="12.75" hidden="false" customHeight="false" outlineLevel="0" collapsed="false">
      <c r="A17" s="0" t="n">
        <v>7</v>
      </c>
      <c r="B17" s="7" t="n">
        <v>282227</v>
      </c>
      <c r="C17" s="7" t="n">
        <v>45000</v>
      </c>
      <c r="D17" s="7" t="n">
        <v>0</v>
      </c>
      <c r="E17" s="7"/>
      <c r="F17" s="8" t="n">
        <f aca="false">R17-P17</f>
        <v>0.18</v>
      </c>
      <c r="G17" s="8" t="n">
        <f aca="false">(P17*$G$2)+$G$4+$G$6</f>
        <v>0.1238025</v>
      </c>
      <c r="H17" s="8" t="n">
        <f aca="false">IF((F17-G17)&gt;0,F17-G17,0)</f>
        <v>0.0561975000000002</v>
      </c>
      <c r="I17" s="9" t="n">
        <f aca="false">B17*H17</f>
        <v>15860.4518325</v>
      </c>
      <c r="K17" s="8" t="n">
        <f aca="false">R17-Q17</f>
        <v>0.185</v>
      </c>
      <c r="L17" s="8" t="n">
        <f aca="false">(Q17*$G$2)+$G$5+$G$6</f>
        <v>0.14106</v>
      </c>
      <c r="M17" s="8" t="n">
        <f aca="false">IF((K17-L17)&gt;0,K17-L17,0)</f>
        <v>0.04394</v>
      </c>
      <c r="N17" s="9" t="n">
        <f aca="false">C17*M17</f>
        <v>1977.3</v>
      </c>
      <c r="P17" s="10" t="n">
        <v>2.165</v>
      </c>
      <c r="Q17" s="11" t="n">
        <v>2.16</v>
      </c>
      <c r="R17" s="11" t="n">
        <v>2.345</v>
      </c>
      <c r="U17" s="12"/>
      <c r="V17" s="13"/>
    </row>
    <row r="18" customFormat="false" ht="12.75" hidden="false" customHeight="false" outlineLevel="0" collapsed="false">
      <c r="A18" s="0" t="n">
        <v>8</v>
      </c>
      <c r="B18" s="7" t="n">
        <v>228960</v>
      </c>
      <c r="C18" s="7" t="n">
        <v>163476</v>
      </c>
      <c r="D18" s="7" t="n">
        <v>0</v>
      </c>
      <c r="E18" s="7"/>
      <c r="F18" s="8" t="n">
        <f aca="false">R18-P18</f>
        <v>0.185</v>
      </c>
      <c r="G18" s="8" t="n">
        <f aca="false">(P18*$G$2)+$G$4+$G$6</f>
        <v>0.1228325</v>
      </c>
      <c r="H18" s="8" t="n">
        <f aca="false">IF((F18-G18)&gt;0,F18-G18,0)</f>
        <v>0.0621675000000001</v>
      </c>
      <c r="I18" s="9" t="n">
        <f aca="false">B18*H18</f>
        <v>14233.8708</v>
      </c>
      <c r="K18" s="8" t="n">
        <f aca="false">R18-Q18</f>
        <v>0.19</v>
      </c>
      <c r="L18" s="8" t="n">
        <f aca="false">(Q18*$G$2)+$G$5+$G$6</f>
        <v>0.14009</v>
      </c>
      <c r="M18" s="8" t="n">
        <f aca="false">IF((K18-L18)&gt;0,K18-L18,0)</f>
        <v>0.0499099999999999</v>
      </c>
      <c r="N18" s="9" t="n">
        <f aca="false">C18*M18</f>
        <v>8159.08715999999</v>
      </c>
      <c r="P18" s="10" t="n">
        <v>2.145</v>
      </c>
      <c r="Q18" s="11" t="n">
        <v>2.14</v>
      </c>
      <c r="R18" s="11" t="n">
        <v>2.33</v>
      </c>
      <c r="U18" s="12"/>
      <c r="V18" s="13"/>
    </row>
    <row r="19" customFormat="false" ht="12.75" hidden="false" customHeight="false" outlineLevel="0" collapsed="false">
      <c r="A19" s="0" t="n">
        <v>9</v>
      </c>
      <c r="B19" s="7" t="n">
        <v>242102</v>
      </c>
      <c r="C19" s="7" t="n">
        <v>134312</v>
      </c>
      <c r="D19" s="7" t="n">
        <v>0</v>
      </c>
      <c r="E19" s="7"/>
      <c r="F19" s="8" t="n">
        <f aca="false">R19-P19</f>
        <v>0.185</v>
      </c>
      <c r="G19" s="8" t="n">
        <f aca="false">(P19*$G$2)+$G$4+$G$6</f>
        <v>0.1228325</v>
      </c>
      <c r="H19" s="8" t="n">
        <f aca="false">IF((F19-G19)&gt;0,F19-G19,0)</f>
        <v>0.0621675000000001</v>
      </c>
      <c r="I19" s="9" t="n">
        <f aca="false">B19*H19</f>
        <v>15050.876085</v>
      </c>
      <c r="K19" s="8" t="n">
        <f aca="false">R19-Q19</f>
        <v>0.19</v>
      </c>
      <c r="L19" s="8" t="n">
        <f aca="false">(Q19*$G$2)+$G$5+$G$6</f>
        <v>0.14009</v>
      </c>
      <c r="M19" s="8" t="n">
        <f aca="false">IF((K19-L19)&gt;0,K19-L19,0)</f>
        <v>0.0499099999999999</v>
      </c>
      <c r="N19" s="9" t="n">
        <f aca="false">C19*M19</f>
        <v>6703.51191999999</v>
      </c>
      <c r="P19" s="10" t="n">
        <v>2.145</v>
      </c>
      <c r="Q19" s="11" t="n">
        <v>2.14</v>
      </c>
      <c r="R19" s="11" t="n">
        <v>2.33</v>
      </c>
      <c r="U19" s="12"/>
      <c r="V19" s="13"/>
    </row>
    <row r="20" customFormat="false" ht="12.75" hidden="false" customHeight="false" outlineLevel="0" collapsed="false">
      <c r="A20" s="0" t="n">
        <v>10</v>
      </c>
      <c r="B20" s="7" t="n">
        <v>241606</v>
      </c>
      <c r="C20" s="7" t="n">
        <v>144999</v>
      </c>
      <c r="D20" s="7" t="n">
        <v>0</v>
      </c>
      <c r="E20" s="7"/>
      <c r="F20" s="8" t="n">
        <f aca="false">R20-P20</f>
        <v>0.185</v>
      </c>
      <c r="G20" s="8" t="n">
        <f aca="false">(P20*$G$2)+$G$4+$G$6</f>
        <v>0.1228325</v>
      </c>
      <c r="H20" s="8" t="n">
        <f aca="false">IF((F20-G20)&gt;0,F20-G20,0)</f>
        <v>0.0621675000000001</v>
      </c>
      <c r="I20" s="9" t="n">
        <f aca="false">B20*H20</f>
        <v>15020.041005</v>
      </c>
      <c r="K20" s="8" t="n">
        <f aca="false">R20-Q20</f>
        <v>0.19</v>
      </c>
      <c r="L20" s="8" t="n">
        <f aca="false">(Q20*$G$2)+$G$5+$G$6</f>
        <v>0.14009</v>
      </c>
      <c r="M20" s="8" t="n">
        <f aca="false">IF((K20-L20)&gt;0,K20-L20,0)</f>
        <v>0.0499099999999999</v>
      </c>
      <c r="N20" s="9" t="n">
        <f aca="false">C20*M20</f>
        <v>7236.90008999999</v>
      </c>
      <c r="P20" s="10" t="n">
        <v>2.145</v>
      </c>
      <c r="Q20" s="11" t="n">
        <v>2.14</v>
      </c>
      <c r="R20" s="11" t="n">
        <v>2.33</v>
      </c>
      <c r="U20" s="12"/>
      <c r="V20" s="13"/>
    </row>
    <row r="21" customFormat="false" ht="12.75" hidden="false" customHeight="false" outlineLevel="0" collapsed="false">
      <c r="A21" s="0" t="n">
        <v>11</v>
      </c>
      <c r="B21" s="7" t="n">
        <v>314418</v>
      </c>
      <c r="C21" s="7" t="n">
        <v>122370</v>
      </c>
      <c r="D21" s="7" t="n">
        <v>0</v>
      </c>
      <c r="E21" s="7"/>
      <c r="F21" s="8" t="n">
        <f aca="false">R21-P21</f>
        <v>0.19</v>
      </c>
      <c r="G21" s="8" t="n">
        <f aca="false">(P21*$G$2)+$G$4+$G$6</f>
        <v>0.12356</v>
      </c>
      <c r="H21" s="8" t="n">
        <f aca="false">IF((F21-G21)&gt;0,F21-G21,0)</f>
        <v>0.0664399999999999</v>
      </c>
      <c r="I21" s="9" t="n">
        <f aca="false">B21*H21</f>
        <v>20889.93192</v>
      </c>
      <c r="K21" s="8" t="n">
        <f aca="false">R21-Q21</f>
        <v>0.2</v>
      </c>
      <c r="L21" s="8" t="n">
        <f aca="false">(Q21*$G$2)+$G$5+$G$6</f>
        <v>0.140575</v>
      </c>
      <c r="M21" s="8" t="n">
        <f aca="false">IF((K21-L21)&gt;0,K21-L21,0)</f>
        <v>0.0594250000000002</v>
      </c>
      <c r="N21" s="9" t="n">
        <f aca="false">C21*M21</f>
        <v>7271.83725000002</v>
      </c>
      <c r="P21" s="10" t="n">
        <v>2.16</v>
      </c>
      <c r="Q21" s="11" t="n">
        <v>2.15</v>
      </c>
      <c r="R21" s="11" t="n">
        <v>2.35</v>
      </c>
      <c r="U21" s="12"/>
      <c r="V21" s="13"/>
    </row>
    <row r="22" customFormat="false" ht="12.75" hidden="false" customHeight="false" outlineLevel="0" collapsed="false">
      <c r="A22" s="0" t="n">
        <v>12</v>
      </c>
      <c r="B22" s="7" t="n">
        <v>255598</v>
      </c>
      <c r="C22" s="7" t="n">
        <v>0</v>
      </c>
      <c r="D22" s="7" t="n">
        <v>0</v>
      </c>
      <c r="E22" s="7"/>
      <c r="F22" s="8" t="n">
        <f aca="false">R22-P22</f>
        <v>0.225</v>
      </c>
      <c r="G22" s="8" t="n">
        <f aca="false">(P22*$G$2)+$G$4+$G$6</f>
        <v>0.1233175</v>
      </c>
      <c r="H22" s="8" t="n">
        <f aca="false">IF((F22-G22)&gt;0,F22-G22,0)</f>
        <v>0.1016825</v>
      </c>
      <c r="I22" s="9" t="n">
        <f aca="false">B22*H22</f>
        <v>25989.843635</v>
      </c>
      <c r="K22" s="8" t="n">
        <f aca="false">R22-Q22</f>
        <v>0.225</v>
      </c>
      <c r="L22" s="8" t="n">
        <f aca="false">(Q22*$G$2)+$G$5+$G$6</f>
        <v>0.1408175</v>
      </c>
      <c r="M22" s="8" t="n">
        <f aca="false">IF((K22-L22)&gt;0,K22-L22,0)</f>
        <v>0.0841825000000001</v>
      </c>
      <c r="N22" s="9" t="n">
        <f aca="false">C22*M22</f>
        <v>0</v>
      </c>
      <c r="P22" s="10" t="n">
        <v>2.155</v>
      </c>
      <c r="Q22" s="11" t="n">
        <v>2.155</v>
      </c>
      <c r="R22" s="11" t="n">
        <v>2.38</v>
      </c>
      <c r="U22" s="12"/>
      <c r="V22" s="13"/>
    </row>
    <row r="23" customFormat="false" ht="12.75" hidden="false" customHeight="false" outlineLevel="0" collapsed="false">
      <c r="A23" s="0" t="n">
        <v>13</v>
      </c>
      <c r="B23" s="7" t="n">
        <v>210757</v>
      </c>
      <c r="C23" s="7" t="n">
        <v>7298</v>
      </c>
      <c r="D23" s="7" t="n">
        <v>0</v>
      </c>
      <c r="E23" s="7"/>
      <c r="F23" s="8" t="n">
        <f aca="false">R23-P23</f>
        <v>0.265</v>
      </c>
      <c r="G23" s="8" t="n">
        <f aca="false">(P23*$G$2)+$G$4+$G$6</f>
        <v>0.1218625</v>
      </c>
      <c r="H23" s="8" t="n">
        <f aca="false">IF((F23-G23)&gt;0,F23-G23,0)</f>
        <v>0.1431375</v>
      </c>
      <c r="I23" s="9" t="n">
        <f aca="false">B23*H23</f>
        <v>30167.2300875</v>
      </c>
      <c r="K23" s="8" t="n">
        <f aca="false">R23-Q23</f>
        <v>0.255</v>
      </c>
      <c r="L23" s="8" t="n">
        <f aca="false">(Q23*$G$2)+$G$5+$G$6</f>
        <v>0.1398475</v>
      </c>
      <c r="M23" s="8" t="n">
        <f aca="false">IF((K23-L23)&gt;0,K23-L23,0)</f>
        <v>0.1151525</v>
      </c>
      <c r="N23" s="9" t="n">
        <f aca="false">C23*M23</f>
        <v>840.382945000003</v>
      </c>
      <c r="P23" s="10" t="n">
        <v>2.125</v>
      </c>
      <c r="Q23" s="11" t="n">
        <v>2.135</v>
      </c>
      <c r="R23" s="11" t="n">
        <v>2.39</v>
      </c>
      <c r="U23" s="12"/>
      <c r="V23" s="13"/>
    </row>
    <row r="24" customFormat="false" ht="12.75" hidden="false" customHeight="false" outlineLevel="0" collapsed="false">
      <c r="A24" s="0" t="n">
        <v>14</v>
      </c>
      <c r="B24" s="7" t="n">
        <v>240233</v>
      </c>
      <c r="C24" s="7" t="n">
        <v>21273</v>
      </c>
      <c r="D24" s="7" t="n">
        <v>0</v>
      </c>
      <c r="E24" s="7"/>
      <c r="F24" s="8" t="n">
        <f aca="false">R24-P24</f>
        <v>0.26</v>
      </c>
      <c r="G24" s="8" t="n">
        <f aca="false">(P24*$G$2)+$G$4+$G$6</f>
        <v>0.1218625</v>
      </c>
      <c r="H24" s="8" t="n">
        <f aca="false">IF((F24-G24)&gt;0,F24-G24,0)</f>
        <v>0.1381375</v>
      </c>
      <c r="I24" s="9" t="n">
        <f aca="false">B24*H24</f>
        <v>33185.1860375</v>
      </c>
      <c r="K24" s="8" t="n">
        <f aca="false">R24-Q24</f>
        <v>0.24</v>
      </c>
      <c r="L24" s="8" t="n">
        <f aca="false">(Q24*$G$2)+$G$5+$G$6</f>
        <v>0.1403325</v>
      </c>
      <c r="M24" s="8" t="n">
        <f aca="false">IF((K24-L24)&gt;0,K24-L24,0)</f>
        <v>0.0996674999999998</v>
      </c>
      <c r="N24" s="9" t="n">
        <f aca="false">C24*M24</f>
        <v>2120.2267275</v>
      </c>
      <c r="P24" s="10" t="n">
        <v>2.125</v>
      </c>
      <c r="Q24" s="11" t="n">
        <v>2.145</v>
      </c>
      <c r="R24" s="11" t="n">
        <v>2.385</v>
      </c>
      <c r="U24" s="12"/>
      <c r="V24" s="13"/>
    </row>
    <row r="25" customFormat="false" ht="12.75" hidden="false" customHeight="false" outlineLevel="0" collapsed="false">
      <c r="A25" s="0" t="n">
        <v>15</v>
      </c>
      <c r="B25" s="7" t="n">
        <v>230131</v>
      </c>
      <c r="C25" s="7" t="n">
        <v>9705</v>
      </c>
      <c r="D25" s="14" t="n">
        <v>0</v>
      </c>
      <c r="E25" s="14"/>
      <c r="F25" s="8" t="n">
        <f aca="false">R25-P25</f>
        <v>0.245</v>
      </c>
      <c r="G25" s="8" t="n">
        <f aca="false">(P25*$G$2)+$G$4+$G$6</f>
        <v>0.122105</v>
      </c>
      <c r="H25" s="8" t="n">
        <f aca="false">IF((F25-G25)&gt;0,F25-G25,0)</f>
        <v>0.122895</v>
      </c>
      <c r="I25" s="9" t="n">
        <f aca="false">B25*H25</f>
        <v>28281.949245</v>
      </c>
      <c r="K25" s="8" t="n">
        <f aca="false">R25-Q25</f>
        <v>0.225</v>
      </c>
      <c r="L25" s="8" t="n">
        <f aca="false">(Q25*$G$2)+$G$5+$G$6</f>
        <v>0.140575</v>
      </c>
      <c r="M25" s="8" t="n">
        <f aca="false">IF((K25-L25)&gt;0,K25-L25,0)</f>
        <v>0.0844250000000001</v>
      </c>
      <c r="N25" s="9" t="n">
        <f aca="false">C25*M25</f>
        <v>819.344625000001</v>
      </c>
      <c r="P25" s="10" t="n">
        <v>2.13</v>
      </c>
      <c r="Q25" s="11" t="n">
        <v>2.15</v>
      </c>
      <c r="R25" s="11" t="n">
        <v>2.375</v>
      </c>
      <c r="U25" s="12"/>
      <c r="V25" s="13"/>
    </row>
    <row r="26" customFormat="false" ht="12.75" hidden="false" customHeight="false" outlineLevel="0" collapsed="false">
      <c r="A26" s="0" t="n">
        <v>16</v>
      </c>
      <c r="B26" s="7" t="n">
        <v>224685</v>
      </c>
      <c r="C26" s="7" t="n">
        <v>9705</v>
      </c>
      <c r="D26" s="7" t="n">
        <v>0</v>
      </c>
      <c r="E26" s="7"/>
      <c r="F26" s="8" t="n">
        <f aca="false">R26-P26</f>
        <v>0.245</v>
      </c>
      <c r="G26" s="8" t="n">
        <f aca="false">(P26*$G$2)+$G$4+$G$6</f>
        <v>0.122105</v>
      </c>
      <c r="H26" s="8" t="n">
        <f aca="false">IF((F26-G26)&gt;0,F26-G26,0)</f>
        <v>0.122895</v>
      </c>
      <c r="I26" s="9" t="n">
        <f aca="false">B26*H26</f>
        <v>27612.663075</v>
      </c>
      <c r="K26" s="8" t="n">
        <f aca="false">R26-Q26</f>
        <v>0.225</v>
      </c>
      <c r="L26" s="8" t="n">
        <f aca="false">(Q26*$G$2)+$G$5+$G$6</f>
        <v>0.140575</v>
      </c>
      <c r="M26" s="8" t="n">
        <f aca="false">IF((K26-L26)&gt;0,K26-L26,0)</f>
        <v>0.0844250000000001</v>
      </c>
      <c r="N26" s="9" t="n">
        <f aca="false">C26*M26</f>
        <v>819.344625000001</v>
      </c>
      <c r="P26" s="10" t="n">
        <v>2.13</v>
      </c>
      <c r="Q26" s="11" t="n">
        <v>2.15</v>
      </c>
      <c r="R26" s="11" t="n">
        <v>2.375</v>
      </c>
      <c r="U26" s="12"/>
      <c r="V26" s="13"/>
    </row>
    <row r="27" customFormat="false" ht="12.75" hidden="false" customHeight="false" outlineLevel="0" collapsed="false">
      <c r="A27" s="0" t="n">
        <v>17</v>
      </c>
      <c r="B27" s="7" t="n">
        <v>210093</v>
      </c>
      <c r="C27" s="7" t="n">
        <v>9705</v>
      </c>
      <c r="D27" s="7" t="n">
        <v>0</v>
      </c>
      <c r="E27" s="7"/>
      <c r="F27" s="8" t="n">
        <f aca="false">R27-P27</f>
        <v>0.245</v>
      </c>
      <c r="G27" s="8" t="n">
        <f aca="false">(P27*$G$2)+$G$4+$G$6</f>
        <v>0.122105</v>
      </c>
      <c r="H27" s="8" t="n">
        <f aca="false">IF((F27-G27)&gt;0,F27-G27,0)</f>
        <v>0.122895</v>
      </c>
      <c r="I27" s="9" t="n">
        <f aca="false">B27*H27</f>
        <v>25819.379235</v>
      </c>
      <c r="K27" s="8" t="n">
        <f aca="false">R27-Q27</f>
        <v>0.225</v>
      </c>
      <c r="L27" s="8" t="n">
        <f aca="false">(Q27*$G$2)+$G$5+$G$6</f>
        <v>0.140575</v>
      </c>
      <c r="M27" s="8" t="n">
        <f aca="false">IF((K27-L27)&gt;0,K27-L27,0)</f>
        <v>0.0844250000000001</v>
      </c>
      <c r="N27" s="9" t="n">
        <f aca="false">C27*M27</f>
        <v>819.344625000001</v>
      </c>
      <c r="P27" s="10" t="n">
        <v>2.13</v>
      </c>
      <c r="Q27" s="11" t="n">
        <v>2.15</v>
      </c>
      <c r="R27" s="11" t="n">
        <v>2.375</v>
      </c>
      <c r="U27" s="12"/>
      <c r="V27" s="13"/>
    </row>
    <row r="28" customFormat="false" ht="12.75" hidden="false" customHeight="false" outlineLevel="0" collapsed="false">
      <c r="A28" s="0" t="n">
        <v>18</v>
      </c>
      <c r="B28" s="7" t="n">
        <v>218989</v>
      </c>
      <c r="C28" s="7" t="n">
        <v>4948</v>
      </c>
      <c r="D28" s="7" t="n">
        <v>0</v>
      </c>
      <c r="E28" s="7"/>
      <c r="F28" s="8" t="n">
        <f aca="false">R28-P28</f>
        <v>0.245</v>
      </c>
      <c r="G28" s="8" t="n">
        <f aca="false">(P28*$G$2)+$G$4+$G$6</f>
        <v>0.122105</v>
      </c>
      <c r="H28" s="8" t="n">
        <f aca="false">IF((F28-G28)&gt;0,F28-G28,0)</f>
        <v>0.122895</v>
      </c>
      <c r="I28" s="9" t="n">
        <f aca="false">B28*H28</f>
        <v>26912.653155</v>
      </c>
      <c r="K28" s="8" t="n">
        <f aca="false">R28-Q28</f>
        <v>0.225</v>
      </c>
      <c r="L28" s="8" t="n">
        <f aca="false">(Q28*$G$2)+$G$5+$G$6</f>
        <v>0.140575</v>
      </c>
      <c r="M28" s="8" t="n">
        <f aca="false">IF((K28-L28)&gt;0,K28-L28,0)</f>
        <v>0.0844250000000001</v>
      </c>
      <c r="N28" s="9" t="n">
        <f aca="false">C28*M28</f>
        <v>417.7349</v>
      </c>
      <c r="P28" s="10" t="n">
        <v>2.13</v>
      </c>
      <c r="Q28" s="11" t="n">
        <v>2.15</v>
      </c>
      <c r="R28" s="11" t="n">
        <v>2.375</v>
      </c>
      <c r="U28" s="12"/>
      <c r="V28" s="13"/>
    </row>
    <row r="29" customFormat="false" ht="12.75" hidden="false" customHeight="false" outlineLevel="0" collapsed="false">
      <c r="A29" s="0" t="n">
        <v>19</v>
      </c>
      <c r="B29" s="15" t="n">
        <v>259713</v>
      </c>
      <c r="C29" s="15" t="n">
        <v>0</v>
      </c>
      <c r="D29" s="15" t="n">
        <v>0</v>
      </c>
      <c r="E29" s="15"/>
      <c r="F29" s="8" t="n">
        <f aca="false">R29-P29</f>
        <v>0.2</v>
      </c>
      <c r="G29" s="8" t="n">
        <f aca="false">(P29*$G$2)+$G$4+$G$6</f>
        <v>0.1252575</v>
      </c>
      <c r="H29" s="8" t="n">
        <f aca="false">IF((F29-G29)&gt;0,F29-G29,0)</f>
        <v>0.0747425000000002</v>
      </c>
      <c r="I29" s="9" t="n">
        <f aca="false">B29*H29</f>
        <v>19411.5989025001</v>
      </c>
      <c r="K29" s="8" t="n">
        <f aca="false">R29-Q29</f>
        <v>0.19</v>
      </c>
      <c r="L29" s="8" t="n">
        <f aca="false">(Q29*$G$2)+$G$5+$G$6</f>
        <v>0.1432425</v>
      </c>
      <c r="M29" s="8" t="n">
        <f aca="false">IF((K29-L29)&gt;0,K29-L29,0)</f>
        <v>0.0467574999999999</v>
      </c>
      <c r="N29" s="9" t="n">
        <f aca="false">C29*M29</f>
        <v>0</v>
      </c>
      <c r="P29" s="10" t="n">
        <v>2.195</v>
      </c>
      <c r="Q29" s="11" t="n">
        <v>2.205</v>
      </c>
      <c r="R29" s="11" t="n">
        <v>2.395</v>
      </c>
      <c r="U29" s="12"/>
      <c r="V29" s="13"/>
    </row>
    <row r="30" customFormat="false" ht="12.75" hidden="false" customHeight="false" outlineLevel="0" collapsed="false">
      <c r="A30" s="0" t="n">
        <v>20</v>
      </c>
      <c r="B30" s="15" t="n">
        <v>251679</v>
      </c>
      <c r="C30" s="15" t="n">
        <v>0</v>
      </c>
      <c r="D30" s="15" t="n">
        <v>0</v>
      </c>
      <c r="E30" s="15"/>
      <c r="F30" s="8" t="n">
        <f aca="false">R30-P30</f>
        <v>0.165</v>
      </c>
      <c r="G30" s="8" t="n">
        <f aca="false">(P30*$G$2)+$G$4+$G$6</f>
        <v>0.12744</v>
      </c>
      <c r="H30" s="8" t="n">
        <f aca="false">IF((F30-G30)&gt;0,F30-G30,0)</f>
        <v>0.0375599999999996</v>
      </c>
      <c r="I30" s="9" t="n">
        <f aca="false">B30*H30</f>
        <v>9453.06323999989</v>
      </c>
      <c r="K30" s="8" t="n">
        <f aca="false">R30-Q30</f>
        <v>0.145</v>
      </c>
      <c r="L30" s="8" t="n">
        <f aca="false">(Q30*$G$2)+$G$5+$G$6</f>
        <v>0.14591</v>
      </c>
      <c r="M30" s="8" t="n">
        <f aca="false">IF((K30-L30)&gt;0,K30-L30,0)</f>
        <v>0</v>
      </c>
      <c r="N30" s="9" t="n">
        <f aca="false">C30*M30</f>
        <v>0</v>
      </c>
      <c r="P30" s="10" t="n">
        <v>2.24</v>
      </c>
      <c r="Q30" s="11" t="n">
        <v>2.26</v>
      </c>
      <c r="R30" s="11" t="n">
        <v>2.405</v>
      </c>
      <c r="U30" s="12"/>
      <c r="V30" s="13"/>
    </row>
    <row r="31" customFormat="false" ht="12.75" hidden="false" customHeight="false" outlineLevel="0" collapsed="false">
      <c r="A31" s="0" t="n">
        <v>21</v>
      </c>
      <c r="B31" s="7" t="n">
        <v>274186</v>
      </c>
      <c r="C31" s="7" t="n">
        <v>0</v>
      </c>
      <c r="D31" s="7" t="n">
        <v>0</v>
      </c>
      <c r="E31" s="7"/>
      <c r="F31" s="8" t="n">
        <f aca="false">R31-P31</f>
        <v>0.16</v>
      </c>
      <c r="G31" s="8" t="n">
        <f aca="false">(P31*$G$2)+$G$4+$G$6</f>
        <v>0.1325325</v>
      </c>
      <c r="H31" s="8" t="n">
        <f aca="false">IF((F31-G31)&gt;0,F31-G31,0)</f>
        <v>0.0274674999999997</v>
      </c>
      <c r="I31" s="9" t="n">
        <f aca="false">B31*H31</f>
        <v>7531.20395499991</v>
      </c>
      <c r="K31" s="8" t="n">
        <f aca="false">R31-Q31</f>
        <v>0.125</v>
      </c>
      <c r="L31" s="8" t="n">
        <f aca="false">(Q31*$G$2)+$G$5+$G$6</f>
        <v>0.15173</v>
      </c>
      <c r="M31" s="8" t="n">
        <f aca="false">IF((K31-L31)&gt;0,K31-L31,0)</f>
        <v>0</v>
      </c>
      <c r="N31" s="9" t="n">
        <f aca="false">C31*M31</f>
        <v>0</v>
      </c>
      <c r="P31" s="10" t="n">
        <v>2.345</v>
      </c>
      <c r="Q31" s="11" t="n">
        <v>2.38</v>
      </c>
      <c r="R31" s="11" t="n">
        <v>2.505</v>
      </c>
      <c r="U31" s="12"/>
      <c r="V31" s="13"/>
    </row>
    <row r="32" customFormat="false" ht="12.75" hidden="false" customHeight="false" outlineLevel="0" collapsed="false">
      <c r="A32" s="0" t="n">
        <v>22</v>
      </c>
      <c r="B32" s="7" t="n">
        <v>214124</v>
      </c>
      <c r="C32" s="7" t="n">
        <v>0</v>
      </c>
      <c r="D32" s="7" t="n">
        <v>0</v>
      </c>
      <c r="E32" s="7"/>
      <c r="F32" s="8" t="n">
        <f aca="false">R32-P32</f>
        <v>0.145</v>
      </c>
      <c r="G32" s="8" t="n">
        <f aca="false">(P32*$G$2)+$G$4+$G$6</f>
        <v>0.133745</v>
      </c>
      <c r="H32" s="8" t="n">
        <f aca="false">IF((F32-G32)&gt;0,F32-G32,0)</f>
        <v>0.011255</v>
      </c>
      <c r="I32" s="9" t="n">
        <f aca="false">B32*H32</f>
        <v>2409.96562</v>
      </c>
      <c r="K32" s="8" t="n">
        <f aca="false">R32-Q32</f>
        <v>0.125</v>
      </c>
      <c r="L32" s="8" t="n">
        <f aca="false">(Q32*$G$2)+$G$5+$G$6</f>
        <v>0.152215</v>
      </c>
      <c r="M32" s="8" t="n">
        <f aca="false">IF((K32-L32)&gt;0,K32-L32,0)</f>
        <v>0</v>
      </c>
      <c r="N32" s="9" t="n">
        <f aca="false">C32*M32</f>
        <v>0</v>
      </c>
      <c r="P32" s="10" t="n">
        <v>2.37</v>
      </c>
      <c r="Q32" s="11" t="n">
        <v>2.39</v>
      </c>
      <c r="R32" s="11" t="n">
        <v>2.515</v>
      </c>
      <c r="U32" s="12"/>
      <c r="V32" s="13"/>
    </row>
    <row r="33" customFormat="false" ht="12.75" hidden="false" customHeight="false" outlineLevel="0" collapsed="false">
      <c r="A33" s="0" t="n">
        <v>23</v>
      </c>
      <c r="B33" s="7" t="n">
        <v>213729</v>
      </c>
      <c r="C33" s="7" t="n">
        <v>0</v>
      </c>
      <c r="D33" s="7" t="n">
        <v>0</v>
      </c>
      <c r="E33" s="7"/>
      <c r="F33" s="8" t="n">
        <f aca="false">R33-P33</f>
        <v>0.145</v>
      </c>
      <c r="G33" s="8" t="n">
        <f aca="false">(P33*$G$2)+$G$4+$G$6</f>
        <v>0.133745</v>
      </c>
      <c r="H33" s="8" t="n">
        <f aca="false">IF((F33-G33)&gt;0,F33-G33,0)</f>
        <v>0.011255</v>
      </c>
      <c r="I33" s="9" t="n">
        <f aca="false">B33*H33</f>
        <v>2405.519895</v>
      </c>
      <c r="K33" s="8" t="n">
        <f aca="false">R33-Q33</f>
        <v>0.125</v>
      </c>
      <c r="L33" s="8" t="n">
        <f aca="false">(Q33*$G$2)+$G$5+$G$6</f>
        <v>0.152215</v>
      </c>
      <c r="M33" s="8" t="n">
        <f aca="false">IF((K33-L33)&gt;0,K33-L33,0)</f>
        <v>0</v>
      </c>
      <c r="N33" s="9" t="n">
        <f aca="false">C33*M33</f>
        <v>0</v>
      </c>
      <c r="P33" s="10" t="n">
        <v>2.37</v>
      </c>
      <c r="Q33" s="11" t="n">
        <v>2.39</v>
      </c>
      <c r="R33" s="11" t="n">
        <v>2.515</v>
      </c>
      <c r="U33" s="12"/>
      <c r="V33" s="13"/>
    </row>
    <row r="34" customFormat="false" ht="12.75" hidden="false" customHeight="false" outlineLevel="0" collapsed="false">
      <c r="A34" s="0" t="n">
        <v>24</v>
      </c>
      <c r="B34" s="7" t="n">
        <v>236684</v>
      </c>
      <c r="C34" s="7" t="n">
        <v>0</v>
      </c>
      <c r="D34" s="7" t="n">
        <v>0</v>
      </c>
      <c r="E34" s="7"/>
      <c r="F34" s="8" t="n">
        <f aca="false">R34-P34</f>
        <v>0.145</v>
      </c>
      <c r="G34" s="8" t="n">
        <f aca="false">(P34*$G$2)+$G$4+$G$6</f>
        <v>0.133745</v>
      </c>
      <c r="H34" s="8" t="n">
        <f aca="false">IF((F34-G34)&gt;0,F34-G34,0)</f>
        <v>0.011255</v>
      </c>
      <c r="I34" s="9" t="n">
        <f aca="false">B34*H34</f>
        <v>2663.87842</v>
      </c>
      <c r="K34" s="8" t="n">
        <f aca="false">R34-Q34</f>
        <v>0.125</v>
      </c>
      <c r="L34" s="8" t="n">
        <f aca="false">(Q34*$G$2)+$G$5+$G$6</f>
        <v>0.152215</v>
      </c>
      <c r="M34" s="8" t="n">
        <f aca="false">IF((K34-L34)&gt;0,K34-L34,0)</f>
        <v>0</v>
      </c>
      <c r="N34" s="9" t="n">
        <f aca="false">C34*M34</f>
        <v>0</v>
      </c>
      <c r="P34" s="10" t="n">
        <v>2.37</v>
      </c>
      <c r="Q34" s="11" t="n">
        <v>2.39</v>
      </c>
      <c r="R34" s="11" t="n">
        <v>2.515</v>
      </c>
      <c r="U34" s="12"/>
      <c r="V34" s="13"/>
    </row>
    <row r="35" customFormat="false" ht="12.75" hidden="false" customHeight="false" outlineLevel="0" collapsed="false">
      <c r="A35" s="0" t="n">
        <v>25</v>
      </c>
      <c r="B35" s="7" t="n">
        <v>264938</v>
      </c>
      <c r="C35" s="7" t="n">
        <v>0</v>
      </c>
      <c r="D35" s="7" t="n">
        <v>0</v>
      </c>
      <c r="E35" s="7"/>
      <c r="F35" s="8" t="n">
        <f aca="false">R35-P35</f>
        <v>0.165</v>
      </c>
      <c r="G35" s="8" t="n">
        <f aca="false">(P35*$G$2)+$G$4+$G$6</f>
        <v>0.1320475</v>
      </c>
      <c r="H35" s="8" t="n">
        <f aca="false">IF((F35-G35)&gt;0,F35-G35,0)</f>
        <v>0.0329525</v>
      </c>
      <c r="I35" s="9" t="n">
        <f aca="false">B35*H35</f>
        <v>8730.36944500001</v>
      </c>
      <c r="K35" s="8" t="n">
        <f aca="false">R35-Q35</f>
        <v>0.125</v>
      </c>
      <c r="L35" s="8" t="n">
        <f aca="false">(Q35*$G$2)+$G$5+$G$6</f>
        <v>0.1514875</v>
      </c>
      <c r="M35" s="8" t="n">
        <f aca="false">IF((K35-L35)&gt;0,K35-L35,0)</f>
        <v>0</v>
      </c>
      <c r="N35" s="9" t="n">
        <f aca="false">C35*M35</f>
        <v>0</v>
      </c>
      <c r="P35" s="10" t="n">
        <v>2.335</v>
      </c>
      <c r="Q35" s="11" t="n">
        <v>2.375</v>
      </c>
      <c r="R35" s="11" t="n">
        <v>2.5</v>
      </c>
      <c r="U35" s="12"/>
      <c r="V35" s="13"/>
    </row>
    <row r="36" customFormat="false" ht="12.75" hidden="false" customHeight="false" outlineLevel="0" collapsed="false">
      <c r="A36" s="0" t="n">
        <v>26</v>
      </c>
      <c r="B36" s="7" t="n">
        <v>196100</v>
      </c>
      <c r="C36" s="7" t="n">
        <v>0</v>
      </c>
      <c r="D36" s="7" t="n">
        <v>0</v>
      </c>
      <c r="E36" s="7"/>
      <c r="F36" s="8" t="n">
        <f aca="false">R36-P36</f>
        <v>0.125</v>
      </c>
      <c r="G36" s="8" t="n">
        <f aca="false">(P36*$G$2)+$G$4+$G$6</f>
        <v>0.13617</v>
      </c>
      <c r="H36" s="8" t="n">
        <f aca="false">IF((F36-G36)&gt;0,F36-G36,0)</f>
        <v>0</v>
      </c>
      <c r="I36" s="9" t="n">
        <f aca="false">B36*H36</f>
        <v>0</v>
      </c>
      <c r="K36" s="8" t="n">
        <f aca="false">R36-Q36</f>
        <v>0.0949999999999998</v>
      </c>
      <c r="L36" s="8" t="n">
        <f aca="false">(Q36*$G$2)+$G$5+$G$6</f>
        <v>0.155125</v>
      </c>
      <c r="M36" s="8" t="n">
        <f aca="false">IF((K36-L36)&gt;0,K36-L36,0)</f>
        <v>0</v>
      </c>
      <c r="N36" s="9" t="n">
        <f aca="false">C36*M36</f>
        <v>0</v>
      </c>
      <c r="P36" s="10" t="n">
        <v>2.42</v>
      </c>
      <c r="Q36" s="11" t="n">
        <v>2.45</v>
      </c>
      <c r="R36" s="11" t="n">
        <v>2.545</v>
      </c>
      <c r="U36" s="12"/>
      <c r="V36" s="13"/>
    </row>
    <row r="37" customFormat="false" ht="12.75" hidden="false" customHeight="false" outlineLevel="0" collapsed="false">
      <c r="A37" s="0" t="n">
        <v>27</v>
      </c>
      <c r="B37" s="7" t="n">
        <v>182937</v>
      </c>
      <c r="C37" s="7" t="n">
        <v>0</v>
      </c>
      <c r="D37" s="7" t="n">
        <v>0</v>
      </c>
      <c r="E37" s="7"/>
      <c r="F37" s="8" t="n">
        <f aca="false">R37-P37</f>
        <v>0.115</v>
      </c>
      <c r="G37" s="8" t="n">
        <f aca="false">(P37*$G$2)+$G$4+$G$6</f>
        <v>0.1383525</v>
      </c>
      <c r="H37" s="8"/>
      <c r="I37" s="9" t="n">
        <f aca="false">B37*H37</f>
        <v>0</v>
      </c>
      <c r="K37" s="8" t="n">
        <f aca="false">R37-Q37</f>
        <v>0.0600000000000001</v>
      </c>
      <c r="L37" s="8" t="n">
        <f aca="false">(Q37*$G$2)+$G$5+$G$6</f>
        <v>0.15852</v>
      </c>
      <c r="M37" s="8" t="n">
        <f aca="false">IF((K37-L37)&gt;0,K37-L37,0)</f>
        <v>0</v>
      </c>
      <c r="N37" s="9" t="n">
        <f aca="false">C37*M37</f>
        <v>0</v>
      </c>
      <c r="P37" s="10" t="n">
        <v>2.465</v>
      </c>
      <c r="Q37" s="11" t="n">
        <v>2.52</v>
      </c>
      <c r="R37" s="11" t="n">
        <v>2.58</v>
      </c>
      <c r="U37" s="12"/>
      <c r="V37" s="13"/>
    </row>
    <row r="38" customFormat="false" ht="12.75" hidden="false" customHeight="false" outlineLevel="0" collapsed="false">
      <c r="A38" s="0" t="n">
        <v>28</v>
      </c>
      <c r="B38" s="7" t="n">
        <v>144157</v>
      </c>
      <c r="C38" s="7" t="n">
        <v>0</v>
      </c>
      <c r="D38" s="7" t="n">
        <v>0</v>
      </c>
      <c r="E38" s="7"/>
      <c r="F38" s="8" t="n">
        <f aca="false">R38-P38</f>
        <v>0.0949999999999998</v>
      </c>
      <c r="G38" s="8" t="n">
        <f aca="false">(P38*$G$2)+$G$4+$G$6</f>
        <v>0.1359275</v>
      </c>
      <c r="H38" s="8" t="n">
        <f aca="false">IF((F38-G38)&gt;0,F38-G38,0)</f>
        <v>0</v>
      </c>
      <c r="I38" s="9" t="n">
        <f aca="false">B38*H38</f>
        <v>0</v>
      </c>
      <c r="K38" s="8" t="n">
        <f aca="false">R38-Q38</f>
        <v>0.0399999999999996</v>
      </c>
      <c r="L38" s="8" t="n">
        <f aca="false">(Q38*$G$2)+$G$5+$G$6</f>
        <v>0.156095</v>
      </c>
      <c r="M38" s="8" t="n">
        <f aca="false">IF((K38-L38)&gt;0,K38-L38,0)</f>
        <v>0</v>
      </c>
      <c r="N38" s="9" t="n">
        <f aca="false">C38*M38</f>
        <v>0</v>
      </c>
      <c r="P38" s="10" t="n">
        <v>2.415</v>
      </c>
      <c r="Q38" s="11" t="n">
        <v>2.47</v>
      </c>
      <c r="R38" s="11" t="n">
        <v>2.51</v>
      </c>
      <c r="U38" s="12"/>
      <c r="V38" s="13"/>
    </row>
    <row r="39" customFormat="false" ht="12.75" hidden="false" customHeight="false" outlineLevel="0" collapsed="false">
      <c r="A39" s="0" t="n">
        <v>29</v>
      </c>
      <c r="B39" s="7" t="n">
        <v>95069</v>
      </c>
      <c r="C39" s="7" t="n">
        <v>0</v>
      </c>
      <c r="D39" s="7" t="n">
        <v>0</v>
      </c>
      <c r="E39" s="7"/>
      <c r="F39" s="8" t="n">
        <f aca="false">R39-P39</f>
        <v>0.0700000000000003</v>
      </c>
      <c r="G39" s="8" t="n">
        <f aca="false">(P39*$G$2)+$G$4+$G$6</f>
        <v>0.1393225</v>
      </c>
      <c r="H39" s="8" t="n">
        <f aca="false">IF((F39-G39)&gt;0,F39-G39,0)</f>
        <v>0</v>
      </c>
      <c r="I39" s="9" t="n">
        <f aca="false">B39*H39</f>
        <v>0</v>
      </c>
      <c r="K39" s="8" t="n">
        <f aca="false">R39-Q39</f>
        <v>-0.00999999999999979</v>
      </c>
      <c r="L39" s="8" t="n">
        <f aca="false">(Q39*$G$2)+$G$5+$G$6</f>
        <v>0.1607025</v>
      </c>
      <c r="M39" s="8" t="n">
        <f aca="false">IF((K39-L39)&gt;0,K39-L39,0)</f>
        <v>0</v>
      </c>
      <c r="N39" s="9" t="n">
        <f aca="false">C39*M39</f>
        <v>0</v>
      </c>
      <c r="P39" s="10" t="n">
        <v>2.485</v>
      </c>
      <c r="Q39" s="11" t="n">
        <v>2.565</v>
      </c>
      <c r="R39" s="11" t="n">
        <v>2.555</v>
      </c>
      <c r="U39" s="12"/>
      <c r="V39" s="13"/>
    </row>
    <row r="40" customFormat="false" ht="12.75" hidden="false" customHeight="false" outlineLevel="0" collapsed="false">
      <c r="A40" s="0" t="n">
        <v>30</v>
      </c>
      <c r="B40" s="7" t="n">
        <v>87050</v>
      </c>
      <c r="C40" s="7" t="n">
        <v>0</v>
      </c>
      <c r="D40" s="7" t="n">
        <v>0</v>
      </c>
      <c r="E40" s="7"/>
      <c r="F40" s="8" t="n">
        <f aca="false">R40-P40</f>
        <v>0.0700000000000003</v>
      </c>
      <c r="G40" s="8" t="n">
        <f aca="false">(P40*$G$2)+$G$4+$G$6</f>
        <v>0.1393225</v>
      </c>
      <c r="H40" s="8" t="n">
        <f aca="false">IF((F40-G40)&gt;0,F40-G40,0)</f>
        <v>0</v>
      </c>
      <c r="I40" s="9" t="n">
        <f aca="false">B40*H40</f>
        <v>0</v>
      </c>
      <c r="K40" s="8" t="n">
        <f aca="false">R40-Q40</f>
        <v>-0.00999999999999979</v>
      </c>
      <c r="L40" s="8" t="n">
        <f aca="false">(Q40*$G$2)+$G$5+$G$6</f>
        <v>0.1607025</v>
      </c>
      <c r="M40" s="8" t="n">
        <f aca="false">IF((K40-L40)&gt;0,K40-L40,0)</f>
        <v>0</v>
      </c>
      <c r="N40" s="9" t="n">
        <f aca="false">C40*M40</f>
        <v>0</v>
      </c>
      <c r="P40" s="10" t="n">
        <v>2.485</v>
      </c>
      <c r="Q40" s="11" t="n">
        <v>2.565</v>
      </c>
      <c r="R40" s="11" t="n">
        <v>2.555</v>
      </c>
      <c r="U40" s="12"/>
      <c r="V40" s="13"/>
    </row>
    <row r="41" customFormat="false" ht="12.75" hidden="false" customHeight="false" outlineLevel="0" collapsed="false">
      <c r="A41" s="0" t="n">
        <v>31</v>
      </c>
      <c r="B41" s="7" t="n">
        <v>102584</v>
      </c>
      <c r="C41" s="7" t="n">
        <v>0</v>
      </c>
      <c r="D41" s="7" t="n">
        <v>0</v>
      </c>
      <c r="E41" s="7"/>
      <c r="F41" s="8" t="n">
        <f aca="false">R41-P41</f>
        <v>0.0700000000000003</v>
      </c>
      <c r="G41" s="8" t="n">
        <f aca="false">(P41*$G$2)+$G$4+$G$6</f>
        <v>0.1393225</v>
      </c>
      <c r="H41" s="8" t="n">
        <f aca="false">IF((F41-G41)&gt;0,F41-G41,0)</f>
        <v>0</v>
      </c>
      <c r="I41" s="9" t="n">
        <f aca="false">B41*H41</f>
        <v>0</v>
      </c>
      <c r="K41" s="8" t="n">
        <f aca="false">R41-Q41</f>
        <v>-0.00999999999999979</v>
      </c>
      <c r="L41" s="8" t="n">
        <f aca="false">(Q41*$G$2)+$G$5+$G$6</f>
        <v>0.1607025</v>
      </c>
      <c r="M41" s="8" t="n">
        <f aca="false">IF((K41-L41)&gt;0,K41-L41,0)</f>
        <v>0</v>
      </c>
      <c r="N41" s="9" t="n">
        <f aca="false">C41*M41</f>
        <v>0</v>
      </c>
      <c r="P41" s="10" t="n">
        <v>2.485</v>
      </c>
      <c r="Q41" s="11" t="n">
        <v>2.565</v>
      </c>
      <c r="R41" s="11" t="n">
        <v>2.555</v>
      </c>
      <c r="U41" s="12"/>
      <c r="V41" s="13"/>
    </row>
    <row r="42" customFormat="false" ht="12.75" hidden="false" customHeight="false" outlineLevel="0" collapsed="false">
      <c r="B42" s="7"/>
      <c r="C42" s="7"/>
      <c r="D42" s="7"/>
      <c r="E42" s="7"/>
      <c r="F42" s="8"/>
      <c r="G42" s="8"/>
      <c r="H42" s="8"/>
      <c r="I42" s="9"/>
      <c r="K42" s="8"/>
      <c r="L42" s="8"/>
      <c r="M42" s="8"/>
      <c r="N42" s="9"/>
      <c r="P42" s="10"/>
      <c r="Q42" s="11"/>
      <c r="R42" s="11"/>
      <c r="U42" s="12"/>
      <c r="V42" s="13"/>
    </row>
    <row r="43" customFormat="false" ht="12.75" hidden="false" customHeight="false" outlineLevel="0" collapsed="false">
      <c r="B43" s="16" t="n">
        <f aca="false">SUM(B11:B41)</f>
        <v>6757848</v>
      </c>
      <c r="C43" s="16" t="n">
        <f aca="false">SUM(C11:C41)</f>
        <v>712791</v>
      </c>
      <c r="D43" s="16" t="n">
        <f aca="false">SUM(D11:D41)</f>
        <v>0</v>
      </c>
      <c r="E43" s="16"/>
      <c r="F43" s="8"/>
      <c r="G43" s="8"/>
      <c r="H43" s="16"/>
      <c r="I43" s="16" t="n">
        <f aca="false">SUM(I11:I41)</f>
        <v>425099.771945</v>
      </c>
      <c r="K43" s="8"/>
      <c r="L43" s="8"/>
      <c r="M43" s="16"/>
      <c r="N43" s="16" t="n">
        <f aca="false">SUM(N11:N41)</f>
        <v>38284.4148675</v>
      </c>
    </row>
  </sheetData>
  <mergeCells count="4">
    <mergeCell ref="B8:D8"/>
    <mergeCell ref="F8:I8"/>
    <mergeCell ref="K8:N8"/>
    <mergeCell ref="P8:R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43"/>
  <sheetViews>
    <sheetView showFormulas="false" showGridLines="true" showRowColHeaders="true" showZeros="true" rightToLeft="false" tabSelected="false" showOutlineSymbols="true" defaultGridColor="true" view="normal" topLeftCell="E32" colorId="64" zoomScale="100" zoomScaleNormal="100" zoomScalePageLayoutView="100" workbookViewId="0">
      <selection pane="topLeft" activeCell="H43" activeCellId="0" sqref="H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9" min="9" style="0" width="13.14"/>
  </cols>
  <sheetData>
    <row r="2" customFormat="false" ht="12.75" hidden="false" customHeight="false" outlineLevel="0" collapsed="false">
      <c r="F2" s="0" t="s">
        <v>10</v>
      </c>
      <c r="G2" s="0" t="n">
        <v>0.0485</v>
      </c>
    </row>
    <row r="3" customFormat="false" ht="12.75" hidden="false" customHeight="false" outlineLevel="0" collapsed="false">
      <c r="F3" s="0" t="s">
        <v>11</v>
      </c>
    </row>
    <row r="4" customFormat="false" ht="12.75" hidden="false" customHeight="false" outlineLevel="0" collapsed="false">
      <c r="F4" s="0" t="s">
        <v>12</v>
      </c>
      <c r="G4" s="0" t="n">
        <v>0.0166</v>
      </c>
    </row>
    <row r="5" customFormat="false" ht="12.75" hidden="false" customHeight="false" outlineLevel="0" collapsed="false">
      <c r="F5" s="0" t="s">
        <v>13</v>
      </c>
      <c r="G5" s="0" t="n">
        <v>0.0341</v>
      </c>
    </row>
    <row r="6" customFormat="false" ht="12.75" hidden="false" customHeight="false" outlineLevel="0" collapsed="false">
      <c r="F6" s="0" t="s">
        <v>14</v>
      </c>
      <c r="G6" s="0" t="n">
        <v>0.0022</v>
      </c>
    </row>
    <row r="8" customFormat="false" ht="12.75" hidden="false" customHeight="false" outlineLevel="0" collapsed="false">
      <c r="B8" s="4" t="s">
        <v>15</v>
      </c>
      <c r="C8" s="4"/>
      <c r="D8" s="4"/>
      <c r="F8" s="4" t="s">
        <v>16</v>
      </c>
      <c r="G8" s="4"/>
      <c r="H8" s="4"/>
      <c r="I8" s="4"/>
      <c r="K8" s="4" t="s">
        <v>17</v>
      </c>
      <c r="L8" s="4"/>
      <c r="M8" s="4"/>
      <c r="N8" s="4"/>
      <c r="P8" s="4" t="s">
        <v>29</v>
      </c>
      <c r="Q8" s="4"/>
      <c r="R8" s="4"/>
    </row>
    <row r="9" customFormat="false" ht="12.75" hidden="false" customHeight="false" outlineLevel="0" collapsed="false">
      <c r="B9" s="5" t="s">
        <v>19</v>
      </c>
      <c r="C9" s="5" t="s">
        <v>20</v>
      </c>
      <c r="D9" s="5" t="s">
        <v>21</v>
      </c>
      <c r="E9" s="5"/>
      <c r="F9" s="0" t="s">
        <v>22</v>
      </c>
      <c r="G9" s="0" t="s">
        <v>23</v>
      </c>
      <c r="H9" s="0" t="s">
        <v>24</v>
      </c>
      <c r="I9" s="0" t="s">
        <v>25</v>
      </c>
      <c r="K9" s="0" t="s">
        <v>22</v>
      </c>
      <c r="L9" s="0" t="s">
        <v>23</v>
      </c>
      <c r="M9" s="0" t="s">
        <v>24</v>
      </c>
      <c r="N9" s="0" t="s">
        <v>25</v>
      </c>
      <c r="P9" s="0" t="s">
        <v>26</v>
      </c>
      <c r="Q9" s="0" t="s">
        <v>27</v>
      </c>
      <c r="R9" s="0" t="s">
        <v>28</v>
      </c>
    </row>
    <row r="10" customFormat="false" ht="12.75" hidden="false" customHeight="false" outlineLevel="0" collapsed="false">
      <c r="B10" s="6"/>
      <c r="C10" s="6"/>
      <c r="D10" s="6"/>
      <c r="E10" s="6"/>
    </row>
    <row r="11" customFormat="false" ht="12.75" hidden="false" customHeight="false" outlineLevel="0" collapsed="false">
      <c r="A11" s="0" t="n">
        <v>1</v>
      </c>
      <c r="B11" s="7" t="n">
        <v>231936</v>
      </c>
      <c r="C11" s="7" t="n">
        <v>0</v>
      </c>
      <c r="D11" s="7" t="n">
        <v>0</v>
      </c>
      <c r="E11" s="7"/>
      <c r="F11" s="8" t="n">
        <f aca="false">R11-P11</f>
        <v>0.2</v>
      </c>
      <c r="G11" s="8" t="n">
        <f aca="false">(P11*$G$2)+$G$4+$G$6</f>
        <v>0.12453</v>
      </c>
      <c r="H11" s="8" t="n">
        <f aca="false">IF((F11-G11)&gt;0,F11-G11,0)</f>
        <v>0.0754699999999997</v>
      </c>
      <c r="I11" s="9" t="n">
        <f aca="false">B11*H11</f>
        <v>17504.2099199999</v>
      </c>
      <c r="K11" s="8" t="n">
        <f aca="false">R11-Q11</f>
        <v>0.19</v>
      </c>
      <c r="L11" s="8" t="n">
        <f aca="false">(Q11*$G$2)+$G$5+$G$6</f>
        <v>0.142515</v>
      </c>
      <c r="M11" s="8" t="n">
        <f aca="false">IF((K11-L11)&gt;0,K11-L11,0)</f>
        <v>0.0474849999999999</v>
      </c>
      <c r="N11" s="9" t="n">
        <f aca="false">C11*M11</f>
        <v>0</v>
      </c>
      <c r="P11" s="10" t="n">
        <v>2.18</v>
      </c>
      <c r="Q11" s="11" t="n">
        <v>2.19</v>
      </c>
      <c r="R11" s="11" t="n">
        <v>2.38</v>
      </c>
      <c r="U11" s="12"/>
      <c r="V11" s="13"/>
    </row>
    <row r="12" customFormat="false" ht="12.75" hidden="false" customHeight="false" outlineLevel="0" collapsed="false">
      <c r="A12" s="0" t="n">
        <v>2</v>
      </c>
      <c r="B12" s="7" t="n">
        <v>237169</v>
      </c>
      <c r="C12" s="7" t="n">
        <v>0</v>
      </c>
      <c r="D12" s="7" t="n">
        <v>0</v>
      </c>
      <c r="E12" s="7"/>
      <c r="F12" s="8" t="n">
        <f aca="false">R12-P12</f>
        <v>0.2</v>
      </c>
      <c r="G12" s="8" t="n">
        <f aca="false">(P12*$G$2)+$G$4+$G$6</f>
        <v>0.12453</v>
      </c>
      <c r="H12" s="8" t="n">
        <f aca="false">IF((F12-G12)&gt;0,F12-G12,0)</f>
        <v>0.0754699999999997</v>
      </c>
      <c r="I12" s="9" t="n">
        <f aca="false">B12*H12</f>
        <v>17899.1444299999</v>
      </c>
      <c r="K12" s="8" t="n">
        <f aca="false">R12-Q12</f>
        <v>0.19</v>
      </c>
      <c r="L12" s="8" t="n">
        <f aca="false">(Q12*$G$2)+$G$5+$G$6</f>
        <v>0.142515</v>
      </c>
      <c r="M12" s="8" t="n">
        <f aca="false">IF((K12-L12)&gt;0,K12-L12,0)</f>
        <v>0.0474849999999999</v>
      </c>
      <c r="N12" s="9" t="n">
        <f aca="false">C12*M12</f>
        <v>0</v>
      </c>
      <c r="P12" s="10" t="n">
        <v>2.18</v>
      </c>
      <c r="Q12" s="11" t="n">
        <v>2.19</v>
      </c>
      <c r="R12" s="11" t="n">
        <v>2.38</v>
      </c>
      <c r="U12" s="12"/>
      <c r="V12" s="13"/>
    </row>
    <row r="13" customFormat="false" ht="12.75" hidden="false" customHeight="false" outlineLevel="0" collapsed="false">
      <c r="A13" s="0" t="n">
        <v>3</v>
      </c>
      <c r="B13" s="7" t="n">
        <v>175649</v>
      </c>
      <c r="C13" s="7" t="n">
        <v>0</v>
      </c>
      <c r="D13" s="7" t="n">
        <v>0</v>
      </c>
      <c r="E13" s="7"/>
      <c r="F13" s="8" t="n">
        <f aca="false">R13-P13</f>
        <v>0.2</v>
      </c>
      <c r="G13" s="8" t="n">
        <f aca="false">(P13*$G$2)+$G$4+$G$6</f>
        <v>0.12453</v>
      </c>
      <c r="H13" s="8" t="n">
        <f aca="false">IF((F13-G13)&gt;0,F13-G13,0)</f>
        <v>0.0754699999999997</v>
      </c>
      <c r="I13" s="9" t="n">
        <f aca="false">B13*H13</f>
        <v>13256.23003</v>
      </c>
      <c r="K13" s="8" t="n">
        <f aca="false">R13-Q13</f>
        <v>0.19</v>
      </c>
      <c r="L13" s="8" t="n">
        <f aca="false">(Q13*$G$2)+$G$5+$G$6</f>
        <v>0.142515</v>
      </c>
      <c r="M13" s="8" t="n">
        <f aca="false">IF((K13-L13)&gt;0,K13-L13,0)</f>
        <v>0.0474849999999999</v>
      </c>
      <c r="N13" s="9" t="n">
        <f aca="false">C13*M13</f>
        <v>0</v>
      </c>
      <c r="P13" s="10" t="n">
        <v>2.18</v>
      </c>
      <c r="Q13" s="11" t="n">
        <v>2.19</v>
      </c>
      <c r="R13" s="11" t="n">
        <v>2.38</v>
      </c>
      <c r="U13" s="12"/>
      <c r="V13" s="13"/>
    </row>
    <row r="14" customFormat="false" ht="12.75" hidden="false" customHeight="false" outlineLevel="0" collapsed="false">
      <c r="A14" s="0" t="n">
        <v>4</v>
      </c>
      <c r="B14" s="7" t="n">
        <v>221689</v>
      </c>
      <c r="C14" s="7" t="n">
        <v>0</v>
      </c>
      <c r="D14" s="7" t="n">
        <v>0</v>
      </c>
      <c r="E14" s="7"/>
      <c r="F14" s="8" t="n">
        <f aca="false">R14-P14</f>
        <v>0.2</v>
      </c>
      <c r="G14" s="8" t="n">
        <f aca="false">(P14*$G$2)+$G$4+$G$6</f>
        <v>0.12453</v>
      </c>
      <c r="H14" s="8" t="n">
        <f aca="false">IF((F14-G14)&gt;0,F14-G14,0)</f>
        <v>0.0754699999999997</v>
      </c>
      <c r="I14" s="9" t="n">
        <f aca="false">B14*H14</f>
        <v>16730.8688299999</v>
      </c>
      <c r="K14" s="8" t="n">
        <f aca="false">R14-Q14</f>
        <v>0.19</v>
      </c>
      <c r="L14" s="8" t="n">
        <f aca="false">(Q14*$G$2)+$G$5+$G$6</f>
        <v>0.142515</v>
      </c>
      <c r="M14" s="8" t="n">
        <f aca="false">IF((K14-L14)&gt;0,K14-L14,0)</f>
        <v>0.0474849999999999</v>
      </c>
      <c r="N14" s="9" t="n">
        <f aca="false">C14*M14</f>
        <v>0</v>
      </c>
      <c r="P14" s="10" t="n">
        <v>2.18</v>
      </c>
      <c r="Q14" s="11" t="n">
        <v>2.19</v>
      </c>
      <c r="R14" s="11" t="n">
        <v>2.38</v>
      </c>
      <c r="U14" s="12"/>
      <c r="V14" s="13"/>
    </row>
    <row r="15" customFormat="false" ht="12.75" hidden="false" customHeight="false" outlineLevel="0" collapsed="false">
      <c r="A15" s="0" t="n">
        <v>5</v>
      </c>
      <c r="B15" s="7" t="n">
        <v>236525</v>
      </c>
      <c r="C15" s="7" t="n">
        <v>0</v>
      </c>
      <c r="D15" s="7" t="n">
        <v>0</v>
      </c>
      <c r="E15" s="7"/>
      <c r="F15" s="8" t="n">
        <f aca="false">R15-P15</f>
        <v>0.2</v>
      </c>
      <c r="G15" s="8" t="n">
        <f aca="false">(P15*$G$2)+$G$4+$G$6</f>
        <v>0.12453</v>
      </c>
      <c r="H15" s="8" t="n">
        <f aca="false">IF((F15-G15)&gt;0,F15-G15,0)</f>
        <v>0.0754699999999997</v>
      </c>
      <c r="I15" s="9" t="n">
        <f aca="false">B15*H15</f>
        <v>17850.5417499999</v>
      </c>
      <c r="K15" s="8" t="n">
        <f aca="false">R15-Q15</f>
        <v>0.19</v>
      </c>
      <c r="L15" s="8" t="n">
        <f aca="false">(Q15*$G$2)+$G$5+$G$6</f>
        <v>0.142515</v>
      </c>
      <c r="M15" s="8" t="n">
        <f aca="false">IF((K15-L15)&gt;0,K15-L15,0)</f>
        <v>0.0474849999999999</v>
      </c>
      <c r="N15" s="9" t="n">
        <f aca="false">C15*M15</f>
        <v>0</v>
      </c>
      <c r="P15" s="10" t="n">
        <v>2.18</v>
      </c>
      <c r="Q15" s="11" t="n">
        <v>2.19</v>
      </c>
      <c r="R15" s="11" t="n">
        <v>2.38</v>
      </c>
      <c r="U15" s="12"/>
      <c r="V15" s="13"/>
    </row>
    <row r="16" customFormat="false" ht="12.75" hidden="false" customHeight="false" outlineLevel="0" collapsed="false">
      <c r="A16" s="0" t="n">
        <v>6</v>
      </c>
      <c r="B16" s="7" t="n">
        <v>232131</v>
      </c>
      <c r="C16" s="7" t="n">
        <v>40000</v>
      </c>
      <c r="D16" s="7" t="n">
        <v>0</v>
      </c>
      <c r="E16" s="7"/>
      <c r="F16" s="8" t="n">
        <f aca="false">R16-P16</f>
        <v>0.2</v>
      </c>
      <c r="G16" s="8" t="n">
        <f aca="false">(P16*$G$2)+$G$4+$G$6</f>
        <v>0.12453</v>
      </c>
      <c r="H16" s="8" t="n">
        <f aca="false">IF((F16-G16)&gt;0,F16-G16,0)</f>
        <v>0.0754699999999997</v>
      </c>
      <c r="I16" s="9" t="n">
        <f aca="false">B16*H16</f>
        <v>17518.9265699999</v>
      </c>
      <c r="K16" s="8" t="n">
        <f aca="false">R16-Q16</f>
        <v>0.19</v>
      </c>
      <c r="L16" s="8" t="n">
        <f aca="false">(Q16*$G$2)+$G$5+$G$6</f>
        <v>0.142515</v>
      </c>
      <c r="M16" s="8" t="n">
        <f aca="false">IF((K16-L16)&gt;0,K16-L16,0)</f>
        <v>0.0474849999999999</v>
      </c>
      <c r="N16" s="9" t="n">
        <f aca="false">C16*M16</f>
        <v>1899.4</v>
      </c>
      <c r="P16" s="10" t="n">
        <v>2.18</v>
      </c>
      <c r="Q16" s="11" t="n">
        <v>2.19</v>
      </c>
      <c r="R16" s="11" t="n">
        <v>2.38</v>
      </c>
      <c r="U16" s="12"/>
      <c r="V16" s="13"/>
    </row>
    <row r="17" customFormat="false" ht="12.75" hidden="false" customHeight="false" outlineLevel="0" collapsed="false">
      <c r="A17" s="0" t="n">
        <v>7</v>
      </c>
      <c r="B17" s="7" t="n">
        <v>282227</v>
      </c>
      <c r="C17" s="7" t="n">
        <v>45000</v>
      </c>
      <c r="D17" s="7" t="n">
        <v>0</v>
      </c>
      <c r="E17" s="7"/>
      <c r="F17" s="8" t="n">
        <f aca="false">R17-P17</f>
        <v>0.2</v>
      </c>
      <c r="G17" s="8" t="n">
        <f aca="false">(P17*$G$2)+$G$4+$G$6</f>
        <v>0.12453</v>
      </c>
      <c r="H17" s="8" t="n">
        <f aca="false">IF((F17-G17)&gt;0,F17-G17,0)</f>
        <v>0.0754699999999997</v>
      </c>
      <c r="I17" s="9" t="n">
        <f aca="false">B17*H17</f>
        <v>21299.6716899999</v>
      </c>
      <c r="K17" s="8" t="n">
        <f aca="false">R17-Q17</f>
        <v>0.19</v>
      </c>
      <c r="L17" s="8" t="n">
        <f aca="false">(Q17*$G$2)+$G$5+$G$6</f>
        <v>0.142515</v>
      </c>
      <c r="M17" s="8" t="n">
        <f aca="false">IF((K17-L17)&gt;0,K17-L17,0)</f>
        <v>0.0474849999999999</v>
      </c>
      <c r="N17" s="9" t="n">
        <f aca="false">C17*M17</f>
        <v>2136.825</v>
      </c>
      <c r="P17" s="10" t="n">
        <v>2.18</v>
      </c>
      <c r="Q17" s="11" t="n">
        <v>2.19</v>
      </c>
      <c r="R17" s="11" t="n">
        <v>2.38</v>
      </c>
      <c r="U17" s="12"/>
      <c r="V17" s="13"/>
    </row>
    <row r="18" customFormat="false" ht="12.75" hidden="false" customHeight="false" outlineLevel="0" collapsed="false">
      <c r="A18" s="0" t="n">
        <v>8</v>
      </c>
      <c r="B18" s="7" t="n">
        <v>228960</v>
      </c>
      <c r="C18" s="7" t="n">
        <v>163476</v>
      </c>
      <c r="D18" s="7" t="n">
        <v>0</v>
      </c>
      <c r="E18" s="7"/>
      <c r="F18" s="8" t="n">
        <f aca="false">R18-P18</f>
        <v>0.2</v>
      </c>
      <c r="G18" s="8" t="n">
        <f aca="false">(P18*$G$2)+$G$4+$G$6</f>
        <v>0.12453</v>
      </c>
      <c r="H18" s="8" t="n">
        <f aca="false">IF((F18-G18)&gt;0,F18-G18,0)</f>
        <v>0.0754699999999997</v>
      </c>
      <c r="I18" s="9" t="n">
        <f aca="false">B18*H18</f>
        <v>17279.6111999999</v>
      </c>
      <c r="K18" s="8" t="n">
        <f aca="false">R18-Q18</f>
        <v>0.19</v>
      </c>
      <c r="L18" s="8" t="n">
        <f aca="false">(Q18*$G$2)+$G$5+$G$6</f>
        <v>0.142515</v>
      </c>
      <c r="M18" s="8" t="n">
        <f aca="false">IF((K18-L18)&gt;0,K18-L18,0)</f>
        <v>0.0474849999999999</v>
      </c>
      <c r="N18" s="9" t="n">
        <f aca="false">C18*M18</f>
        <v>7762.65785999999</v>
      </c>
      <c r="P18" s="10" t="n">
        <v>2.18</v>
      </c>
      <c r="Q18" s="11" t="n">
        <v>2.19</v>
      </c>
      <c r="R18" s="11" t="n">
        <v>2.38</v>
      </c>
      <c r="U18" s="12"/>
      <c r="V18" s="13"/>
    </row>
    <row r="19" customFormat="false" ht="12.75" hidden="false" customHeight="false" outlineLevel="0" collapsed="false">
      <c r="A19" s="0" t="n">
        <v>9</v>
      </c>
      <c r="B19" s="7" t="n">
        <v>242102</v>
      </c>
      <c r="C19" s="7" t="n">
        <v>134312</v>
      </c>
      <c r="D19" s="7" t="n">
        <v>0</v>
      </c>
      <c r="E19" s="7"/>
      <c r="F19" s="8" t="n">
        <f aca="false">R19-P19</f>
        <v>0.2</v>
      </c>
      <c r="G19" s="8" t="n">
        <f aca="false">(P19*$G$2)+$G$4+$G$6</f>
        <v>0.12453</v>
      </c>
      <c r="H19" s="8" t="n">
        <f aca="false">IF((F19-G19)&gt;0,F19-G19,0)</f>
        <v>0.0754699999999997</v>
      </c>
      <c r="I19" s="9" t="n">
        <f aca="false">B19*H19</f>
        <v>18271.4379399999</v>
      </c>
      <c r="K19" s="8" t="n">
        <f aca="false">R19-Q19</f>
        <v>0.19</v>
      </c>
      <c r="L19" s="8" t="n">
        <f aca="false">(Q19*$G$2)+$G$5+$G$6</f>
        <v>0.142515</v>
      </c>
      <c r="M19" s="8" t="n">
        <f aca="false">IF((K19-L19)&gt;0,K19-L19,0)</f>
        <v>0.0474849999999999</v>
      </c>
      <c r="N19" s="9" t="n">
        <f aca="false">C19*M19</f>
        <v>6377.80531999999</v>
      </c>
      <c r="P19" s="10" t="n">
        <v>2.18</v>
      </c>
      <c r="Q19" s="11" t="n">
        <v>2.19</v>
      </c>
      <c r="R19" s="11" t="n">
        <v>2.38</v>
      </c>
      <c r="U19" s="12"/>
      <c r="V19" s="13"/>
    </row>
    <row r="20" customFormat="false" ht="12.75" hidden="false" customHeight="false" outlineLevel="0" collapsed="false">
      <c r="A20" s="0" t="n">
        <v>10</v>
      </c>
      <c r="B20" s="7" t="n">
        <v>241606</v>
      </c>
      <c r="C20" s="7" t="n">
        <v>144999</v>
      </c>
      <c r="D20" s="7" t="n">
        <v>0</v>
      </c>
      <c r="E20" s="7"/>
      <c r="F20" s="8" t="n">
        <f aca="false">R20-P20</f>
        <v>0.2</v>
      </c>
      <c r="G20" s="8" t="n">
        <f aca="false">(P20*$G$2)+$G$4+$G$6</f>
        <v>0.12453</v>
      </c>
      <c r="H20" s="8" t="n">
        <f aca="false">IF((F20-G20)&gt;0,F20-G20,0)</f>
        <v>0.0754699999999997</v>
      </c>
      <c r="I20" s="9" t="n">
        <f aca="false">B20*H20</f>
        <v>18234.0048199999</v>
      </c>
      <c r="K20" s="8" t="n">
        <f aca="false">R20-Q20</f>
        <v>0.19</v>
      </c>
      <c r="L20" s="8" t="n">
        <f aca="false">(Q20*$G$2)+$G$5+$G$6</f>
        <v>0.142515</v>
      </c>
      <c r="M20" s="8" t="n">
        <f aca="false">IF((K20-L20)&gt;0,K20-L20,0)</f>
        <v>0.0474849999999999</v>
      </c>
      <c r="N20" s="9" t="n">
        <f aca="false">C20*M20</f>
        <v>6885.27751499999</v>
      </c>
      <c r="P20" s="10" t="n">
        <v>2.18</v>
      </c>
      <c r="Q20" s="11" t="n">
        <v>2.19</v>
      </c>
      <c r="R20" s="11" t="n">
        <v>2.38</v>
      </c>
      <c r="U20" s="12"/>
      <c r="V20" s="13"/>
    </row>
    <row r="21" customFormat="false" ht="12.75" hidden="false" customHeight="false" outlineLevel="0" collapsed="false">
      <c r="A21" s="0" t="n">
        <v>11</v>
      </c>
      <c r="B21" s="7" t="n">
        <v>314418</v>
      </c>
      <c r="C21" s="7" t="n">
        <v>122370</v>
      </c>
      <c r="D21" s="7" t="n">
        <v>0</v>
      </c>
      <c r="E21" s="7"/>
      <c r="F21" s="8" t="n">
        <f aca="false">R21-P21</f>
        <v>0.2</v>
      </c>
      <c r="G21" s="8" t="n">
        <f aca="false">(P21*$G$2)+$G$4+$G$6</f>
        <v>0.12453</v>
      </c>
      <c r="H21" s="8" t="n">
        <f aca="false">IF((F21-G21)&gt;0,F21-G21,0)</f>
        <v>0.0754699999999997</v>
      </c>
      <c r="I21" s="9" t="n">
        <f aca="false">B21*H21</f>
        <v>23729.1264599999</v>
      </c>
      <c r="K21" s="8" t="n">
        <f aca="false">R21-Q21</f>
        <v>0.19</v>
      </c>
      <c r="L21" s="8" t="n">
        <f aca="false">(Q21*$G$2)+$G$5+$G$6</f>
        <v>0.142515</v>
      </c>
      <c r="M21" s="8" t="n">
        <f aca="false">IF((K21-L21)&gt;0,K21-L21,0)</f>
        <v>0.0474849999999999</v>
      </c>
      <c r="N21" s="9" t="n">
        <f aca="false">C21*M21</f>
        <v>5810.73944999999</v>
      </c>
      <c r="P21" s="10" t="n">
        <v>2.18</v>
      </c>
      <c r="Q21" s="11" t="n">
        <v>2.19</v>
      </c>
      <c r="R21" s="11" t="n">
        <v>2.38</v>
      </c>
      <c r="U21" s="12"/>
      <c r="V21" s="13"/>
    </row>
    <row r="22" customFormat="false" ht="12.75" hidden="false" customHeight="false" outlineLevel="0" collapsed="false">
      <c r="A22" s="0" t="n">
        <v>12</v>
      </c>
      <c r="B22" s="7" t="n">
        <v>255598</v>
      </c>
      <c r="C22" s="7" t="n">
        <v>0</v>
      </c>
      <c r="D22" s="7" t="n">
        <v>0</v>
      </c>
      <c r="E22" s="7"/>
      <c r="F22" s="8" t="n">
        <f aca="false">R22-P22</f>
        <v>0.2</v>
      </c>
      <c r="G22" s="8" t="n">
        <f aca="false">(P22*$G$2)+$G$4+$G$6</f>
        <v>0.12453</v>
      </c>
      <c r="H22" s="8" t="n">
        <f aca="false">IF((F22-G22)&gt;0,F22-G22,0)</f>
        <v>0.0754699999999997</v>
      </c>
      <c r="I22" s="9" t="n">
        <f aca="false">B22*H22</f>
        <v>19289.9810599999</v>
      </c>
      <c r="K22" s="8" t="n">
        <f aca="false">R22-Q22</f>
        <v>0.19</v>
      </c>
      <c r="L22" s="8" t="n">
        <f aca="false">(Q22*$G$2)+$G$5+$G$6</f>
        <v>0.142515</v>
      </c>
      <c r="M22" s="8" t="n">
        <f aca="false">IF((K22-L22)&gt;0,K22-L22,0)</f>
        <v>0.0474849999999999</v>
      </c>
      <c r="N22" s="9" t="n">
        <f aca="false">C22*M22</f>
        <v>0</v>
      </c>
      <c r="P22" s="10" t="n">
        <v>2.18</v>
      </c>
      <c r="Q22" s="11" t="n">
        <v>2.19</v>
      </c>
      <c r="R22" s="11" t="n">
        <v>2.38</v>
      </c>
      <c r="U22" s="12"/>
      <c r="V22" s="13"/>
    </row>
    <row r="23" customFormat="false" ht="12.75" hidden="false" customHeight="false" outlineLevel="0" collapsed="false">
      <c r="A23" s="0" t="n">
        <v>13</v>
      </c>
      <c r="B23" s="7" t="n">
        <v>210757</v>
      </c>
      <c r="C23" s="7" t="n">
        <v>7298</v>
      </c>
      <c r="D23" s="7" t="n">
        <v>0</v>
      </c>
      <c r="E23" s="7"/>
      <c r="F23" s="8" t="n">
        <f aca="false">R23-P23</f>
        <v>0.2</v>
      </c>
      <c r="G23" s="8" t="n">
        <f aca="false">(P23*$G$2)+$G$4+$G$6</f>
        <v>0.12453</v>
      </c>
      <c r="H23" s="8" t="n">
        <f aca="false">IF((F23-G23)&gt;0,F23-G23,0)</f>
        <v>0.0754699999999997</v>
      </c>
      <c r="I23" s="9" t="n">
        <f aca="false">B23*H23</f>
        <v>15905.8307899999</v>
      </c>
      <c r="K23" s="8" t="n">
        <f aca="false">R23-Q23</f>
        <v>0.19</v>
      </c>
      <c r="L23" s="8" t="n">
        <f aca="false">(Q23*$G$2)+$G$5+$G$6</f>
        <v>0.142515</v>
      </c>
      <c r="M23" s="8" t="n">
        <f aca="false">IF((K23-L23)&gt;0,K23-L23,0)</f>
        <v>0.0474849999999999</v>
      </c>
      <c r="N23" s="9" t="n">
        <f aca="false">C23*M23</f>
        <v>346.54553</v>
      </c>
      <c r="P23" s="10" t="n">
        <v>2.18</v>
      </c>
      <c r="Q23" s="11" t="n">
        <v>2.19</v>
      </c>
      <c r="R23" s="11" t="n">
        <v>2.38</v>
      </c>
      <c r="U23" s="12"/>
      <c r="V23" s="13"/>
    </row>
    <row r="24" customFormat="false" ht="12.75" hidden="false" customHeight="false" outlineLevel="0" collapsed="false">
      <c r="A24" s="0" t="n">
        <v>14</v>
      </c>
      <c r="B24" s="7" t="n">
        <v>240233</v>
      </c>
      <c r="C24" s="7" t="n">
        <v>21273</v>
      </c>
      <c r="D24" s="7" t="n">
        <v>0</v>
      </c>
      <c r="E24" s="7"/>
      <c r="F24" s="8" t="n">
        <f aca="false">R24-P24</f>
        <v>0.2</v>
      </c>
      <c r="G24" s="8" t="n">
        <f aca="false">(P24*$G$2)+$G$4+$G$6</f>
        <v>0.12453</v>
      </c>
      <c r="H24" s="8" t="n">
        <f aca="false">IF((F24-G24)&gt;0,F24-G24,0)</f>
        <v>0.0754699999999997</v>
      </c>
      <c r="I24" s="9" t="n">
        <f aca="false">B24*H24</f>
        <v>18130.3845099999</v>
      </c>
      <c r="K24" s="8" t="n">
        <f aca="false">R24-Q24</f>
        <v>0.19</v>
      </c>
      <c r="L24" s="8" t="n">
        <f aca="false">(Q24*$G$2)+$G$5+$G$6</f>
        <v>0.142515</v>
      </c>
      <c r="M24" s="8" t="n">
        <f aca="false">IF((K24-L24)&gt;0,K24-L24,0)</f>
        <v>0.0474849999999999</v>
      </c>
      <c r="N24" s="9" t="n">
        <f aca="false">C24*M24</f>
        <v>1010.148405</v>
      </c>
      <c r="P24" s="10" t="n">
        <v>2.18</v>
      </c>
      <c r="Q24" s="11" t="n">
        <v>2.19</v>
      </c>
      <c r="R24" s="11" t="n">
        <v>2.38</v>
      </c>
      <c r="U24" s="12"/>
      <c r="V24" s="13"/>
    </row>
    <row r="25" customFormat="false" ht="12.75" hidden="false" customHeight="false" outlineLevel="0" collapsed="false">
      <c r="A25" s="0" t="n">
        <v>15</v>
      </c>
      <c r="B25" s="7" t="n">
        <v>230131</v>
      </c>
      <c r="C25" s="7" t="n">
        <v>9705</v>
      </c>
      <c r="D25" s="14" t="n">
        <v>0</v>
      </c>
      <c r="E25" s="14"/>
      <c r="F25" s="8" t="n">
        <f aca="false">R25-P25</f>
        <v>0.2</v>
      </c>
      <c r="G25" s="8" t="n">
        <f aca="false">(P25*$G$2)+$G$4+$G$6</f>
        <v>0.12453</v>
      </c>
      <c r="H25" s="8" t="n">
        <f aca="false">IF((F25-G25)&gt;0,F25-G25,0)</f>
        <v>0.0754699999999997</v>
      </c>
      <c r="I25" s="9" t="n">
        <f aca="false">B25*H25</f>
        <v>17367.9865699999</v>
      </c>
      <c r="K25" s="8" t="n">
        <f aca="false">R25-Q25</f>
        <v>0.19</v>
      </c>
      <c r="L25" s="8" t="n">
        <f aca="false">(Q25*$G$2)+$G$5+$G$6</f>
        <v>0.142515</v>
      </c>
      <c r="M25" s="8" t="n">
        <f aca="false">IF((K25-L25)&gt;0,K25-L25,0)</f>
        <v>0.0474849999999999</v>
      </c>
      <c r="N25" s="9" t="n">
        <f aca="false">C25*M25</f>
        <v>460.841924999999</v>
      </c>
      <c r="P25" s="10" t="n">
        <v>2.18</v>
      </c>
      <c r="Q25" s="11" t="n">
        <v>2.19</v>
      </c>
      <c r="R25" s="11" t="n">
        <v>2.38</v>
      </c>
      <c r="U25" s="12"/>
      <c r="V25" s="13"/>
    </row>
    <row r="26" customFormat="false" ht="12.75" hidden="false" customHeight="false" outlineLevel="0" collapsed="false">
      <c r="A26" s="0" t="n">
        <v>16</v>
      </c>
      <c r="B26" s="7" t="n">
        <v>224685</v>
      </c>
      <c r="C26" s="7" t="n">
        <v>9705</v>
      </c>
      <c r="D26" s="7" t="n">
        <v>0</v>
      </c>
      <c r="E26" s="7"/>
      <c r="F26" s="8" t="n">
        <f aca="false">R26-P26</f>
        <v>0.2</v>
      </c>
      <c r="G26" s="8" t="n">
        <f aca="false">(P26*$G$2)+$G$4+$G$6</f>
        <v>0.12453</v>
      </c>
      <c r="H26" s="8" t="n">
        <f aca="false">IF((F26-G26)&gt;0,F26-G26,0)</f>
        <v>0.0754699999999997</v>
      </c>
      <c r="I26" s="9" t="n">
        <f aca="false">B26*H26</f>
        <v>16956.9769499999</v>
      </c>
      <c r="K26" s="8" t="n">
        <f aca="false">R26-Q26</f>
        <v>0.19</v>
      </c>
      <c r="L26" s="8" t="n">
        <f aca="false">(Q26*$G$2)+$G$5+$G$6</f>
        <v>0.142515</v>
      </c>
      <c r="M26" s="8" t="n">
        <f aca="false">IF((K26-L26)&gt;0,K26-L26,0)</f>
        <v>0.0474849999999999</v>
      </c>
      <c r="N26" s="9" t="n">
        <f aca="false">C26*M26</f>
        <v>460.841924999999</v>
      </c>
      <c r="P26" s="10" t="n">
        <v>2.18</v>
      </c>
      <c r="Q26" s="11" t="n">
        <v>2.19</v>
      </c>
      <c r="R26" s="11" t="n">
        <v>2.38</v>
      </c>
      <c r="U26" s="12"/>
      <c r="V26" s="13"/>
    </row>
    <row r="27" customFormat="false" ht="12.75" hidden="false" customHeight="false" outlineLevel="0" collapsed="false">
      <c r="A27" s="0" t="n">
        <v>17</v>
      </c>
      <c r="B27" s="7" t="n">
        <v>210093</v>
      </c>
      <c r="C27" s="7" t="n">
        <v>9705</v>
      </c>
      <c r="D27" s="7" t="n">
        <v>0</v>
      </c>
      <c r="E27" s="7"/>
      <c r="F27" s="8" t="n">
        <f aca="false">R27-P27</f>
        <v>0.2</v>
      </c>
      <c r="G27" s="8" t="n">
        <f aca="false">(P27*$G$2)+$G$4+$G$6</f>
        <v>0.12453</v>
      </c>
      <c r="H27" s="8" t="n">
        <f aca="false">IF((F27-G27)&gt;0,F27-G27,0)</f>
        <v>0.0754699999999997</v>
      </c>
      <c r="I27" s="9" t="n">
        <f aca="false">B27*H27</f>
        <v>15855.7187099999</v>
      </c>
      <c r="K27" s="8" t="n">
        <f aca="false">R27-Q27</f>
        <v>0.19</v>
      </c>
      <c r="L27" s="8" t="n">
        <f aca="false">(Q27*$G$2)+$G$5+$G$6</f>
        <v>0.142515</v>
      </c>
      <c r="M27" s="8" t="n">
        <f aca="false">IF((K27-L27)&gt;0,K27-L27,0)</f>
        <v>0.0474849999999999</v>
      </c>
      <c r="N27" s="9" t="n">
        <f aca="false">C27*M27</f>
        <v>460.841924999999</v>
      </c>
      <c r="P27" s="10" t="n">
        <v>2.18</v>
      </c>
      <c r="Q27" s="11" t="n">
        <v>2.19</v>
      </c>
      <c r="R27" s="11" t="n">
        <v>2.38</v>
      </c>
      <c r="U27" s="12"/>
      <c r="V27" s="13"/>
    </row>
    <row r="28" customFormat="false" ht="12.75" hidden="false" customHeight="false" outlineLevel="0" collapsed="false">
      <c r="A28" s="0" t="n">
        <v>18</v>
      </c>
      <c r="B28" s="7" t="n">
        <v>218989</v>
      </c>
      <c r="C28" s="7" t="n">
        <v>4948</v>
      </c>
      <c r="D28" s="7" t="n">
        <v>0</v>
      </c>
      <c r="E28" s="7"/>
      <c r="F28" s="8" t="n">
        <f aca="false">R28-P28</f>
        <v>0.2</v>
      </c>
      <c r="G28" s="8" t="n">
        <f aca="false">(P28*$G$2)+$G$4+$G$6</f>
        <v>0.12453</v>
      </c>
      <c r="H28" s="8" t="n">
        <f aca="false">IF((F28-G28)&gt;0,F28-G28,0)</f>
        <v>0.0754699999999997</v>
      </c>
      <c r="I28" s="9" t="n">
        <f aca="false">B28*H28</f>
        <v>16527.0998299999</v>
      </c>
      <c r="K28" s="8" t="n">
        <f aca="false">R28-Q28</f>
        <v>0.19</v>
      </c>
      <c r="L28" s="8" t="n">
        <f aca="false">(Q28*$G$2)+$G$5+$G$6</f>
        <v>0.142515</v>
      </c>
      <c r="M28" s="8" t="n">
        <f aca="false">IF((K28-L28)&gt;0,K28-L28,0)</f>
        <v>0.0474849999999999</v>
      </c>
      <c r="N28" s="9" t="n">
        <f aca="false">C28*M28</f>
        <v>234.95578</v>
      </c>
      <c r="P28" s="10" t="n">
        <v>2.18</v>
      </c>
      <c r="Q28" s="11" t="n">
        <v>2.19</v>
      </c>
      <c r="R28" s="11" t="n">
        <v>2.38</v>
      </c>
      <c r="U28" s="12"/>
      <c r="V28" s="13"/>
    </row>
    <row r="29" customFormat="false" ht="12.75" hidden="false" customHeight="false" outlineLevel="0" collapsed="false">
      <c r="A29" s="0" t="n">
        <v>19</v>
      </c>
      <c r="B29" s="15" t="n">
        <v>259713</v>
      </c>
      <c r="C29" s="15" t="n">
        <v>0</v>
      </c>
      <c r="D29" s="15" t="n">
        <v>0</v>
      </c>
      <c r="E29" s="15"/>
      <c r="F29" s="8" t="n">
        <f aca="false">R29-P29</f>
        <v>0.2</v>
      </c>
      <c r="G29" s="8" t="n">
        <f aca="false">(P29*$G$2)+$G$4+$G$6</f>
        <v>0.12453</v>
      </c>
      <c r="H29" s="8" t="n">
        <f aca="false">IF((F29-G29)&gt;0,F29-G29,0)</f>
        <v>0.0754699999999997</v>
      </c>
      <c r="I29" s="9" t="n">
        <f aca="false">B29*H29</f>
        <v>19600.5401099999</v>
      </c>
      <c r="K29" s="8" t="n">
        <f aca="false">R29-Q29</f>
        <v>0.19</v>
      </c>
      <c r="L29" s="8" t="n">
        <f aca="false">(Q29*$G$2)+$G$5+$G$6</f>
        <v>0.142515</v>
      </c>
      <c r="M29" s="8" t="n">
        <f aca="false">IF((K29-L29)&gt;0,K29-L29,0)</f>
        <v>0.0474849999999999</v>
      </c>
      <c r="N29" s="9" t="n">
        <f aca="false">C29*M29</f>
        <v>0</v>
      </c>
      <c r="P29" s="10" t="n">
        <v>2.18</v>
      </c>
      <c r="Q29" s="11" t="n">
        <v>2.19</v>
      </c>
      <c r="R29" s="11" t="n">
        <v>2.38</v>
      </c>
      <c r="U29" s="12"/>
      <c r="V29" s="13"/>
    </row>
    <row r="30" customFormat="false" ht="12.75" hidden="false" customHeight="false" outlineLevel="0" collapsed="false">
      <c r="A30" s="0" t="n">
        <v>20</v>
      </c>
      <c r="B30" s="15" t="n">
        <v>251679</v>
      </c>
      <c r="C30" s="15" t="n">
        <v>0</v>
      </c>
      <c r="D30" s="15" t="n">
        <v>0</v>
      </c>
      <c r="E30" s="15"/>
      <c r="F30" s="8" t="n">
        <f aca="false">R30-P30</f>
        <v>0.2</v>
      </c>
      <c r="G30" s="8" t="n">
        <f aca="false">(P30*$G$2)+$G$4+$G$6</f>
        <v>0.12453</v>
      </c>
      <c r="H30" s="8" t="n">
        <f aca="false">IF((F30-G30)&gt;0,F30-G30,0)</f>
        <v>0.0754699999999997</v>
      </c>
      <c r="I30" s="9" t="n">
        <f aca="false">B30*H30</f>
        <v>18994.2141299999</v>
      </c>
      <c r="K30" s="8" t="n">
        <f aca="false">R30-Q30</f>
        <v>0.19</v>
      </c>
      <c r="L30" s="8" t="n">
        <f aca="false">(Q30*$G$2)+$G$5+$G$6</f>
        <v>0.142515</v>
      </c>
      <c r="M30" s="8" t="n">
        <f aca="false">IF((K30-L30)&gt;0,K30-L30,0)</f>
        <v>0.0474849999999999</v>
      </c>
      <c r="N30" s="9" t="n">
        <f aca="false">C30*M30</f>
        <v>0</v>
      </c>
      <c r="P30" s="10" t="n">
        <v>2.18</v>
      </c>
      <c r="Q30" s="11" t="n">
        <v>2.19</v>
      </c>
      <c r="R30" s="11" t="n">
        <v>2.38</v>
      </c>
      <c r="U30" s="12"/>
      <c r="V30" s="13"/>
    </row>
    <row r="31" customFormat="false" ht="12.75" hidden="false" customHeight="false" outlineLevel="0" collapsed="false">
      <c r="A31" s="0" t="n">
        <v>21</v>
      </c>
      <c r="B31" s="7" t="n">
        <v>274186</v>
      </c>
      <c r="C31" s="7" t="n">
        <v>0</v>
      </c>
      <c r="D31" s="7" t="n">
        <v>0</v>
      </c>
      <c r="E31" s="7"/>
      <c r="F31" s="8" t="n">
        <f aca="false">R31-P31</f>
        <v>0.2</v>
      </c>
      <c r="G31" s="8" t="n">
        <f aca="false">(P31*$G$2)+$G$4+$G$6</f>
        <v>0.12453</v>
      </c>
      <c r="H31" s="8" t="n">
        <f aca="false">IF((F31-G31)&gt;0,F31-G31,0)</f>
        <v>0.0754699999999997</v>
      </c>
      <c r="I31" s="9" t="n">
        <f aca="false">B31*H31</f>
        <v>20692.8174199999</v>
      </c>
      <c r="K31" s="8" t="n">
        <f aca="false">R31-Q31</f>
        <v>0.19</v>
      </c>
      <c r="L31" s="8" t="n">
        <f aca="false">(Q31*$G$2)+$G$5+$G$6</f>
        <v>0.142515</v>
      </c>
      <c r="M31" s="8" t="n">
        <f aca="false">IF((K31-L31)&gt;0,K31-L31,0)</f>
        <v>0.0474849999999999</v>
      </c>
      <c r="N31" s="9" t="n">
        <f aca="false">C31*M31</f>
        <v>0</v>
      </c>
      <c r="P31" s="10" t="n">
        <v>2.18</v>
      </c>
      <c r="Q31" s="11" t="n">
        <v>2.19</v>
      </c>
      <c r="R31" s="11" t="n">
        <v>2.38</v>
      </c>
      <c r="U31" s="12"/>
      <c r="V31" s="13"/>
    </row>
    <row r="32" customFormat="false" ht="12.75" hidden="false" customHeight="false" outlineLevel="0" collapsed="false">
      <c r="A32" s="0" t="n">
        <v>22</v>
      </c>
      <c r="B32" s="7" t="n">
        <v>214124</v>
      </c>
      <c r="C32" s="7" t="n">
        <v>0</v>
      </c>
      <c r="D32" s="7" t="n">
        <v>0</v>
      </c>
      <c r="E32" s="7"/>
      <c r="F32" s="8" t="n">
        <f aca="false">R32-P32</f>
        <v>0.2</v>
      </c>
      <c r="G32" s="8" t="n">
        <f aca="false">(P32*$G$2)+$G$4+$G$6</f>
        <v>0.12453</v>
      </c>
      <c r="H32" s="8" t="n">
        <f aca="false">IF((F32-G32)&gt;0,F32-G32,0)</f>
        <v>0.0754699999999997</v>
      </c>
      <c r="I32" s="9" t="n">
        <f aca="false">B32*H32</f>
        <v>16159.9382799999</v>
      </c>
      <c r="K32" s="8" t="n">
        <f aca="false">R32-Q32</f>
        <v>0.19</v>
      </c>
      <c r="L32" s="8" t="n">
        <f aca="false">(Q32*$G$2)+$G$5+$G$6</f>
        <v>0.142515</v>
      </c>
      <c r="M32" s="8" t="n">
        <f aca="false">IF((K32-L32)&gt;0,K32-L32,0)</f>
        <v>0.0474849999999999</v>
      </c>
      <c r="N32" s="9" t="n">
        <f aca="false">C32*M32</f>
        <v>0</v>
      </c>
      <c r="P32" s="10" t="n">
        <v>2.18</v>
      </c>
      <c r="Q32" s="11" t="n">
        <v>2.19</v>
      </c>
      <c r="R32" s="11" t="n">
        <v>2.38</v>
      </c>
      <c r="U32" s="12"/>
      <c r="V32" s="13"/>
    </row>
    <row r="33" customFormat="false" ht="12.75" hidden="false" customHeight="false" outlineLevel="0" collapsed="false">
      <c r="A33" s="0" t="n">
        <v>23</v>
      </c>
      <c r="B33" s="7" t="n">
        <v>213729</v>
      </c>
      <c r="C33" s="7" t="n">
        <v>0</v>
      </c>
      <c r="D33" s="7" t="n">
        <v>0</v>
      </c>
      <c r="E33" s="7"/>
      <c r="F33" s="8" t="n">
        <f aca="false">R33-P33</f>
        <v>0.2</v>
      </c>
      <c r="G33" s="8" t="n">
        <f aca="false">(P33*$G$2)+$G$4+$G$6</f>
        <v>0.12453</v>
      </c>
      <c r="H33" s="8" t="n">
        <f aca="false">IF((F33-G33)&gt;0,F33-G33,0)</f>
        <v>0.0754699999999997</v>
      </c>
      <c r="I33" s="9" t="n">
        <f aca="false">B33*H33</f>
        <v>16130.1276299999</v>
      </c>
      <c r="K33" s="8" t="n">
        <f aca="false">R33-Q33</f>
        <v>0.19</v>
      </c>
      <c r="L33" s="8" t="n">
        <f aca="false">(Q33*$G$2)+$G$5+$G$6</f>
        <v>0.142515</v>
      </c>
      <c r="M33" s="8" t="n">
        <f aca="false">IF((K33-L33)&gt;0,K33-L33,0)</f>
        <v>0.0474849999999999</v>
      </c>
      <c r="N33" s="9" t="n">
        <f aca="false">C33*M33</f>
        <v>0</v>
      </c>
      <c r="P33" s="10" t="n">
        <v>2.18</v>
      </c>
      <c r="Q33" s="11" t="n">
        <v>2.19</v>
      </c>
      <c r="R33" s="11" t="n">
        <v>2.38</v>
      </c>
      <c r="U33" s="12"/>
      <c r="V33" s="13"/>
    </row>
    <row r="34" customFormat="false" ht="12.75" hidden="false" customHeight="false" outlineLevel="0" collapsed="false">
      <c r="A34" s="0" t="n">
        <v>24</v>
      </c>
      <c r="B34" s="7" t="n">
        <v>236684</v>
      </c>
      <c r="C34" s="7" t="n">
        <v>0</v>
      </c>
      <c r="D34" s="7" t="n">
        <v>0</v>
      </c>
      <c r="E34" s="7"/>
      <c r="F34" s="8" t="n">
        <f aca="false">R34-P34</f>
        <v>0.2</v>
      </c>
      <c r="G34" s="8" t="n">
        <f aca="false">(P34*$G$2)+$G$4+$G$6</f>
        <v>0.12453</v>
      </c>
      <c r="H34" s="8" t="n">
        <f aca="false">IF((F34-G34)&gt;0,F34-G34,0)</f>
        <v>0.0754699999999997</v>
      </c>
      <c r="I34" s="9" t="n">
        <f aca="false">B34*H34</f>
        <v>17862.5414799999</v>
      </c>
      <c r="K34" s="8" t="n">
        <f aca="false">R34-Q34</f>
        <v>0.19</v>
      </c>
      <c r="L34" s="8" t="n">
        <f aca="false">(Q34*$G$2)+$G$5+$G$6</f>
        <v>0.142515</v>
      </c>
      <c r="M34" s="8" t="n">
        <f aca="false">IF((K34-L34)&gt;0,K34-L34,0)</f>
        <v>0.0474849999999999</v>
      </c>
      <c r="N34" s="9" t="n">
        <f aca="false">C34*M34</f>
        <v>0</v>
      </c>
      <c r="P34" s="10" t="n">
        <v>2.18</v>
      </c>
      <c r="Q34" s="11" t="n">
        <v>2.19</v>
      </c>
      <c r="R34" s="11" t="n">
        <v>2.38</v>
      </c>
      <c r="U34" s="12"/>
      <c r="V34" s="13"/>
    </row>
    <row r="35" customFormat="false" ht="12.75" hidden="false" customHeight="false" outlineLevel="0" collapsed="false">
      <c r="A35" s="0" t="n">
        <v>25</v>
      </c>
      <c r="B35" s="7" t="n">
        <v>264938</v>
      </c>
      <c r="C35" s="7" t="n">
        <v>0</v>
      </c>
      <c r="D35" s="7" t="n">
        <v>0</v>
      </c>
      <c r="E35" s="7"/>
      <c r="F35" s="8" t="n">
        <f aca="false">R35-P35</f>
        <v>0.2</v>
      </c>
      <c r="G35" s="8" t="n">
        <f aca="false">(P35*$G$2)+$G$4+$G$6</f>
        <v>0.12453</v>
      </c>
      <c r="H35" s="8" t="n">
        <f aca="false">IF((F35-G35)&gt;0,F35-G35,0)</f>
        <v>0.0754699999999997</v>
      </c>
      <c r="I35" s="9" t="n">
        <f aca="false">B35*H35</f>
        <v>19994.8708599999</v>
      </c>
      <c r="K35" s="8" t="n">
        <f aca="false">R35-Q35</f>
        <v>0.19</v>
      </c>
      <c r="L35" s="8" t="n">
        <f aca="false">(Q35*$G$2)+$G$5+$G$6</f>
        <v>0.142515</v>
      </c>
      <c r="M35" s="8" t="n">
        <f aca="false">IF((K35-L35)&gt;0,K35-L35,0)</f>
        <v>0.0474849999999999</v>
      </c>
      <c r="N35" s="9" t="n">
        <f aca="false">C35*M35</f>
        <v>0</v>
      </c>
      <c r="P35" s="10" t="n">
        <v>2.18</v>
      </c>
      <c r="Q35" s="11" t="n">
        <v>2.19</v>
      </c>
      <c r="R35" s="11" t="n">
        <v>2.38</v>
      </c>
      <c r="U35" s="12"/>
      <c r="V35" s="13"/>
    </row>
    <row r="36" customFormat="false" ht="12.75" hidden="false" customHeight="false" outlineLevel="0" collapsed="false">
      <c r="A36" s="0" t="n">
        <v>26</v>
      </c>
      <c r="B36" s="7" t="n">
        <v>196100</v>
      </c>
      <c r="C36" s="7" t="n">
        <v>0</v>
      </c>
      <c r="D36" s="7" t="n">
        <v>0</v>
      </c>
      <c r="E36" s="7"/>
      <c r="F36" s="8" t="n">
        <f aca="false">R36-P36</f>
        <v>0.2</v>
      </c>
      <c r="G36" s="8" t="n">
        <f aca="false">(P36*$G$2)+$G$4+$G$6</f>
        <v>0.12453</v>
      </c>
      <c r="H36" s="8" t="n">
        <f aca="false">IF((F36-G36)&gt;0,F36-G36,0)</f>
        <v>0.0754699999999997</v>
      </c>
      <c r="I36" s="9" t="n">
        <f aca="false">B36*H36</f>
        <v>14799.6669999999</v>
      </c>
      <c r="K36" s="8" t="n">
        <f aca="false">R36-Q36</f>
        <v>0.19</v>
      </c>
      <c r="L36" s="8" t="n">
        <f aca="false">(Q36*$G$2)+$G$5+$G$6</f>
        <v>0.142515</v>
      </c>
      <c r="M36" s="8" t="n">
        <f aca="false">IF((K36-L36)&gt;0,K36-L36,0)</f>
        <v>0.0474849999999999</v>
      </c>
      <c r="N36" s="9" t="n">
        <f aca="false">C36*M36</f>
        <v>0</v>
      </c>
      <c r="P36" s="10" t="n">
        <v>2.18</v>
      </c>
      <c r="Q36" s="11" t="n">
        <v>2.19</v>
      </c>
      <c r="R36" s="11" t="n">
        <v>2.38</v>
      </c>
      <c r="U36" s="12"/>
      <c r="V36" s="13"/>
    </row>
    <row r="37" customFormat="false" ht="12.75" hidden="false" customHeight="false" outlineLevel="0" collapsed="false">
      <c r="A37" s="0" t="n">
        <v>27</v>
      </c>
      <c r="B37" s="7" t="n">
        <v>182937</v>
      </c>
      <c r="C37" s="7" t="n">
        <v>0</v>
      </c>
      <c r="D37" s="7" t="n">
        <v>0</v>
      </c>
      <c r="E37" s="7"/>
      <c r="F37" s="8" t="n">
        <f aca="false">R37-P37</f>
        <v>0.2</v>
      </c>
      <c r="G37" s="8" t="n">
        <f aca="false">(P37*$G$2)+$G$4+$G$6</f>
        <v>0.12453</v>
      </c>
      <c r="H37" s="8" t="n">
        <f aca="false">IF((F37-G37)&gt;0,F37-G37,0)</f>
        <v>0.0754699999999997</v>
      </c>
      <c r="I37" s="9" t="n">
        <f aca="false">B37*H37</f>
        <v>13806.25539</v>
      </c>
      <c r="K37" s="8" t="n">
        <f aca="false">R37-Q37</f>
        <v>0.19</v>
      </c>
      <c r="L37" s="8" t="n">
        <f aca="false">(Q37*$G$2)+$G$5+$G$6</f>
        <v>0.142515</v>
      </c>
      <c r="M37" s="8" t="n">
        <f aca="false">IF((K37-L37)&gt;0,K37-L37,0)</f>
        <v>0.0474849999999999</v>
      </c>
      <c r="N37" s="9" t="n">
        <f aca="false">C37*M37</f>
        <v>0</v>
      </c>
      <c r="P37" s="10" t="n">
        <v>2.18</v>
      </c>
      <c r="Q37" s="11" t="n">
        <v>2.19</v>
      </c>
      <c r="R37" s="11" t="n">
        <v>2.38</v>
      </c>
      <c r="U37" s="12"/>
      <c r="V37" s="13"/>
    </row>
    <row r="38" customFormat="false" ht="12.75" hidden="false" customHeight="false" outlineLevel="0" collapsed="false">
      <c r="A38" s="0" t="n">
        <v>28</v>
      </c>
      <c r="B38" s="7" t="n">
        <v>144157</v>
      </c>
      <c r="C38" s="7" t="n">
        <v>0</v>
      </c>
      <c r="D38" s="7" t="n">
        <v>0</v>
      </c>
      <c r="E38" s="7"/>
      <c r="F38" s="8" t="n">
        <f aca="false">R38-P38</f>
        <v>0.2</v>
      </c>
      <c r="G38" s="8" t="n">
        <f aca="false">(P38*$G$2)+$G$4+$G$6</f>
        <v>0.12453</v>
      </c>
      <c r="H38" s="8" t="n">
        <f aca="false">IF((F38-G38)&gt;0,F38-G38,0)</f>
        <v>0.0754699999999997</v>
      </c>
      <c r="I38" s="9" t="n">
        <f aca="false">B38*H38</f>
        <v>10879.52879</v>
      </c>
      <c r="K38" s="8" t="n">
        <f aca="false">R38-Q38</f>
        <v>0.19</v>
      </c>
      <c r="L38" s="8" t="n">
        <f aca="false">(Q38*$G$2)+$G$5+$G$6</f>
        <v>0.142515</v>
      </c>
      <c r="M38" s="8" t="n">
        <f aca="false">IF((K38-L38)&gt;0,K38-L38,0)</f>
        <v>0.0474849999999999</v>
      </c>
      <c r="N38" s="9" t="n">
        <f aca="false">C38*M38</f>
        <v>0</v>
      </c>
      <c r="P38" s="10" t="n">
        <v>2.18</v>
      </c>
      <c r="Q38" s="11" t="n">
        <v>2.19</v>
      </c>
      <c r="R38" s="11" t="n">
        <v>2.38</v>
      </c>
      <c r="U38" s="12"/>
      <c r="V38" s="13"/>
    </row>
    <row r="39" customFormat="false" ht="12.75" hidden="false" customHeight="false" outlineLevel="0" collapsed="false">
      <c r="A39" s="0" t="n">
        <v>29</v>
      </c>
      <c r="B39" s="7" t="n">
        <v>95069</v>
      </c>
      <c r="C39" s="7" t="n">
        <v>0</v>
      </c>
      <c r="D39" s="7" t="n">
        <v>0</v>
      </c>
      <c r="E39" s="7"/>
      <c r="F39" s="8" t="n">
        <f aca="false">R39-P39</f>
        <v>0.2</v>
      </c>
      <c r="G39" s="8" t="n">
        <f aca="false">(P39*$G$2)+$G$4+$G$6</f>
        <v>0.12453</v>
      </c>
      <c r="H39" s="8" t="n">
        <f aca="false">IF((F39-G39)&gt;0,F39-G39,0)</f>
        <v>0.0754699999999997</v>
      </c>
      <c r="I39" s="9" t="n">
        <f aca="false">B39*H39</f>
        <v>7174.85742999998</v>
      </c>
      <c r="K39" s="8" t="n">
        <f aca="false">R39-Q39</f>
        <v>0.19</v>
      </c>
      <c r="L39" s="8" t="n">
        <f aca="false">(Q39*$G$2)+$G$5+$G$6</f>
        <v>0.142515</v>
      </c>
      <c r="M39" s="8" t="n">
        <f aca="false">IF((K39-L39)&gt;0,K39-L39,0)</f>
        <v>0.0474849999999999</v>
      </c>
      <c r="N39" s="9" t="n">
        <f aca="false">C39*M39</f>
        <v>0</v>
      </c>
      <c r="P39" s="10" t="n">
        <v>2.18</v>
      </c>
      <c r="Q39" s="11" t="n">
        <v>2.19</v>
      </c>
      <c r="R39" s="11" t="n">
        <v>2.38</v>
      </c>
      <c r="U39" s="12"/>
      <c r="V39" s="13"/>
    </row>
    <row r="40" customFormat="false" ht="12.75" hidden="false" customHeight="false" outlineLevel="0" collapsed="false">
      <c r="A40" s="0" t="n">
        <v>30</v>
      </c>
      <c r="B40" s="7" t="n">
        <v>87050</v>
      </c>
      <c r="C40" s="7" t="n">
        <v>0</v>
      </c>
      <c r="D40" s="7" t="n">
        <v>0</v>
      </c>
      <c r="E40" s="7"/>
      <c r="F40" s="8" t="n">
        <f aca="false">R40-P40</f>
        <v>0.2</v>
      </c>
      <c r="G40" s="8" t="n">
        <f aca="false">(P40*$G$2)+$G$4+$G$6</f>
        <v>0.12453</v>
      </c>
      <c r="H40" s="8" t="n">
        <f aca="false">IF((F40-G40)&gt;0,F40-G40,0)</f>
        <v>0.0754699999999997</v>
      </c>
      <c r="I40" s="9" t="n">
        <f aca="false">B40*H40</f>
        <v>6569.66349999998</v>
      </c>
      <c r="K40" s="8" t="n">
        <f aca="false">R40-Q40</f>
        <v>0.19</v>
      </c>
      <c r="L40" s="8" t="n">
        <f aca="false">(Q40*$G$2)+$G$5+$G$6</f>
        <v>0.142515</v>
      </c>
      <c r="M40" s="8" t="n">
        <f aca="false">IF((K40-L40)&gt;0,K40-L40,0)</f>
        <v>0.0474849999999999</v>
      </c>
      <c r="N40" s="9" t="n">
        <f aca="false">C40*M40</f>
        <v>0</v>
      </c>
      <c r="P40" s="10" t="n">
        <v>2.18</v>
      </c>
      <c r="Q40" s="11" t="n">
        <v>2.19</v>
      </c>
      <c r="R40" s="11" t="n">
        <v>2.38</v>
      </c>
      <c r="U40" s="12"/>
      <c r="V40" s="13"/>
    </row>
    <row r="41" customFormat="false" ht="12.75" hidden="false" customHeight="false" outlineLevel="0" collapsed="false">
      <c r="A41" s="0" t="n">
        <v>31</v>
      </c>
      <c r="B41" s="7" t="n">
        <v>102584</v>
      </c>
      <c r="C41" s="7" t="n">
        <v>0</v>
      </c>
      <c r="D41" s="7" t="n">
        <v>0</v>
      </c>
      <c r="E41" s="7"/>
      <c r="F41" s="8" t="n">
        <f aca="false">R41-P41</f>
        <v>0.2</v>
      </c>
      <c r="G41" s="8" t="n">
        <f aca="false">(P41*$G$2)+$G$4+$G$6</f>
        <v>0.12453</v>
      </c>
      <c r="H41" s="8" t="n">
        <f aca="false">IF((F41-G41)&gt;0,F41-G41,0)</f>
        <v>0.0754699999999997</v>
      </c>
      <c r="I41" s="9" t="n">
        <f aca="false">B41*H41</f>
        <v>7742.01447999997</v>
      </c>
      <c r="K41" s="8" t="n">
        <f aca="false">R41-Q41</f>
        <v>0.19</v>
      </c>
      <c r="L41" s="8" t="n">
        <f aca="false">(Q41*$G$2)+$G$5+$G$6</f>
        <v>0.142515</v>
      </c>
      <c r="M41" s="8" t="n">
        <f aca="false">IF((K41-L41)&gt;0,K41-L41,0)</f>
        <v>0.0474849999999999</v>
      </c>
      <c r="N41" s="9" t="n">
        <f aca="false">C41*M41</f>
        <v>0</v>
      </c>
      <c r="P41" s="10" t="n">
        <v>2.18</v>
      </c>
      <c r="Q41" s="11" t="n">
        <v>2.19</v>
      </c>
      <c r="R41" s="11" t="n">
        <v>2.38</v>
      </c>
      <c r="U41" s="12"/>
      <c r="V41" s="13"/>
    </row>
    <row r="42" customFormat="false" ht="12.75" hidden="false" customHeight="false" outlineLevel="0" collapsed="false">
      <c r="B42" s="7"/>
      <c r="C42" s="7"/>
      <c r="D42" s="7"/>
      <c r="E42" s="7"/>
      <c r="F42" s="8"/>
      <c r="G42" s="8"/>
      <c r="H42" s="8"/>
      <c r="I42" s="9"/>
      <c r="K42" s="8"/>
      <c r="L42" s="8"/>
      <c r="M42" s="8"/>
      <c r="N42" s="9"/>
      <c r="P42" s="10"/>
      <c r="Q42" s="11"/>
      <c r="R42" s="11"/>
      <c r="U42" s="12"/>
      <c r="V42" s="13"/>
    </row>
    <row r="43" customFormat="false" ht="12.75" hidden="false" customHeight="false" outlineLevel="0" collapsed="false">
      <c r="B43" s="16" t="n">
        <f aca="false">SUM(B11:B41)</f>
        <v>6757848</v>
      </c>
      <c r="C43" s="16" t="n">
        <f aca="false">SUM(C11:C41)</f>
        <v>712791</v>
      </c>
      <c r="D43" s="16" t="n">
        <f aca="false">SUM(D11:D41)</f>
        <v>0</v>
      </c>
      <c r="E43" s="16"/>
      <c r="F43" s="8"/>
      <c r="G43" s="8"/>
      <c r="H43" s="16"/>
      <c r="I43" s="16" t="n">
        <f aca="false">SUM(I11:I41)</f>
        <v>510014.788559998</v>
      </c>
      <c r="K43" s="8"/>
      <c r="L43" s="8"/>
      <c r="M43" s="16"/>
      <c r="N43" s="16" t="n">
        <f aca="false">SUM(N11:N41)</f>
        <v>33846.880635</v>
      </c>
    </row>
  </sheetData>
  <mergeCells count="4">
    <mergeCell ref="B8:D8"/>
    <mergeCell ref="F8:I8"/>
    <mergeCell ref="K8:N8"/>
    <mergeCell ref="P8:R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N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3.85"/>
    <col collapsed="false" customWidth="true" hidden="false" outlineLevel="0" max="10" min="10" style="0" width="14.41"/>
    <col collapsed="false" customWidth="true" hidden="false" outlineLevel="0" max="12" min="12" style="0" width="12.85"/>
  </cols>
  <sheetData>
    <row r="3" customFormat="false" ht="12.75" hidden="false" customHeight="false" outlineLevel="0" collapsed="false">
      <c r="C3" s="0" t="s">
        <v>30</v>
      </c>
      <c r="D3" s="0" t="s">
        <v>30</v>
      </c>
      <c r="F3" s="0" t="s">
        <v>31</v>
      </c>
      <c r="I3" s="0" t="s">
        <v>32</v>
      </c>
      <c r="J3" s="0" t="s">
        <v>32</v>
      </c>
    </row>
    <row r="4" customFormat="false" ht="12.75" hidden="false" customHeight="false" outlineLevel="0" collapsed="false">
      <c r="C4" s="0" t="s">
        <v>33</v>
      </c>
      <c r="D4" s="0" t="s">
        <v>34</v>
      </c>
      <c r="F4" s="0" t="n">
        <v>467513</v>
      </c>
      <c r="G4" s="0" t="n">
        <v>786576</v>
      </c>
      <c r="H4" s="0" t="s">
        <v>35</v>
      </c>
      <c r="I4" s="0" t="s">
        <v>36</v>
      </c>
      <c r="J4" s="0" t="s">
        <v>37</v>
      </c>
      <c r="K4" s="0" t="s">
        <v>38</v>
      </c>
    </row>
    <row r="5" customFormat="false" ht="12.75" hidden="false" customHeight="false" outlineLevel="0" collapsed="false">
      <c r="C5" s="0" t="s">
        <v>39</v>
      </c>
      <c r="D5" s="0" t="s">
        <v>39</v>
      </c>
      <c r="F5" s="0" t="s">
        <v>36</v>
      </c>
      <c r="G5" s="0" t="s">
        <v>40</v>
      </c>
      <c r="I5" s="0" t="s">
        <v>41</v>
      </c>
      <c r="J5" s="0" t="s">
        <v>41</v>
      </c>
    </row>
    <row r="6" customFormat="false" ht="12.75" hidden="false" customHeight="false" outlineLevel="0" collapsed="false">
      <c r="B6" s="0" t="n">
        <v>36526</v>
      </c>
      <c r="C6" s="0" t="n">
        <v>0.195</v>
      </c>
      <c r="D6" s="0" t="n">
        <v>0.21</v>
      </c>
      <c r="F6" s="0" t="n">
        <v>0.042891</v>
      </c>
      <c r="G6" s="0" t="n">
        <v>0.0760185</v>
      </c>
      <c r="I6" s="1" t="n">
        <v>621615.102573</v>
      </c>
      <c r="J6" s="1" t="n">
        <v>1853624.157336</v>
      </c>
      <c r="K6" s="0" t="n">
        <v>0.95</v>
      </c>
      <c r="L6" s="17" t="n">
        <f aca="false">J6*K6</f>
        <v>1760942.9494692</v>
      </c>
    </row>
    <row r="7" customFormat="false" ht="12.75" hidden="false" customHeight="false" outlineLevel="0" collapsed="false">
      <c r="B7" s="0" t="n">
        <v>36557</v>
      </c>
      <c r="C7" s="0" t="n">
        <v>0.19</v>
      </c>
      <c r="D7" s="0" t="n">
        <v>0.22</v>
      </c>
      <c r="F7" s="0" t="n">
        <v>0.0378425</v>
      </c>
      <c r="G7" s="0" t="n">
        <v>0.0866975</v>
      </c>
      <c r="I7" s="1" t="n">
        <v>513063.9603725</v>
      </c>
      <c r="J7" s="1" t="n">
        <v>1977631.01004</v>
      </c>
    </row>
    <row r="8" customFormat="false" ht="12.75" hidden="false" customHeight="false" outlineLevel="0" collapsed="false">
      <c r="B8" s="0" t="n">
        <v>36586</v>
      </c>
      <c r="C8" s="0" t="n">
        <v>0.18</v>
      </c>
      <c r="D8" s="0" t="n">
        <v>0.22</v>
      </c>
      <c r="F8" s="0" t="n">
        <v>0.0301705</v>
      </c>
      <c r="G8" s="0" t="n">
        <v>0.0895105</v>
      </c>
      <c r="I8" s="1" t="n">
        <v>437258.129961499</v>
      </c>
      <c r="J8" s="1" t="n">
        <v>2182611.142488</v>
      </c>
    </row>
    <row r="9" customFormat="false" ht="12.75" hidden="false" customHeight="false" outlineLevel="0" collapsed="false">
      <c r="B9" s="0" t="n">
        <v>36617</v>
      </c>
      <c r="C9" s="0" t="n">
        <v>0.1075</v>
      </c>
      <c r="D9" s="0" t="n">
        <v>0.2395</v>
      </c>
      <c r="F9" s="0" t="n">
        <v>-0.040632</v>
      </c>
      <c r="G9" s="0" t="n">
        <v>0.11517</v>
      </c>
      <c r="I9" s="1" t="n">
        <v>0</v>
      </c>
      <c r="J9" s="1" t="n">
        <v>2717698.7376</v>
      </c>
    </row>
    <row r="10" customFormat="false" ht="12.75" hidden="false" customHeight="false" outlineLevel="0" collapsed="false">
      <c r="B10" s="0" t="n">
        <v>36647</v>
      </c>
      <c r="C10" s="0" t="n">
        <v>0.1075</v>
      </c>
      <c r="D10" s="0" t="n">
        <v>0.2395</v>
      </c>
      <c r="F10" s="0" t="n">
        <v>-0.0403895</v>
      </c>
      <c r="G10" s="0" t="n">
        <v>0.1154125</v>
      </c>
      <c r="I10" s="1" t="n">
        <v>0</v>
      </c>
      <c r="J10" s="1" t="n">
        <v>2814201.7806</v>
      </c>
    </row>
    <row r="11" customFormat="false" ht="12.75" hidden="false" customHeight="false" outlineLevel="0" collapsed="false">
      <c r="B11" s="0" t="n">
        <v>36678</v>
      </c>
      <c r="C11" s="0" t="n">
        <v>0.1075</v>
      </c>
      <c r="D11" s="0" t="n">
        <v>0.2395</v>
      </c>
      <c r="F11" s="0" t="n">
        <v>-0.040729</v>
      </c>
      <c r="G11" s="0" t="n">
        <v>0.115073</v>
      </c>
      <c r="I11" s="1" t="n">
        <v>0</v>
      </c>
      <c r="J11" s="1" t="n">
        <v>2715409.80144</v>
      </c>
    </row>
    <row r="12" customFormat="false" ht="12.75" hidden="false" customHeight="false" outlineLevel="0" collapsed="false">
      <c r="B12" s="0" t="n">
        <v>36708</v>
      </c>
      <c r="C12" s="0" t="n">
        <v>0.2425</v>
      </c>
      <c r="D12" s="0" t="n">
        <v>0.3445</v>
      </c>
      <c r="F12" s="0" t="n">
        <v>0.093592</v>
      </c>
      <c r="G12" s="0" t="n">
        <v>0.217939</v>
      </c>
      <c r="I12" s="1" t="n">
        <v>1356419.777576</v>
      </c>
      <c r="J12" s="1" t="n">
        <v>5314193.192784</v>
      </c>
    </row>
    <row r="13" customFormat="false" ht="12.75" hidden="false" customHeight="false" outlineLevel="0" collapsed="false">
      <c r="B13" s="0" t="n">
        <v>36739</v>
      </c>
      <c r="C13" s="0" t="n">
        <v>0.2425</v>
      </c>
      <c r="D13" s="0" t="n">
        <v>0.3445</v>
      </c>
      <c r="F13" s="0" t="n">
        <v>0.092913</v>
      </c>
      <c r="G13" s="0" t="n">
        <v>0.21726</v>
      </c>
      <c r="I13" s="1" t="n">
        <v>1346579.096439</v>
      </c>
      <c r="J13" s="1" t="n">
        <v>5297636.55456</v>
      </c>
    </row>
    <row r="14" customFormat="false" ht="12.75" hidden="false" customHeight="false" outlineLevel="0" collapsed="false">
      <c r="B14" s="0" t="n">
        <v>36770</v>
      </c>
      <c r="C14" s="0" t="n">
        <v>0.2425</v>
      </c>
      <c r="D14" s="0" t="n">
        <v>0.3445</v>
      </c>
      <c r="F14" s="0" t="n">
        <v>0.0917975</v>
      </c>
      <c r="G14" s="0" t="n">
        <v>0.2161445</v>
      </c>
      <c r="I14" s="1" t="n">
        <v>1287495.738525</v>
      </c>
      <c r="J14" s="1" t="n">
        <v>5100422.28696</v>
      </c>
    </row>
    <row r="15" customFormat="false" ht="12.75" hidden="false" customHeight="false" outlineLevel="0" collapsed="false">
      <c r="B15" s="0" t="n">
        <v>36800</v>
      </c>
      <c r="C15" s="0" t="n">
        <v>0.1625</v>
      </c>
      <c r="D15" s="0" t="n">
        <v>0.2945</v>
      </c>
      <c r="F15" s="0" t="n">
        <v>0.010682</v>
      </c>
      <c r="G15" s="0" t="n">
        <v>0.166484</v>
      </c>
      <c r="I15" s="1" t="n">
        <v>154813.189846</v>
      </c>
      <c r="J15" s="1" t="n">
        <v>4059521.882304</v>
      </c>
    </row>
    <row r="16" customFormat="false" ht="12.75" hidden="false" customHeight="false" outlineLevel="0" collapsed="false">
      <c r="B16" s="0" t="n">
        <v>36831</v>
      </c>
      <c r="C16" s="0" t="n">
        <v>0.197</v>
      </c>
      <c r="D16" s="0" t="n">
        <v>0.28</v>
      </c>
      <c r="F16" s="0" t="n">
        <v>0.0405745</v>
      </c>
      <c r="G16" s="0" t="n">
        <v>0.145</v>
      </c>
      <c r="I16" s="1" t="n">
        <v>569073.186555</v>
      </c>
      <c r="J16" s="1" t="n">
        <v>3421605.6</v>
      </c>
    </row>
    <row r="17" customFormat="false" ht="12.75" hidden="false" customHeight="false" outlineLevel="0" collapsed="false">
      <c r="B17" s="0" t="n">
        <v>36861</v>
      </c>
      <c r="C17" s="0" t="n">
        <v>0.197</v>
      </c>
      <c r="D17" s="0" t="n">
        <v>0.28</v>
      </c>
      <c r="F17" s="0" t="n">
        <v>0.0341725</v>
      </c>
      <c r="G17" s="0" t="n">
        <v>0.138598</v>
      </c>
      <c r="I17" s="1" t="n">
        <v>495258.7277675</v>
      </c>
      <c r="J17" s="1" t="n">
        <v>3379553.673888</v>
      </c>
    </row>
    <row r="18" customFormat="false" ht="12.75" hidden="false" customHeight="false" outlineLevel="0" collapsed="false">
      <c r="I18" s="1"/>
      <c r="J18" s="1"/>
    </row>
    <row r="19" customFormat="false" ht="12.75" hidden="false" customHeight="false" outlineLevel="0" collapsed="false">
      <c r="D19" s="0" t="n">
        <v>0.271375</v>
      </c>
      <c r="I19" s="1" t="n">
        <v>6781576.9096155</v>
      </c>
      <c r="J19" s="1" t="n">
        <v>40834109.82</v>
      </c>
      <c r="L19" s="0" t="s">
        <v>42</v>
      </c>
      <c r="N19" s="0" t="n">
        <v>47615686.7296155</v>
      </c>
    </row>
    <row r="20" customFormat="false" ht="12.75" hidden="false" customHeight="false" outlineLevel="0" collapsed="false">
      <c r="K20" s="0" t="s">
        <v>43</v>
      </c>
    </row>
    <row r="21" customFormat="false" ht="12.75" hidden="false" customHeight="false" outlineLevel="0" collapsed="false">
      <c r="G21" s="0" t="s">
        <v>44</v>
      </c>
      <c r="J21" s="1" t="n">
        <v>36579195.576756</v>
      </c>
      <c r="K21" s="0" t="n">
        <v>0.8958</v>
      </c>
      <c r="L21" s="0" t="s">
        <v>45</v>
      </c>
    </row>
    <row r="22" customFormat="false" ht="12.75" hidden="false" customHeight="false" outlineLevel="0" collapsed="false">
      <c r="G22" s="0" t="s">
        <v>46</v>
      </c>
      <c r="H22" s="0" t="s">
        <v>47</v>
      </c>
      <c r="I22" s="0" t="s">
        <v>48</v>
      </c>
    </row>
    <row r="23" customFormat="false" ht="12.75" hidden="false" customHeight="false" outlineLevel="0" collapsed="false">
      <c r="G23" s="0" t="n">
        <v>0.9</v>
      </c>
      <c r="H23" s="0" t="n">
        <v>1</v>
      </c>
      <c r="I23" s="0" t="n">
        <v>0.958333333333333</v>
      </c>
      <c r="J23" s="1" t="n">
        <v>39132688.5775</v>
      </c>
    </row>
    <row r="24" customFormat="false" ht="12.75" hidden="false" customHeight="false" outlineLevel="0" collapsed="false">
      <c r="G24" s="0" t="n">
        <v>0.9</v>
      </c>
      <c r="H24" s="0" t="n">
        <v>0.9</v>
      </c>
      <c r="I24" s="0" t="n">
        <v>0.9</v>
      </c>
      <c r="J24" s="1" t="n">
        <v>36750698.838</v>
      </c>
    </row>
    <row r="25" customFormat="false" ht="12.75" hidden="false" customHeight="false" outlineLevel="0" collapsed="false">
      <c r="G25" s="0" t="n">
        <v>0.8</v>
      </c>
      <c r="H25" s="0" t="n">
        <v>1</v>
      </c>
      <c r="I25" s="0" t="n">
        <v>0.916666666666667</v>
      </c>
      <c r="J25" s="1" t="n">
        <v>37431267.335</v>
      </c>
    </row>
    <row r="26" customFormat="false" ht="12.75" hidden="false" customHeight="false" outlineLevel="0" collapsed="false">
      <c r="G26" s="0" t="n">
        <v>0.8</v>
      </c>
      <c r="H26" s="0" t="n">
        <v>0.9</v>
      </c>
      <c r="I26" s="0" t="n">
        <v>0.858333333333333</v>
      </c>
      <c r="J26" s="1" t="n">
        <v>35049277.5955</v>
      </c>
    </row>
    <row r="27" customFormat="false" ht="12.75" hidden="false" customHeight="false" outlineLevel="0" collapsed="false">
      <c r="G27" s="0" t="n">
        <v>0.7</v>
      </c>
      <c r="H27" s="0" t="n">
        <v>1</v>
      </c>
      <c r="I27" s="0" t="n">
        <v>0.875</v>
      </c>
      <c r="J27" s="1" t="n">
        <v>35729846.0925</v>
      </c>
    </row>
    <row r="28" customFormat="false" ht="12.75" hidden="false" customHeight="false" outlineLevel="0" collapsed="false">
      <c r="G28" s="0" t="n">
        <v>0.7</v>
      </c>
      <c r="H28" s="0" t="n">
        <v>0.9695</v>
      </c>
      <c r="I28" s="0" t="n">
        <v>0.857208333333333</v>
      </c>
      <c r="J28" s="1" t="n">
        <v>35003339.2219525</v>
      </c>
    </row>
    <row r="29" customFormat="false" ht="12.75" hidden="false" customHeight="false" outlineLevel="0" collapsed="false">
      <c r="G29" s="0" t="n">
        <v>0.7</v>
      </c>
      <c r="H29" s="0" t="n">
        <v>0.9</v>
      </c>
      <c r="I29" s="0" t="n">
        <v>0.816666666666667</v>
      </c>
      <c r="J29" s="1" t="n">
        <v>33347856.353</v>
      </c>
    </row>
    <row r="30" customFormat="false" ht="12.75" hidden="false" customHeight="false" outlineLevel="0" collapsed="false">
      <c r="G30" s="0" t="n">
        <v>0.6</v>
      </c>
      <c r="H30" s="0" t="n">
        <v>1</v>
      </c>
      <c r="I30" s="0" t="n">
        <v>0.833333333333333</v>
      </c>
      <c r="J30" s="1" t="n">
        <v>34028424.85</v>
      </c>
    </row>
    <row r="31" customFormat="false" ht="12.75" hidden="false" customHeight="false" outlineLevel="0" collapsed="false">
      <c r="G31" s="0" t="n">
        <v>0.6</v>
      </c>
      <c r="H31" s="0" t="n">
        <v>0.9</v>
      </c>
      <c r="I31" s="0" t="n">
        <v>0.775</v>
      </c>
      <c r="J31" s="1" t="n">
        <v>31646435.1105</v>
      </c>
    </row>
    <row r="32" customFormat="false" ht="12.75" hidden="false" customHeight="false" outlineLevel="0" collapsed="false">
      <c r="G32" s="0" t="n">
        <v>0.95</v>
      </c>
      <c r="H32" s="0" t="n">
        <v>0.6</v>
      </c>
      <c r="I32" s="0" t="n">
        <v>0.745833333333333</v>
      </c>
      <c r="J32" s="1" t="n">
        <v>30455440.24075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2000-01-31T12:51:58Z</dcterms:created>
  <dc:creator>psulliv</dc:creator>
  <dc:description/>
  <dc:language>en-US</dc:language>
  <cp:lastModifiedBy>pallen</cp:lastModifiedBy>
  <cp:lastPrinted>2000-01-31T17:16:54Z</cp:lastPrinted>
  <cp:revision>0</cp:revision>
  <dc:subject/>
  <dc:title/>
</cp:coreProperties>
</file>