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<sst xmlns="http://schemas.openxmlformats.org/spreadsheetml/2006/main" count="858" uniqueCount="150">
  <si>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</si>
  <si>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</si>
  <si>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</si>
  <si>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</si>
  <si>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</si>
  <si>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</si>
  <si>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</si>
  <si>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</si>
  <si>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</si>
  <si>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</si>
  <si>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</si>
  <si>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</si>
  <si>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</si>
  <si>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</si>
  <si>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</si>
  <si>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</si>
  <si>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</si>
  <si>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</si>
  <si>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</si>
  <si>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IBM</t>
  </si>
  <si>
    <t xml:space="preserve">INTC</t>
  </si>
  <si>
    <t xml:space="preserve">PG</t>
  </si>
  <si>
    <t xml:space="preserve">TRW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</si>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</sst>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37264</v>
      </c>
      <c r="F3" s="12" t="n">
        <v>37263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2335099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2335099</v>
      </c>
      <c r="K5" s="4" t="n">
        <f aca="false">J5</f>
        <v>2335099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-2000</v>
      </c>
      <c r="D8" s="2" t="s">
        <v>0</v>
      </c>
      <c r="E8" s="13" t="n">
        <v>78.06</v>
      </c>
      <c r="F8" s="13" t="n">
        <v>76.84</v>
      </c>
      <c r="G8" s="4" t="n">
        <f aca="false">C8*(E8-F8)</f>
        <v>-2440</v>
      </c>
      <c r="H8" s="4" t="n">
        <f aca="false">C8*(E8-F8)</f>
        <v>-2440</v>
      </c>
      <c r="J8" s="4" t="n">
        <f aca="false">G8</f>
        <v>-2440</v>
      </c>
      <c r="K8" s="4" t="n">
        <f aca="false">J8</f>
        <v>-2440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-7000</v>
      </c>
      <c r="D9" s="2" t="s">
        <v>0</v>
      </c>
      <c r="E9" s="13" t="n">
        <v>124.62</v>
      </c>
      <c r="F9" s="13" t="n">
        <v>124.05</v>
      </c>
      <c r="G9" s="4" t="n">
        <f aca="false">C9*(E9-F9)</f>
        <v>-3990.00000000005</v>
      </c>
      <c r="H9" s="4" t="n">
        <f aca="false">C9*(E9-F9)</f>
        <v>-3990.00000000005</v>
      </c>
      <c r="J9" s="4" t="n">
        <f aca="false">G9</f>
        <v>-3990.00000000005</v>
      </c>
      <c r="K9" s="4" t="n">
        <f aca="false">J9</f>
        <v>-3990.00000000005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-10000</v>
      </c>
      <c r="D10" s="2" t="s">
        <v>0</v>
      </c>
      <c r="E10" s="13" t="n">
        <v>35.58</v>
      </c>
      <c r="F10" s="13" t="n">
        <v>35.27</v>
      </c>
      <c r="G10" s="4" t="n">
        <f aca="false">C10*(E10-F10)</f>
        <v>-3099.99999999995</v>
      </c>
      <c r="H10" s="4" t="n">
        <f aca="false">C10*(E10-F10)</f>
        <v>-3099.99999999995</v>
      </c>
      <c r="J10" s="4" t="n">
        <f aca="false">G10</f>
        <v>-3099.99999999995</v>
      </c>
      <c r="K10" s="4" t="n">
        <f aca="false">J10</f>
        <v>-3099.99999999995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-10000</v>
      </c>
      <c r="D11" s="2" t="s">
        <v>0</v>
      </c>
      <c r="E11" s="13" t="n">
        <v>77.76</v>
      </c>
      <c r="F11" s="13" t="n">
        <v>77.55</v>
      </c>
      <c r="G11" s="4" t="n">
        <f aca="false">C11*(E11-F11)</f>
        <v>-2100.00000000008</v>
      </c>
      <c r="H11" s="4" t="n">
        <f aca="false">C11*(E11-F11)</f>
        <v>-2100.00000000008</v>
      </c>
      <c r="J11" s="4" t="n">
        <f aca="false">G11</f>
        <v>-2100.00000000008</v>
      </c>
      <c r="K11" s="4" t="n">
        <f aca="false">J11</f>
        <v>-2100.00000000008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36.6</v>
      </c>
      <c r="F12" s="13" t="n">
        <v>37.62</v>
      </c>
      <c r="G12" s="4" t="n">
        <f aca="false">C12*(E12-F12)</f>
        <v>10200</v>
      </c>
      <c r="H12" s="4" t="n">
        <f aca="false">C12*(E12-F12)</f>
        <v>10200</v>
      </c>
      <c r="J12" s="4" t="n">
        <f aca="false">G12</f>
        <v>10200</v>
      </c>
      <c r="K12" s="4" t="n">
        <f aca="false">J12</f>
        <v>10200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/>
      <c r="B13" s="10" t="s">
        <v>23</v>
      </c>
      <c r="C13" s="2" t="s">
        <v>0</v>
      </c>
      <c r="E13" s="17" t="s">
        <v>0</v>
      </c>
      <c r="F13" s="17" t="s">
        <v>0</v>
      </c>
      <c r="G13" s="17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4" t="s">
        <v>0</v>
      </c>
      <c r="B14" s="1" t="s">
        <v>24</v>
      </c>
      <c r="C14" s="2" t="n">
        <v>-19000</v>
      </c>
      <c r="E14" s="13" t="n">
        <v>0.05</v>
      </c>
      <c r="F14" s="13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  <c r="N14" s="6" t="s">
        <v>0</v>
      </c>
    </row>
    <row r="15" customFormat="false" ht="12.75" hidden="false" customHeight="false" outlineLevel="0" collapsed="false">
      <c r="A15" s="14" t="s">
        <v>0</v>
      </c>
      <c r="B15" s="1" t="s">
        <v>25</v>
      </c>
      <c r="C15" s="2" t="n">
        <v>-1000</v>
      </c>
      <c r="E15" s="13" t="n">
        <v>2.35</v>
      </c>
      <c r="F15" s="13" t="n">
        <v>2.35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1000</v>
      </c>
      <c r="E16" s="13" t="n">
        <v>0.8</v>
      </c>
      <c r="F16" s="13" t="n">
        <v>0.8</v>
      </c>
      <c r="G16" s="4" t="n">
        <f aca="false">(E16-F16)*C16</f>
        <v>0</v>
      </c>
      <c r="H16" s="4" t="n">
        <f aca="false">C16*(E16-F16)</f>
        <v>0</v>
      </c>
      <c r="J16" s="4" t="n">
        <f aca="false">G16</f>
        <v>0</v>
      </c>
      <c r="K16" s="4" t="n">
        <f aca="false">J16</f>
        <v>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4"/>
      <c r="E17" s="13" t="s">
        <v>0</v>
      </c>
      <c r="F17" s="13" t="s">
        <v>0</v>
      </c>
      <c r="M17" s="6" t="s">
        <v>0</v>
      </c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8" t="s">
        <v>0</v>
      </c>
      <c r="F18" s="18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2333669</v>
      </c>
      <c r="N18" s="6" t="n">
        <v>2335099</v>
      </c>
      <c r="O18" s="19" t="n">
        <f aca="false">M18-N18</f>
        <v>-1430</v>
      </c>
    </row>
    <row r="19" customFormat="false" ht="12.75" hidden="false" customHeight="false" outlineLevel="0" collapsed="false">
      <c r="A19" s="8"/>
      <c r="E19" s="18"/>
      <c r="F19" s="18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28</v>
      </c>
      <c r="B20" s="1" t="s">
        <v>29</v>
      </c>
      <c r="C20" s="2" t="n">
        <v>4065.49</v>
      </c>
      <c r="D20" s="2" t="s">
        <v>0</v>
      </c>
      <c r="E20" s="13" t="n">
        <v>1</v>
      </c>
      <c r="F20" s="13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4065.49</v>
      </c>
      <c r="K20" s="4" t="n">
        <f aca="false">J20</f>
        <v>4065.49</v>
      </c>
      <c r="L20" s="5" t="n">
        <v>1</v>
      </c>
      <c r="M20" s="6" t="s">
        <v>0</v>
      </c>
      <c r="N20" s="6" t="s">
        <v>0</v>
      </c>
      <c r="O20" s="3" t="n">
        <v>0.386</v>
      </c>
    </row>
    <row r="21" customFormat="false" ht="12.75" hidden="false" customHeight="false" outlineLevel="0" collapsed="false">
      <c r="A21" s="8"/>
      <c r="D21" s="2" t="s">
        <v>0</v>
      </c>
      <c r="E21" s="18"/>
      <c r="F21" s="18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30</v>
      </c>
      <c r="B22" s="16" t="s">
        <v>31</v>
      </c>
      <c r="C22" s="2" t="n">
        <v>900</v>
      </c>
      <c r="E22" s="13" t="n">
        <v>15.69</v>
      </c>
      <c r="F22" s="13" t="n">
        <v>15.49</v>
      </c>
      <c r="G22" s="4" t="n">
        <f aca="false">C22*(E22-F22)</f>
        <v>179.999999999999</v>
      </c>
      <c r="H22" s="4" t="n">
        <f aca="false">C22*(E22-F22)</f>
        <v>179.999999999999</v>
      </c>
      <c r="I22" s="13"/>
      <c r="J22" s="4" t="n">
        <f aca="false">C22*E22</f>
        <v>14121</v>
      </c>
      <c r="K22" s="4" t="n">
        <f aca="false">J22</f>
        <v>14121</v>
      </c>
      <c r="L22" s="5" t="n">
        <v>2</v>
      </c>
      <c r="M22" s="6" t="s">
        <v>0</v>
      </c>
      <c r="O22" s="19" t="n">
        <f aca="false">O18*O20</f>
        <v>-551.98</v>
      </c>
    </row>
    <row r="23" customFormat="false" ht="12.75" hidden="false" customHeight="false" outlineLevel="0" collapsed="false">
      <c r="A23" s="8" t="s">
        <v>32</v>
      </c>
      <c r="B23" s="16" t="s">
        <v>33</v>
      </c>
      <c r="C23" s="2" t="n">
        <v>100</v>
      </c>
      <c r="E23" s="13" t="n">
        <v>17.12</v>
      </c>
      <c r="F23" s="13" t="n">
        <v>17.35</v>
      </c>
      <c r="G23" s="4" t="n">
        <f aca="false">C23*(E23-F23)</f>
        <v>-23</v>
      </c>
      <c r="H23" s="4" t="n">
        <f aca="false">C23*(E23-F23)</f>
        <v>-23</v>
      </c>
      <c r="I23" s="13"/>
      <c r="J23" s="4" t="n">
        <f aca="false">C23*E23</f>
        <v>1712</v>
      </c>
      <c r="K23" s="4" t="n">
        <f aca="false">J23</f>
        <v>1712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34</v>
      </c>
      <c r="B24" s="16" t="s">
        <v>35</v>
      </c>
      <c r="C24" s="2" t="n">
        <v>83</v>
      </c>
      <c r="D24" s="2" t="s">
        <v>0</v>
      </c>
      <c r="E24" s="13" t="n">
        <v>42.66</v>
      </c>
      <c r="F24" s="13" t="n">
        <v>42.1</v>
      </c>
      <c r="G24" s="4" t="n">
        <f aca="false">C24*(E24-F24)</f>
        <v>46.4799999999996</v>
      </c>
      <c r="H24" s="4" t="n">
        <f aca="false">C24*(E24-F24)</f>
        <v>46.4799999999996</v>
      </c>
      <c r="I24" s="13"/>
      <c r="J24" s="4" t="n">
        <f aca="false">C24*E24</f>
        <v>3540.78</v>
      </c>
      <c r="K24" s="4" t="n">
        <f aca="false">J24</f>
        <v>3540.78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6" t="s">
        <v>36</v>
      </c>
      <c r="C25" s="2" t="n">
        <v>169</v>
      </c>
      <c r="E25" s="13" t="n">
        <v>14.31</v>
      </c>
      <c r="F25" s="13" t="n">
        <v>14.4</v>
      </c>
      <c r="G25" s="4" t="n">
        <f aca="false">C25*(E25-F25)</f>
        <v>-15.21</v>
      </c>
      <c r="H25" s="4" t="n">
        <f aca="false">C25*(E25-F25)</f>
        <v>-15.21</v>
      </c>
      <c r="I25" s="13"/>
      <c r="J25" s="4" t="n">
        <f aca="false">C25*E25</f>
        <v>2418.39</v>
      </c>
      <c r="K25" s="4" t="n">
        <f aca="false">J25</f>
        <v>2418.39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6" t="s">
        <v>37</v>
      </c>
      <c r="C26" s="2" t="n">
        <v>2202.28</v>
      </c>
      <c r="D26" s="2" t="s">
        <v>0</v>
      </c>
      <c r="E26" s="13" t="n">
        <v>1</v>
      </c>
      <c r="F26" s="13" t="n">
        <v>1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2202.28</v>
      </c>
      <c r="K26" s="4" t="n">
        <f aca="false">J26</f>
        <v>2202.28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825.48</v>
      </c>
      <c r="D27" s="2" t="s">
        <v>0</v>
      </c>
      <c r="E27" s="13" t="n">
        <v>1</v>
      </c>
      <c r="F27" s="13" t="n">
        <v>1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825.48</v>
      </c>
      <c r="K27" s="4" t="n">
        <f aca="false">J27</f>
        <v>825.48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6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39</v>
      </c>
      <c r="B29" s="1" t="s">
        <v>40</v>
      </c>
      <c r="C29" s="2" t="n">
        <v>136250.86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5"/>
      <c r="J29" s="4" t="n">
        <f aca="false">C29*E29</f>
        <v>136250.86</v>
      </c>
      <c r="K29" s="4" t="n">
        <f aca="false">J29</f>
        <v>136250.86</v>
      </c>
      <c r="L29" s="5" t="n">
        <v>1</v>
      </c>
      <c r="M29" s="6" t="s">
        <v>0</v>
      </c>
    </row>
    <row r="30" customFormat="false" ht="12.75" hidden="false" customHeight="false" outlineLevel="0" collapsed="false">
      <c r="A30" s="21" t="s">
        <v>0</v>
      </c>
      <c r="B30" s="1" t="s">
        <v>0</v>
      </c>
      <c r="C30" s="22" t="s">
        <v>0</v>
      </c>
      <c r="E30" s="13" t="s">
        <v>0</v>
      </c>
      <c r="F30" s="13" t="s">
        <v>0</v>
      </c>
      <c r="G30" s="1" t="s">
        <v>0</v>
      </c>
      <c r="H30" s="4" t="s">
        <v>0</v>
      </c>
      <c r="I30" s="5"/>
      <c r="J30" s="4" t="s">
        <v>0</v>
      </c>
      <c r="K30" s="20" t="s">
        <v>0</v>
      </c>
      <c r="M30" s="6" t="s">
        <v>0</v>
      </c>
    </row>
    <row r="31" customFormat="false" ht="12.75" hidden="false" customHeight="false" outlineLevel="0" collapsed="false">
      <c r="A31" s="8" t="s">
        <v>41</v>
      </c>
      <c r="B31" s="1" t="s">
        <v>42</v>
      </c>
      <c r="C31" s="2" t="n">
        <v>51648.45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51648.45</v>
      </c>
      <c r="K31" s="4" t="n">
        <f aca="false">J31</f>
        <v>51648.45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E32" s="13"/>
      <c r="F32" s="13"/>
      <c r="I32" s="5"/>
    </row>
    <row r="33" customFormat="false" ht="12.75" hidden="false" customHeight="false" outlineLevel="0" collapsed="false">
      <c r="A33" s="8" t="s">
        <v>43</v>
      </c>
      <c r="B33" s="3" t="s">
        <v>44</v>
      </c>
      <c r="E33" s="13" t="s">
        <v>0</v>
      </c>
      <c r="F33" s="13" t="s">
        <v>0</v>
      </c>
      <c r="H33" s="4" t="s">
        <v>0</v>
      </c>
      <c r="I33" s="5"/>
      <c r="L33" s="0"/>
      <c r="M33" s="6" t="s">
        <v>0</v>
      </c>
    </row>
    <row r="34" customFormat="false" ht="12.75" hidden="false" customHeight="false" outlineLevel="0" collapsed="false">
      <c r="A34" s="8"/>
      <c r="B34" s="1" t="s">
        <v>45</v>
      </c>
      <c r="C34" s="2" t="n">
        <v>1307.5862</v>
      </c>
      <c r="D34" s="2" t="n">
        <f aca="false">C34*1</f>
        <v>1307.5862</v>
      </c>
      <c r="E34" s="23" t="n">
        <v>0.73</v>
      </c>
      <c r="F34" s="23" t="n">
        <v>0.68</v>
      </c>
      <c r="G34" s="4" t="n">
        <f aca="false">C34*(E34-F34)</f>
        <v>65.3793099999999</v>
      </c>
      <c r="H34" s="4" t="n">
        <f aca="false">C34*(E34-F34)</f>
        <v>65.3793099999999</v>
      </c>
      <c r="I34" s="13"/>
      <c r="J34" s="4" t="n">
        <f aca="false">C34*E34</f>
        <v>954.537926</v>
      </c>
      <c r="K34" s="4" t="n">
        <f aca="false">J34</f>
        <v>954.537926</v>
      </c>
      <c r="L34" s="0"/>
      <c r="M34" s="6" t="s">
        <v>0</v>
      </c>
    </row>
    <row r="35" customFormat="false" ht="12.75" hidden="false" customHeight="false" outlineLevel="0" collapsed="false">
      <c r="A35" s="8"/>
      <c r="B35" s="1" t="s">
        <v>46</v>
      </c>
      <c r="C35" s="2" t="n">
        <v>178.0334</v>
      </c>
      <c r="D35" s="2" t="n">
        <f aca="false">C35*1</f>
        <v>178.0334</v>
      </c>
      <c r="E35" s="13" t="n">
        <f aca="false">E$34</f>
        <v>0.73</v>
      </c>
      <c r="F35" s="13" t="n">
        <f aca="false">F$34</f>
        <v>0.68</v>
      </c>
      <c r="G35" s="4" t="n">
        <f aca="false">C35*(E35-F35)</f>
        <v>8.90166999999999</v>
      </c>
      <c r="H35" s="4" t="n">
        <f aca="false">C35*(E35-F35)</f>
        <v>8.90166999999999</v>
      </c>
      <c r="I35" s="13"/>
      <c r="J35" s="4" t="n">
        <f aca="false">C35*E35</f>
        <v>129.964382</v>
      </c>
      <c r="K35" s="4" t="n">
        <f aca="false">J35</f>
        <v>129.964382</v>
      </c>
      <c r="L35" s="0"/>
      <c r="M35" s="6" t="s">
        <v>0</v>
      </c>
    </row>
    <row r="36" customFormat="false" ht="12.75" hidden="false" customHeight="false" outlineLevel="0" collapsed="false">
      <c r="A36" s="8"/>
      <c r="B36" s="1" t="s">
        <v>47</v>
      </c>
      <c r="C36" s="2" t="n">
        <v>402.8541</v>
      </c>
      <c r="D36" s="2" t="n">
        <f aca="false">C36*1</f>
        <v>402.8541</v>
      </c>
      <c r="E36" s="13" t="n">
        <f aca="false">E$34</f>
        <v>0.73</v>
      </c>
      <c r="F36" s="13" t="n">
        <f aca="false">F$34</f>
        <v>0.68</v>
      </c>
      <c r="G36" s="4" t="n">
        <f aca="false">C36*(E36-F36)</f>
        <v>20.142705</v>
      </c>
      <c r="H36" s="4" t="n">
        <f aca="false">C36*(E36-F36)</f>
        <v>20.142705</v>
      </c>
      <c r="I36" s="13"/>
      <c r="J36" s="4" t="n">
        <f aca="false">C36*E36</f>
        <v>294.083493</v>
      </c>
      <c r="K36" s="4" t="n">
        <f aca="false">J36</f>
        <v>294.083493</v>
      </c>
      <c r="L36" s="0"/>
      <c r="M36" s="6" t="s">
        <v>0</v>
      </c>
    </row>
    <row r="37" customFormat="false" ht="12.75" hidden="false" customHeight="false" outlineLevel="0" collapsed="false">
      <c r="A37" s="8"/>
      <c r="E37" s="13"/>
      <c r="F37" s="13"/>
      <c r="I37" s="13"/>
      <c r="L37" s="0"/>
    </row>
    <row r="38" customFormat="false" ht="12.75" hidden="false" customHeight="false" outlineLevel="0" collapsed="false">
      <c r="A38" s="8"/>
      <c r="E38" s="13"/>
      <c r="F38" s="13"/>
      <c r="H38" s="4" t="s">
        <v>0</v>
      </c>
      <c r="I38" s="5"/>
      <c r="M38" s="6" t="s">
        <v>0</v>
      </c>
    </row>
    <row r="39" customFormat="false" ht="12.75" hidden="false" customHeight="false" outlineLevel="0" collapsed="false">
      <c r="A39" s="8" t="s">
        <v>48</v>
      </c>
      <c r="B39" s="1" t="s">
        <v>42</v>
      </c>
      <c r="C39" s="6" t="n">
        <v>0</v>
      </c>
      <c r="D39" s="2" t="s">
        <v>0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13"/>
      <c r="J39" s="4" t="n">
        <f aca="false">C39*E39</f>
        <v>0</v>
      </c>
      <c r="K39" s="4" t="n">
        <f aca="false">J39</f>
        <v>0</v>
      </c>
      <c r="L39" s="5" t="n">
        <v>1</v>
      </c>
    </row>
    <row r="40" customFormat="false" ht="12.75" hidden="false" customHeight="false" outlineLevel="0" collapsed="false">
      <c r="A40" s="8" t="s">
        <v>0</v>
      </c>
      <c r="B40" s="1" t="s">
        <v>49</v>
      </c>
      <c r="C40" s="6" t="n">
        <v>3117096.61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3117096.61</v>
      </c>
      <c r="K40" s="4" t="n">
        <f aca="false">J40</f>
        <v>3117096.61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50</v>
      </c>
      <c r="C41" s="2" t="n">
        <v>-5000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250</v>
      </c>
    </row>
    <row r="42" customFormat="false" ht="12.75" hidden="false" customHeight="false" outlineLevel="0" collapsed="false">
      <c r="A42" s="14" t="s">
        <v>0</v>
      </c>
      <c r="B42" s="1" t="s">
        <v>51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750</v>
      </c>
    </row>
    <row r="43" customFormat="false" ht="12.75" hidden="false" customHeight="false" outlineLevel="0" collapsed="false">
      <c r="A43" s="14" t="s">
        <v>0</v>
      </c>
      <c r="B43" s="1" t="s">
        <v>52</v>
      </c>
      <c r="C43" s="2" t="n">
        <v>-7500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375</v>
      </c>
    </row>
    <row r="44" customFormat="false" ht="12.75" hidden="false" customHeight="false" outlineLevel="0" collapsed="false">
      <c r="A44" s="14" t="s">
        <v>0</v>
      </c>
      <c r="B44" s="1" t="s">
        <v>53</v>
      </c>
      <c r="C44" s="2" t="n">
        <v>-5000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250</v>
      </c>
    </row>
    <row r="45" customFormat="false" ht="12.75" hidden="false" customHeight="false" outlineLevel="0" collapsed="false">
      <c r="A45" s="14" t="s">
        <v>0</v>
      </c>
      <c r="B45" s="1" t="s">
        <v>54</v>
      </c>
      <c r="C45" s="2" t="n">
        <v>-15000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750</v>
      </c>
      <c r="N45" s="6" t="s">
        <v>0</v>
      </c>
    </row>
    <row r="46" customFormat="false" ht="12.75" hidden="false" customHeight="false" outlineLevel="0" collapsed="false">
      <c r="A46" s="14" t="s">
        <v>0</v>
      </c>
      <c r="B46" s="1" t="s">
        <v>55</v>
      </c>
      <c r="C46" s="2" t="n">
        <v>-2500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125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56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250</v>
      </c>
    </row>
    <row r="48" customFormat="false" ht="12.75" hidden="false" customHeight="false" outlineLevel="0" collapsed="false">
      <c r="A48" s="14" t="s">
        <v>0</v>
      </c>
      <c r="B48" s="1" t="s">
        <v>57</v>
      </c>
      <c r="C48" s="2" t="n">
        <v>-15000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750</v>
      </c>
      <c r="O48" s="3" t="s">
        <v>0</v>
      </c>
    </row>
    <row r="49" customFormat="false" ht="12.75" hidden="false" customHeight="false" outlineLevel="0" collapsed="false">
      <c r="A49" s="14" t="s">
        <v>0</v>
      </c>
      <c r="B49" s="1" t="s">
        <v>58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59</v>
      </c>
      <c r="C50" s="2" t="n">
        <v>-10000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500</v>
      </c>
      <c r="O50" s="4" t="s">
        <v>0</v>
      </c>
    </row>
    <row r="51" customFormat="false" ht="12.75" hidden="false" customHeight="false" outlineLevel="0" collapsed="false">
      <c r="A51" s="14" t="s">
        <v>0</v>
      </c>
      <c r="B51" s="1" t="s">
        <v>60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61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  <c r="P52" s="1" t="s">
        <v>0</v>
      </c>
    </row>
    <row r="53" customFormat="false" ht="12.75" hidden="false" customHeight="false" outlineLevel="0" collapsed="false">
      <c r="A53" s="14" t="s">
        <v>0</v>
      </c>
      <c r="B53" s="1" t="s">
        <v>62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24" t="n">
        <f aca="false">C53*E53*-1</f>
        <v>500</v>
      </c>
      <c r="O53" s="6" t="s">
        <v>0</v>
      </c>
    </row>
    <row r="54" customFormat="false" ht="13.5" hidden="false" customHeight="false" outlineLevel="0" collapsed="false">
      <c r="A54" s="14" t="s">
        <v>0</v>
      </c>
      <c r="B54" s="1" t="s">
        <v>63</v>
      </c>
      <c r="C54" s="2" t="n">
        <v>-5000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5" t="n">
        <f aca="false">C54*E54*-1</f>
        <v>250</v>
      </c>
      <c r="N54" s="6" t="n">
        <v>0</v>
      </c>
      <c r="O54" s="6" t="n">
        <v>3117096.61</v>
      </c>
    </row>
    <row r="55" customFormat="false" ht="12.75" hidden="false" customHeight="false" outlineLevel="0" collapsed="false">
      <c r="A55" s="8" t="s">
        <v>0</v>
      </c>
      <c r="C55" s="26" t="s">
        <v>0</v>
      </c>
      <c r="D55" s="2" t="s">
        <v>0</v>
      </c>
      <c r="E55" s="13"/>
      <c r="F55" s="13"/>
      <c r="G55" s="4" t="s">
        <v>0</v>
      </c>
      <c r="H55" s="4" t="s">
        <v>0</v>
      </c>
      <c r="I55" s="13"/>
      <c r="J55" s="4" t="str">
        <f aca="false">G55</f>
        <v> </v>
      </c>
      <c r="K55" s="4" t="str">
        <f aca="false">J55</f>
        <v> </v>
      </c>
      <c r="M55" s="6" t="n">
        <f aca="false">SUM(M41:M54)</f>
        <v>6500</v>
      </c>
      <c r="N55" s="6" t="n">
        <f aca="false">SUM(H39:H54)</f>
        <v>0</v>
      </c>
      <c r="O55" s="6" t="n">
        <f aca="false">SUM(K39:K54)</f>
        <v>3117096.61</v>
      </c>
      <c r="P55" s="1" t="s">
        <v>0</v>
      </c>
      <c r="R55" s="6" t="s">
        <v>0</v>
      </c>
    </row>
    <row r="56" customFormat="false" ht="12.75" hidden="false" customHeight="false" outlineLevel="0" collapsed="false">
      <c r="A56" s="8" t="s">
        <v>48</v>
      </c>
      <c r="B56" s="1" t="s">
        <v>64</v>
      </c>
      <c r="C56" s="2" t="n">
        <v>387</v>
      </c>
      <c r="D56" s="2" t="s">
        <v>0</v>
      </c>
      <c r="E56" s="23" t="n">
        <v>38.9</v>
      </c>
      <c r="F56" s="23" t="n">
        <v>39.36</v>
      </c>
      <c r="G56" s="4" t="n">
        <f aca="false">C56*(E56-F56)</f>
        <v>-178.02</v>
      </c>
      <c r="H56" s="4" t="n">
        <f aca="false">C56*(E56-F56)</f>
        <v>-178.02</v>
      </c>
      <c r="I56" s="13"/>
      <c r="J56" s="4" t="n">
        <f aca="false">C56*E56</f>
        <v>15054.3</v>
      </c>
      <c r="K56" s="4" t="n">
        <f aca="false">J56</f>
        <v>15054.3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42</v>
      </c>
      <c r="C57" s="2" t="n">
        <v>201.83</v>
      </c>
      <c r="D57" s="2" t="s">
        <v>0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201.83</v>
      </c>
      <c r="K57" s="4" t="n">
        <f aca="false">J57</f>
        <v>201.83</v>
      </c>
      <c r="L57" s="5" t="n">
        <v>1</v>
      </c>
    </row>
    <row r="58" customFormat="false" ht="12.75" hidden="false" customHeight="false" outlineLevel="0" collapsed="false">
      <c r="A58" s="8" t="s">
        <v>0</v>
      </c>
      <c r="B58" s="3" t="s">
        <v>0</v>
      </c>
      <c r="C58" s="2" t="s">
        <v>0</v>
      </c>
      <c r="D58" s="2" t="s">
        <v>0</v>
      </c>
      <c r="E58" s="13" t="s">
        <v>0</v>
      </c>
      <c r="F58" s="13" t="s">
        <v>0</v>
      </c>
      <c r="H58" s="4" t="s">
        <v>0</v>
      </c>
      <c r="I58" s="5"/>
      <c r="K58" s="20"/>
      <c r="O58" s="6" t="s">
        <v>0</v>
      </c>
    </row>
    <row r="59" customFormat="false" ht="12.75" hidden="false" customHeight="false" outlineLevel="0" collapsed="false">
      <c r="A59" s="8" t="s">
        <v>65</v>
      </c>
      <c r="B59" s="1" t="s">
        <v>66</v>
      </c>
      <c r="C59" s="2" t="n">
        <v>19913.557</v>
      </c>
      <c r="D59" s="2" t="s">
        <v>0</v>
      </c>
      <c r="E59" s="13" t="n">
        <v>10.88</v>
      </c>
      <c r="F59" s="13" t="n">
        <v>10.88</v>
      </c>
      <c r="G59" s="4" t="n">
        <f aca="false">C59*(E59-F59)</f>
        <v>0</v>
      </c>
      <c r="H59" s="4" t="n">
        <f aca="false">C59*(E59-F59)</f>
        <v>0</v>
      </c>
      <c r="I59" s="13" t="s">
        <v>0</v>
      </c>
      <c r="J59" s="4" t="n">
        <f aca="false">C59*E59</f>
        <v>216659.50016</v>
      </c>
      <c r="K59" s="4" t="n">
        <f aca="false">J59</f>
        <v>216659.50016</v>
      </c>
      <c r="L59" s="5" t="n">
        <v>1</v>
      </c>
    </row>
    <row r="60" customFormat="false" ht="12.75" hidden="false" customHeight="false" outlineLevel="0" collapsed="false">
      <c r="A60" s="8"/>
      <c r="E60" s="1"/>
      <c r="F60" s="1"/>
      <c r="G60" s="20"/>
      <c r="H60" s="4" t="s">
        <v>0</v>
      </c>
      <c r="I60" s="1" t="s">
        <v>0</v>
      </c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67</v>
      </c>
      <c r="B61" s="1" t="s">
        <v>68</v>
      </c>
      <c r="C61" s="2" t="n">
        <v>30000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30000</v>
      </c>
      <c r="K61" s="4" t="n">
        <f aca="false">J61</f>
        <v>30000</v>
      </c>
      <c r="L61" s="5" t="n">
        <v>1</v>
      </c>
    </row>
    <row r="62" customFormat="false" ht="12.75" hidden="false" customHeight="false" outlineLevel="0" collapsed="false">
      <c r="E62" s="1"/>
      <c r="F62" s="1"/>
      <c r="G62" s="20"/>
      <c r="H62" s="4" t="s">
        <v>0</v>
      </c>
      <c r="I62" s="1"/>
      <c r="J62" s="4" t="s">
        <v>0</v>
      </c>
    </row>
    <row r="63" customFormat="false" ht="12.75" hidden="false" customHeight="false" outlineLevel="0" collapsed="false">
      <c r="A63" s="8" t="s">
        <v>69</v>
      </c>
      <c r="B63" s="1" t="s">
        <v>70</v>
      </c>
      <c r="C63" s="2" t="n">
        <v>3829.12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3829.12</v>
      </c>
      <c r="K63" s="4" t="n">
        <f aca="false">J63</f>
        <v>3829.12</v>
      </c>
      <c r="L63" s="5" t="n">
        <v>1</v>
      </c>
    </row>
    <row r="64" customFormat="false" ht="12.75" hidden="false" customHeight="false" outlineLevel="0" collapsed="false">
      <c r="A64" s="8"/>
      <c r="B64" s="1" t="s">
        <v>71</v>
      </c>
      <c r="C64" s="2" t="n">
        <v>4769.42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4769.42</v>
      </c>
      <c r="K64" s="4" t="n">
        <f aca="false">J64</f>
        <v>4769.42</v>
      </c>
      <c r="L64" s="5" t="n">
        <v>1</v>
      </c>
    </row>
    <row r="65" customFormat="false" ht="12.75" hidden="false" customHeight="false" outlineLevel="0" collapsed="false">
      <c r="E65" s="1"/>
      <c r="F65" s="1"/>
      <c r="G65" s="20"/>
      <c r="H65" s="4" t="s">
        <v>0</v>
      </c>
      <c r="I65" s="1"/>
      <c r="K65" s="4" t="s">
        <v>0</v>
      </c>
    </row>
    <row r="66" customFormat="false" ht="12.75" hidden="false" customHeight="false" outlineLevel="0" collapsed="false">
      <c r="A66" s="8" t="s">
        <v>72</v>
      </c>
      <c r="B66" s="1" t="s">
        <v>73</v>
      </c>
      <c r="C66" s="2" t="n">
        <v>9759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9759</v>
      </c>
      <c r="K66" s="4" t="n">
        <f aca="false">J66</f>
        <v>9759</v>
      </c>
      <c r="L66" s="5" t="n">
        <v>1</v>
      </c>
      <c r="M66" s="6" t="s">
        <v>74</v>
      </c>
    </row>
    <row r="67" customFormat="false" ht="12.75" hidden="false" customHeight="false" outlineLevel="0" collapsed="false">
      <c r="A67" s="8"/>
      <c r="B67" s="1" t="s">
        <v>75</v>
      </c>
      <c r="C67" s="2" t="n">
        <v>3718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3718</v>
      </c>
      <c r="K67" s="4" t="n">
        <f aca="false">J67</f>
        <v>3718</v>
      </c>
      <c r="L67" s="5" t="n">
        <v>1</v>
      </c>
      <c r="M67" s="6" t="n">
        <f aca="false">(C8*E8)+(C9*E9)+(C10*E10)+(C11*E11)+(C12*E12)</f>
        <v>-2527860</v>
      </c>
      <c r="N67" s="27" t="n">
        <f aca="false">M67/M74</f>
        <v>-0.456804556156319</v>
      </c>
      <c r="O67" s="3" t="s">
        <v>17</v>
      </c>
    </row>
    <row r="68" customFormat="false" ht="12.75" hidden="false" customHeight="false" outlineLevel="0" collapsed="false">
      <c r="A68" s="8"/>
      <c r="B68" s="1" t="s">
        <v>76</v>
      </c>
      <c r="C68" s="2" t="n">
        <v>943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943</v>
      </c>
      <c r="K68" s="4" t="n">
        <f aca="false">J68</f>
        <v>943</v>
      </c>
      <c r="L68" s="5" t="n">
        <v>1</v>
      </c>
      <c r="M68" s="6" t="n">
        <f aca="false">SUMIF(L5:L75,2,K5:K75)</f>
        <v>40537.312726742</v>
      </c>
      <c r="N68" s="27" t="n">
        <f aca="false">M68/M74</f>
        <v>0.00732541720977794</v>
      </c>
      <c r="O68" s="3" t="s">
        <v>44</v>
      </c>
    </row>
    <row r="69" customFormat="false" ht="12.75" hidden="false" customHeight="false" outlineLevel="0" collapsed="false">
      <c r="A69" s="8"/>
      <c r="B69" s="1" t="s">
        <v>77</v>
      </c>
      <c r="C69" s="2" t="n">
        <v>1235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1235</v>
      </c>
      <c r="K69" s="4" t="n">
        <f aca="false">J69</f>
        <v>1235</v>
      </c>
      <c r="L69" s="5" t="n">
        <v>1</v>
      </c>
      <c r="M69" s="6" t="s">
        <v>78</v>
      </c>
      <c r="N69" s="27"/>
      <c r="O69" s="4" t="s">
        <v>0</v>
      </c>
    </row>
    <row r="70" customFormat="false" ht="12.75" hidden="false" customHeight="false" outlineLevel="0" collapsed="false">
      <c r="A70" s="8"/>
      <c r="B70" s="1" t="s">
        <v>79</v>
      </c>
      <c r="C70" s="2" t="n">
        <v>2336.707</v>
      </c>
      <c r="D70" s="2" t="s">
        <v>0</v>
      </c>
      <c r="E70" s="13" t="n">
        <v>1.579506</v>
      </c>
      <c r="F70" s="13" t="n">
        <v>1.579506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3690.842726742</v>
      </c>
      <c r="K70" s="4" t="n">
        <f aca="false">J70</f>
        <v>3690.842726742</v>
      </c>
      <c r="L70" s="5" t="n">
        <v>2</v>
      </c>
      <c r="M70" s="6" t="n">
        <f aca="false">SUMIF(L5:L75,1,K5:K75)</f>
        <v>5916873.04016</v>
      </c>
      <c r="N70" s="27" t="n">
        <f aca="false">M70/M74</f>
        <v>1.06922636654861</v>
      </c>
    </row>
    <row r="71" customFormat="false" ht="12.75" hidden="false" customHeight="false" outlineLevel="0" collapsed="false">
      <c r="A71" s="8"/>
      <c r="E71" s="13"/>
      <c r="F71" s="13"/>
      <c r="I71" s="13"/>
      <c r="M71" s="6" t="s">
        <v>80</v>
      </c>
      <c r="N71" s="27"/>
    </row>
    <row r="72" customFormat="false" ht="12.75" hidden="false" customHeight="false" outlineLevel="0" collapsed="false">
      <c r="A72" s="8" t="s">
        <v>81</v>
      </c>
      <c r="B72" s="1" t="s">
        <v>82</v>
      </c>
      <c r="C72" s="2" t="n">
        <v>-165000</v>
      </c>
      <c r="D72" s="2" t="s">
        <v>0</v>
      </c>
      <c r="E72" s="18" t="s">
        <v>0</v>
      </c>
      <c r="F72" s="18" t="s">
        <v>0</v>
      </c>
      <c r="G72" s="18" t="s">
        <v>0</v>
      </c>
      <c r="H72" s="18" t="s">
        <v>0</v>
      </c>
      <c r="J72" s="4" t="n">
        <f aca="false">+C72</f>
        <v>-165000</v>
      </c>
      <c r="K72" s="4" t="n">
        <f aca="false">J72</f>
        <v>-165000</v>
      </c>
      <c r="L72" s="5" t="n">
        <v>0</v>
      </c>
      <c r="M72" s="6" t="n">
        <f aca="false">SUM(K72:K73)</f>
        <v>-425000</v>
      </c>
      <c r="N72" s="27" t="n">
        <f aca="false">+M72/M74</f>
        <v>-0.0768009052583749</v>
      </c>
    </row>
    <row r="73" customFormat="false" ht="12.75" hidden="false" customHeight="false" outlineLevel="0" collapsed="false">
      <c r="A73" s="8" t="s">
        <v>0</v>
      </c>
      <c r="B73" s="1" t="s">
        <v>83</v>
      </c>
      <c r="C73" s="2" t="n">
        <v>-260000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-260000</v>
      </c>
      <c r="K73" s="4" t="n">
        <f aca="false">J73</f>
        <v>-260000</v>
      </c>
      <c r="L73" s="5" t="n">
        <v>0</v>
      </c>
      <c r="M73" s="6" t="s">
        <v>84</v>
      </c>
      <c r="N73" s="27"/>
    </row>
    <row r="74" customFormat="false" ht="12.75" hidden="false" customHeight="false" outlineLevel="0" collapsed="false">
      <c r="A74" s="8" t="s">
        <v>0</v>
      </c>
      <c r="L74" s="5" t="n">
        <v>0</v>
      </c>
      <c r="M74" s="6" t="n">
        <f aca="false">K77</f>
        <v>5533788.93868774</v>
      </c>
      <c r="N74" s="27" t="n">
        <f aca="false">+M74/K77</f>
        <v>1</v>
      </c>
    </row>
    <row r="75" customFormat="false" ht="13.5" hidden="false" customHeight="false" outlineLevel="0" collapsed="false">
      <c r="A75" s="8" t="s">
        <v>0</v>
      </c>
      <c r="B75" s="28" t="s">
        <v>0</v>
      </c>
      <c r="C75" s="29"/>
      <c r="D75" s="29" t="s">
        <v>0</v>
      </c>
      <c r="E75" s="30"/>
      <c r="F75" s="30"/>
      <c r="G75" s="31"/>
      <c r="H75" s="31"/>
      <c r="I75" s="30"/>
      <c r="J75" s="31"/>
      <c r="K75" s="31" t="s">
        <v>0</v>
      </c>
      <c r="L75" s="32"/>
      <c r="M75" s="25" t="s">
        <v>0</v>
      </c>
      <c r="N75" s="25"/>
    </row>
    <row r="76" customFormat="false" ht="12.75" hidden="false" customHeight="false" outlineLevel="0" collapsed="false">
      <c r="A76" s="8"/>
      <c r="M76" s="6" t="s">
        <v>85</v>
      </c>
    </row>
    <row r="77" customFormat="false" ht="12.75" hidden="false" customHeight="false" outlineLevel="0" collapsed="false">
      <c r="A77" s="8" t="s">
        <v>86</v>
      </c>
      <c r="C77" s="2" t="s">
        <v>0</v>
      </c>
      <c r="D77" s="2" t="s">
        <v>0</v>
      </c>
      <c r="G77" s="4" t="n">
        <f aca="false">SUM(G5:G75)</f>
        <v>-1325.32631500012</v>
      </c>
      <c r="H77" s="4" t="n">
        <f aca="false">SUM(H5:H75)</f>
        <v>-1325.32631500012</v>
      </c>
      <c r="J77" s="4" t="n">
        <f aca="false">SUM(J5:J75)</f>
        <v>5533788.93868774</v>
      </c>
      <c r="K77" s="4" t="n">
        <f aca="false">SUM(K5:K75)</f>
        <v>5533788.93868774</v>
      </c>
      <c r="M77" s="24" t="n">
        <f aca="false">SUM(K34:K37)</f>
        <v>1378.585801</v>
      </c>
      <c r="N77" s="33" t="n">
        <f aca="false">M77/K77</f>
        <v>0.000249121499983863</v>
      </c>
    </row>
    <row r="78" customFormat="false" ht="13.5" hidden="false" customHeight="false" outlineLevel="0" collapsed="false">
      <c r="A78" s="8"/>
      <c r="B78" s="34"/>
      <c r="C78" s="29"/>
      <c r="D78" s="29"/>
      <c r="E78" s="30"/>
      <c r="F78" s="30"/>
      <c r="G78" s="31"/>
      <c r="H78" s="31"/>
      <c r="I78" s="30"/>
      <c r="J78" s="31"/>
      <c r="K78" s="31"/>
      <c r="L78" s="32"/>
      <c r="M78" s="25"/>
      <c r="N78" s="25"/>
    </row>
    <row r="79" customFormat="false" ht="12.75" hidden="false" customHeight="false" outlineLevel="0" collapsed="false">
      <c r="A79" s="8"/>
    </row>
    <row r="80" customFormat="false" ht="12.75" hidden="false" customHeight="false" outlineLevel="0" collapsed="false">
      <c r="A80" s="8" t="s">
        <v>87</v>
      </c>
      <c r="B80" s="1" t="s">
        <v>88</v>
      </c>
      <c r="C80" s="2" t="n">
        <v>1228.582</v>
      </c>
      <c r="D80" s="2" t="s">
        <v>0</v>
      </c>
      <c r="E80" s="13" t="n">
        <v>20.05</v>
      </c>
      <c r="F80" s="13" t="n">
        <v>20.05</v>
      </c>
      <c r="G80" s="4" t="n">
        <f aca="false">C80*(E80-F80)</f>
        <v>0</v>
      </c>
      <c r="H80" s="4" t="n">
        <f aca="false">C80*(E80-F80)</f>
        <v>0</v>
      </c>
      <c r="I80" s="13"/>
      <c r="J80" s="4" t="n">
        <f aca="false">C80*E80</f>
        <v>24633.0691</v>
      </c>
      <c r="K80" s="4" t="n">
        <f aca="false">J80</f>
        <v>24633.0691</v>
      </c>
      <c r="L80" s="5" t="n">
        <v>2</v>
      </c>
    </row>
    <row r="81" customFormat="false" ht="12.75" hidden="false" customHeight="false" outlineLevel="0" collapsed="false">
      <c r="A81" s="8" t="s">
        <v>89</v>
      </c>
      <c r="B81" s="1" t="s">
        <v>90</v>
      </c>
      <c r="C81" s="2" t="n">
        <v>387</v>
      </c>
      <c r="D81" s="2" t="s">
        <v>0</v>
      </c>
      <c r="E81" s="13" t="n">
        <f aca="false">+E56</f>
        <v>38.9</v>
      </c>
      <c r="F81" s="13" t="n">
        <f aca="false">+F56</f>
        <v>39.36</v>
      </c>
      <c r="G81" s="4" t="n">
        <f aca="false">C81*(E81-F81)</f>
        <v>-178.02</v>
      </c>
      <c r="H81" s="4" t="n">
        <f aca="false">C81*(E81-F81)</f>
        <v>-178.02</v>
      </c>
      <c r="I81" s="13"/>
      <c r="J81" s="4" t="n">
        <f aca="false">C81*E81</f>
        <v>15054.3</v>
      </c>
      <c r="K81" s="4" t="n">
        <f aca="false">J81</f>
        <v>15054.3</v>
      </c>
      <c r="L81" s="5" t="n">
        <v>2</v>
      </c>
    </row>
    <row r="82" customFormat="false" ht="12.75" hidden="false" customHeight="false" outlineLevel="0" collapsed="false">
      <c r="A82" s="8" t="s">
        <v>0</v>
      </c>
      <c r="B82" s="1" t="s">
        <v>42</v>
      </c>
      <c r="C82" s="2" t="n">
        <v>201.83</v>
      </c>
      <c r="D82" s="2" t="s">
        <v>0</v>
      </c>
      <c r="E82" s="13" t="n">
        <v>1</v>
      </c>
      <c r="F82" s="13" t="n">
        <v>1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201.83</v>
      </c>
      <c r="K82" s="4" t="n">
        <f aca="false">J82</f>
        <v>201.83</v>
      </c>
      <c r="L82" s="5" t="n">
        <v>1</v>
      </c>
    </row>
    <row r="83" customFormat="false" ht="12.75" hidden="false" customHeight="false" outlineLevel="0" collapsed="false">
      <c r="A83" s="8"/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87</v>
      </c>
      <c r="B84" s="1" t="s">
        <v>91</v>
      </c>
      <c r="C84" s="2" t="n">
        <v>2013.38</v>
      </c>
      <c r="D84" s="2" t="s">
        <v>0</v>
      </c>
      <c r="E84" s="13" t="n">
        <v>11.08</v>
      </c>
      <c r="F84" s="13" t="n">
        <v>11.08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22308.2504</v>
      </c>
      <c r="K84" s="4" t="n">
        <f aca="false">J84</f>
        <v>22308.2504</v>
      </c>
      <c r="L84" s="5" t="n">
        <v>2</v>
      </c>
    </row>
    <row r="85" customFormat="false" ht="12.75" hidden="false" customHeight="false" outlineLevel="0" collapsed="false">
      <c r="A85" s="8" t="s">
        <v>92</v>
      </c>
      <c r="B85" s="1" t="s">
        <v>90</v>
      </c>
      <c r="C85" s="2" t="n">
        <v>387</v>
      </c>
      <c r="D85" s="2" t="s">
        <v>0</v>
      </c>
      <c r="E85" s="13" t="n">
        <f aca="false">+E56</f>
        <v>38.9</v>
      </c>
      <c r="F85" s="13" t="n">
        <f aca="false">+F56</f>
        <v>39.36</v>
      </c>
      <c r="G85" s="4" t="n">
        <f aca="false">C85*(E85-F85)</f>
        <v>-178.02</v>
      </c>
      <c r="H85" s="4" t="n">
        <f aca="false">C85*(E85-F85)</f>
        <v>-178.02</v>
      </c>
      <c r="I85" s="13"/>
      <c r="J85" s="4" t="n">
        <f aca="false">C85*E85</f>
        <v>15054.3</v>
      </c>
      <c r="K85" s="4" t="n">
        <f aca="false">J85</f>
        <v>15054.3</v>
      </c>
      <c r="L85" s="5" t="n">
        <v>2</v>
      </c>
    </row>
    <row r="86" customFormat="false" ht="12.75" hidden="false" customHeight="false" outlineLevel="0" collapsed="false">
      <c r="A86" s="8" t="s">
        <v>0</v>
      </c>
      <c r="B86" s="1" t="s">
        <v>42</v>
      </c>
      <c r="C86" s="2" t="n">
        <v>201.83</v>
      </c>
      <c r="D86" s="2" t="s">
        <v>0</v>
      </c>
      <c r="E86" s="13" t="n">
        <v>1</v>
      </c>
      <c r="F86" s="13" t="n">
        <v>1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201.83</v>
      </c>
      <c r="K86" s="4" t="n">
        <f aca="false">J86</f>
        <v>201.83</v>
      </c>
      <c r="L86" s="5" t="n">
        <v>1</v>
      </c>
      <c r="M86" s="6" t="s">
        <v>0</v>
      </c>
    </row>
    <row r="87" customFormat="false" ht="12.75" hidden="false" customHeight="false" outlineLevel="0" collapsed="false">
      <c r="A87" s="8"/>
      <c r="E87" s="13"/>
      <c r="F87" s="13"/>
      <c r="H87" s="4" t="s">
        <v>0</v>
      </c>
      <c r="I87" s="13"/>
    </row>
    <row r="88" customFormat="false" ht="12.75" hidden="false" customHeight="false" outlineLevel="0" collapsed="false">
      <c r="A88" s="8" t="s">
        <v>93</v>
      </c>
      <c r="B88" s="1" t="s">
        <v>90</v>
      </c>
      <c r="C88" s="2" t="n">
        <v>387</v>
      </c>
      <c r="D88" s="2" t="s">
        <v>0</v>
      </c>
      <c r="E88" s="13" t="n">
        <f aca="false">+E56</f>
        <v>38.9</v>
      </c>
      <c r="F88" s="13" t="n">
        <f aca="false">+F56</f>
        <v>39.36</v>
      </c>
      <c r="G88" s="4" t="n">
        <f aca="false">C88*(E88-F88)</f>
        <v>-178.02</v>
      </c>
      <c r="H88" s="4" t="n">
        <f aca="false">C88*(E88-F88)</f>
        <v>-178.02</v>
      </c>
      <c r="I88" s="13"/>
      <c r="J88" s="4" t="n">
        <f aca="false">C88*E88</f>
        <v>15054.3</v>
      </c>
      <c r="K88" s="4" t="n">
        <f aca="false">J88</f>
        <v>15054.3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42</v>
      </c>
      <c r="C89" s="2" t="n">
        <v>201.83</v>
      </c>
      <c r="D89" s="2" t="s">
        <v>0</v>
      </c>
      <c r="E89" s="13" t="n">
        <v>1</v>
      </c>
      <c r="F89" s="13" t="n">
        <v>1</v>
      </c>
      <c r="G89" s="4" t="n">
        <f aca="false">C89*(E89-F89)</f>
        <v>0</v>
      </c>
      <c r="H89" s="4" t="n">
        <f aca="false">C89*(E89-F89)</f>
        <v>0</v>
      </c>
      <c r="I89" s="13"/>
      <c r="J89" s="4" t="n">
        <f aca="false">C89*E89</f>
        <v>201.83</v>
      </c>
      <c r="K89" s="4" t="n">
        <f aca="false">J89</f>
        <v>201.83</v>
      </c>
      <c r="L89" s="5" t="n">
        <v>1</v>
      </c>
    </row>
    <row r="90" customFormat="false" ht="13.5" hidden="false" customHeight="false" outlineLevel="0" collapsed="false">
      <c r="A90" s="8"/>
      <c r="B90" s="34"/>
      <c r="C90" s="29" t="s">
        <v>0</v>
      </c>
      <c r="D90" s="29"/>
      <c r="E90" s="30"/>
      <c r="F90" s="30"/>
      <c r="G90" s="31"/>
      <c r="H90" s="31"/>
      <c r="I90" s="30"/>
      <c r="J90" s="31"/>
      <c r="K90" s="35"/>
      <c r="L90" s="32"/>
      <c r="M90" s="25"/>
      <c r="N90" s="25"/>
    </row>
    <row r="91" customFormat="false" ht="12.75" hidden="false" customHeight="false" outlineLevel="0" collapsed="false">
      <c r="A91" s="8"/>
      <c r="C91" s="2" t="s">
        <v>0</v>
      </c>
      <c r="M91" s="6" t="s">
        <v>85</v>
      </c>
    </row>
    <row r="92" customFormat="false" ht="12.75" hidden="false" customHeight="false" outlineLevel="0" collapsed="false">
      <c r="A92" s="8" t="s">
        <v>86</v>
      </c>
      <c r="B92" s="26" t="s">
        <v>0</v>
      </c>
      <c r="C92" s="2" t="s">
        <v>0</v>
      </c>
      <c r="D92" s="2" t="s">
        <v>0</v>
      </c>
      <c r="G92" s="4" t="n">
        <f aca="false">SUM(G77:G90)</f>
        <v>-1859.38631500012</v>
      </c>
      <c r="H92" s="4" t="n">
        <f aca="false">SUM(H77:H90)</f>
        <v>-1859.38631500012</v>
      </c>
      <c r="J92" s="4" t="n">
        <f aca="false">SUM(J77:J90)</f>
        <v>5626498.64818774</v>
      </c>
      <c r="K92" s="4" t="n">
        <f aca="false">SUM(K77:K90)</f>
        <v>5626498.64818774</v>
      </c>
      <c r="M92" s="24" t="n">
        <f aca="false">M77</f>
        <v>1378.585801</v>
      </c>
      <c r="N92" s="33" t="n">
        <f aca="false">M92/K92</f>
        <v>0.0002450166412897</v>
      </c>
    </row>
    <row r="93" customFormat="false" ht="13.5" hidden="false" customHeight="false" outlineLevel="0" collapsed="false">
      <c r="A93" s="8"/>
      <c r="B93" s="34"/>
      <c r="C93" s="29"/>
      <c r="D93" s="29"/>
      <c r="E93" s="30"/>
      <c r="F93" s="30"/>
      <c r="G93" s="31"/>
      <c r="H93" s="31"/>
      <c r="I93" s="30"/>
      <c r="J93" s="31"/>
      <c r="K93" s="31"/>
      <c r="L93" s="32"/>
      <c r="M93" s="25"/>
      <c r="N93" s="25"/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B95" s="36" t="s">
        <v>0</v>
      </c>
      <c r="D95" s="2" t="s">
        <v>0</v>
      </c>
      <c r="E95" s="37" t="s">
        <v>0</v>
      </c>
      <c r="F95" s="37" t="s">
        <v>0</v>
      </c>
      <c r="G95" s="1"/>
      <c r="H95" s="1" t="s">
        <v>0</v>
      </c>
      <c r="I95" s="1"/>
      <c r="K95" s="20"/>
      <c r="L95" s="38"/>
      <c r="M95" s="39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 t="s">
        <v>0</v>
      </c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J97" s="4" t="s">
        <v>0</v>
      </c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94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 t="s">
        <v>0</v>
      </c>
      <c r="L99" s="38"/>
      <c r="M99" s="39"/>
    </row>
    <row r="100" customFormat="false" ht="12.75" hidden="false" customHeight="false" outlineLevel="0" collapsed="false">
      <c r="B100" s="36" t="s">
        <v>0</v>
      </c>
      <c r="C100" s="2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D109" s="2" t="s">
        <v>0</v>
      </c>
      <c r="E109" s="37" t="s">
        <v>0</v>
      </c>
      <c r="F109" s="37" t="s">
        <v>0</v>
      </c>
      <c r="G109" s="1"/>
      <c r="H109" s="1"/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 t="s">
        <v>0</v>
      </c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C126" s="2" t="s">
        <v>0</v>
      </c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B132" s="1" t="s">
        <v>0</v>
      </c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L169" s="38"/>
      <c r="M169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95</v>
      </c>
      <c r="B3" s="42" t="s">
        <v>96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assets'!K5:K18)</f>
        <v>2333669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28</v>
      </c>
      <c r="B7" s="43" t="n">
        <f aca="false">'mm assets'!K20</f>
        <v>4065.49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97</v>
      </c>
      <c r="B9" s="43" t="n">
        <f aca="false">SUM('mm assets'!K22:K27)</f>
        <v>24819.93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39</v>
      </c>
      <c r="B11" s="43" t="n">
        <f aca="false">'mm assets'!K29</f>
        <v>136250.86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41</v>
      </c>
      <c r="B13" s="43" t="n">
        <f aca="false">'mm assets'!K31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43</v>
      </c>
      <c r="B15" s="43" t="n">
        <f aca="false">SUM('mm assets'!K34:K36)</f>
        <v>1378.585801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98</v>
      </c>
      <c r="B17" s="43" t="n">
        <f aca="false">SUM('mm assets'!K39:K54)</f>
        <v>3117096.61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98</v>
      </c>
      <c r="B19" s="43" t="n">
        <f aca="false">SUM('mm assets'!K56:K57)</f>
        <v>15256.13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99</v>
      </c>
      <c r="B21" s="43" t="n">
        <f aca="false">SUM('mm assets'!K88:K89)</f>
        <v>15256.13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100</v>
      </c>
      <c r="B23" s="43" t="n">
        <f aca="false">'mm assets'!K59</f>
        <v>216659.50016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101</v>
      </c>
      <c r="B25" s="43" t="n">
        <f aca="false">'mm assets'!K61</f>
        <v>30000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102</v>
      </c>
      <c r="B27" s="43" t="n">
        <f aca="false">SUM('mm assets'!K63:K64)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103</v>
      </c>
      <c r="B29" s="43" t="n">
        <f aca="false">SUM('mm assets'!K66:K70)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104</v>
      </c>
      <c r="B31" s="43" t="n">
        <f aca="false">SUM('mm assets'!K80:K82)</f>
        <v>39889.1991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105</v>
      </c>
      <c r="B33" s="43" t="n">
        <f aca="false">SUM('mm assets'!K84:K86)</f>
        <v>37564.3804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106</v>
      </c>
      <c r="B35" s="43" t="n">
        <v>375000</v>
      </c>
      <c r="C35" s="0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107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108</v>
      </c>
      <c r="B39" s="43" t="s">
        <v>0</v>
      </c>
    </row>
    <row r="40" customFormat="false" ht="12.75" hidden="false" customHeight="false" outlineLevel="0" collapsed="false">
      <c r="A40" s="8" t="s">
        <v>81</v>
      </c>
      <c r="B40" s="43" t="s">
        <v>0</v>
      </c>
    </row>
    <row r="41" customFormat="false" ht="12.75" hidden="false" customHeight="false" outlineLevel="0" collapsed="false">
      <c r="A41" s="8" t="n">
        <v>2001</v>
      </c>
      <c r="B41" s="43" t="e">
        <f aca="false">#REF!</f>
        <v>#REF!</v>
      </c>
    </row>
    <row r="42" customFormat="false" ht="12.75" hidden="false" customHeight="false" outlineLevel="0" collapsed="false">
      <c r="A42" s="8" t="n">
        <v>2002</v>
      </c>
      <c r="B42" s="43" t="n">
        <f aca="false">'mm assets'!K72</f>
        <v>-165000</v>
      </c>
    </row>
    <row r="43" customFormat="false" ht="12.75" hidden="false" customHeight="false" outlineLevel="0" collapsed="false">
      <c r="A43" s="8" t="n">
        <v>2003</v>
      </c>
      <c r="B43" s="43" t="n">
        <f aca="false">'mm assets'!K73</f>
        <v>-260000</v>
      </c>
    </row>
    <row r="44" customFormat="false" ht="12.75" hidden="false" customHeight="false" outlineLevel="0" collapsed="false">
      <c r="A44" s="8"/>
      <c r="B44" s="43"/>
    </row>
    <row r="45" customFormat="false" ht="12.75" hidden="false" customHeight="false" outlineLevel="0" collapsed="false">
      <c r="A45" s="8" t="s">
        <v>109</v>
      </c>
      <c r="B45" s="43" t="n">
        <v>-22000</v>
      </c>
    </row>
    <row r="46" customFormat="false" ht="13.5" hidden="false" customHeight="false" outlineLevel="0" collapsed="false">
      <c r="A46" s="44" t="s">
        <v>0</v>
      </c>
      <c r="B46" s="45"/>
    </row>
    <row r="47" customFormat="false" ht="12.75" hidden="false" customHeight="false" outlineLevel="0" collapsed="false">
      <c r="A47" s="46" t="s">
        <v>0</v>
      </c>
    </row>
    <row r="48" customFormat="false" ht="12.75" hidden="false" customHeight="false" outlineLevel="0" collapsed="false">
      <c r="A48" s="8" t="s">
        <v>86</v>
      </c>
      <c r="B48" s="40" t="e">
        <f aca="false">SUM(B5:B46)</f>
        <v>#REF!</v>
      </c>
    </row>
    <row r="49" customFormat="false" ht="13.5" hidden="false" customHeight="false" outlineLevel="0" collapsed="false">
      <c r="A49" s="34"/>
      <c r="B49" s="45"/>
    </row>
    <row r="50" customFormat="false" ht="12.75" hidden="false" customHeight="false" outlineLevel="0" collapsed="false">
      <c r="B50" s="47"/>
    </row>
    <row r="51" customFormat="false" ht="12.75" hidden="false" customHeight="false" outlineLevel="0" collapsed="false">
      <c r="A51" s="1" t="s">
        <v>110</v>
      </c>
      <c r="B51" s="47" t="n">
        <f aca="false">SUM(B35:B37)</f>
        <v>400000</v>
      </c>
    </row>
    <row r="52" customFormat="false" ht="12.75" hidden="false" customHeight="false" outlineLevel="0" collapsed="false">
      <c r="A52" s="1" t="s">
        <v>111</v>
      </c>
      <c r="B52" s="47" t="n">
        <f aca="false">B45</f>
        <v>-22000</v>
      </c>
    </row>
    <row r="53" customFormat="false" ht="12.75" hidden="false" customHeight="false" outlineLevel="0" collapsed="false">
      <c r="A53" s="1" t="s">
        <v>112</v>
      </c>
      <c r="B53" s="47" t="e">
        <f aca="false">B48-B51-B52</f>
        <v>#REF!</v>
      </c>
    </row>
    <row r="54" customFormat="false" ht="12.75" hidden="false" customHeight="false" outlineLevel="0" collapsed="false">
      <c r="A54" s="1" t="s">
        <v>113</v>
      </c>
      <c r="B54" s="43" t="n">
        <f aca="false">'mm assets'!K92</f>
        <v>5626498.64818774</v>
      </c>
    </row>
    <row r="55" customFormat="false" ht="12.75" hidden="false" customHeight="false" outlineLevel="0" collapsed="false">
      <c r="A55" s="1" t="s">
        <v>114</v>
      </c>
      <c r="B55" s="47" t="e">
        <f aca="false">B53-B54</f>
        <v>#REF!</v>
      </c>
    </row>
    <row r="58" customFormat="false" ht="12.75" hidden="false" customHeight="false" outlineLevel="0" collapsed="false">
      <c r="B58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115</v>
      </c>
      <c r="B8" s="1" t="s">
        <v>116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117</v>
      </c>
      <c r="B10" s="3" t="s">
        <v>44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116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43</v>
      </c>
      <c r="B13" s="3" t="s">
        <v>44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47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118</v>
      </c>
      <c r="B18" s="13" t="s">
        <v>44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127</v>
      </c>
      <c r="B27" s="3" t="s">
        <v>44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130</v>
      </c>
      <c r="B30" s="3" t="s">
        <v>44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130</v>
      </c>
      <c r="B33" s="3" t="s">
        <v>44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135</v>
      </c>
      <c r="B36" s="3" t="s">
        <v>44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118</v>
      </c>
      <c r="B42" s="3" t="s">
        <v>44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</row>
    <row r="59" customFormat="false" ht="12.75" hidden="false" customHeight="false" outlineLevel="0" collapsed="false">
      <c r="B59" s="10" t="s">
        <v>0</v>
      </c>
      <c r="C59" s="52" t="s">
        <v>0</v>
      </c>
    </row>
    <row r="60" customFormat="false" ht="12.75" hidden="false" customHeight="false" outlineLevel="0" collapsed="false">
      <c r="B60" s="10" t="s">
        <v>0</v>
      </c>
      <c r="C60" s="52" t="s">
        <v>0</v>
      </c>
    </row>
    <row r="61" customFormat="false" ht="12.75" hidden="false" customHeight="false" outlineLevel="0" collapsed="false">
      <c r="B61" s="10" t="s">
        <v>0</v>
      </c>
      <c r="C61" s="52" t="s">
        <v>0</v>
      </c>
    </row>
    <row r="62" customFormat="false" ht="12.75" hidden="false" customHeight="false" outlineLevel="0" collapsed="false">
      <c r="B62" s="10" t="s">
        <v>0</v>
      </c>
      <c r="C62" s="52" t="s">
        <v>0</v>
      </c>
    </row>
    <row r="63" customFormat="false" ht="12.75" hidden="false" customHeight="false" outlineLevel="0" collapsed="false">
      <c r="B63" s="10" t="s">
        <v>0</v>
      </c>
      <c r="C63" s="52" t="s">
        <v>0</v>
      </c>
    </row>
    <row r="64" customFormat="false" ht="12.75" hidden="false" customHeight="false" outlineLevel="0" collapsed="false">
      <c r="B64" s="10" t="s">
        <v>0</v>
      </c>
      <c r="C64" s="52" t="s">
        <v>0</v>
      </c>
    </row>
    <row r="65" customFormat="false" ht="12.75" hidden="false" customHeight="false" outlineLevel="0" collapsed="false">
      <c r="B65" s="10" t="s">
        <v>0</v>
      </c>
      <c r="C65" s="52" t="s">
        <v>0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</row>
    <row r="68" customFormat="false" ht="12.75" hidden="false" customHeight="false" outlineLevel="0" collapsed="false">
      <c r="B68" s="10" t="s">
        <v>0</v>
      </c>
      <c r="C68" s="52" t="s">
        <v>0</v>
      </c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2002-01-08T18:30:49Z</dcterms:modified>
  <cp:revision>0</cp:revision>
  <dc:subject/>
  <dc:title/>
</cp:coreProperties>
</file>