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<sst xmlns="http://schemas.openxmlformats.org/spreadsheetml/2006/main" count="877" uniqueCount="157">
  <si>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</si>
  <si>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</si>
  <si>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</si>
  <si>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</si>
  <si>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</si>
  <si>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</si>
  <si>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</si>
  <si>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</si>
  <si>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</si>
  <si>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</si>
  <si>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</si>
  <si>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</si>
  <si>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</si>
  <si>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</si>
  <si>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</si>
  <si>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</si>
  <si>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</si>
  <si>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</si>
  <si>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BRL</t>
  </si>
  <si>
    <t xml:space="preserve">CPN</t>
  </si>
  <si>
    <t xml:space="preserve">HD</t>
  </si>
  <si>
    <t xml:space="preserve">IBM</t>
  </si>
  <si>
    <t xml:space="preserve">INTC</t>
  </si>
  <si>
    <t xml:space="preserve">LEN</t>
  </si>
  <si>
    <t xml:space="preserve">PG</t>
  </si>
  <si>
    <t xml:space="preserve">PSFT</t>
  </si>
  <si>
    <t xml:space="preserve">SLB</t>
  </si>
  <si>
    <t xml:space="preserve">T</t>
  </si>
  <si>
    <t xml:space="preserve">TRW</t>
  </si>
  <si>
    <t xml:space="preserve">options</t>
  </si>
  <si>
    <t xml:space="preserve">ENE    jan 02 35 calls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</si>
  <si>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</si>
  <si>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</si>
  <si>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</si>
  <si>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</si>
  <si>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</si>
  <si>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</si>
  <si>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</si>
  <si>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</si>
  <si>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</si>
  <si>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</si>
  <si>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</si>
  <si>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</si>
  <si>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</si>
  <si>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</si>
  <si>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</si>
  <si>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</si>
  <si>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</si>
  <si>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</si>
  <si>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</si>
  <si>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</si>
  <si>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</si>
  <si>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</si>
  <si>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</si>
  <si>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</si>
  <si>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</si>
  <si>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</si>
  <si>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</si>
  <si>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</si>
  <si>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</si>
  <si>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</si>
  <si>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</si>
  <si>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</si>
  <si>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</si>
  <si>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</si>
  <si>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</si>
  <si>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</si>
  <si>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</si>
  <si>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</si>
  <si>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</si>
  <si>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</si>
  <si>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</si>
  <si>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</si>
  <si>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</si>
  <si>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</si>
  <si>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</si>
  <si>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</si>
  <si>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equity</t>
  </si>
  <si>
    <t xml:space="preserve">cash value 9859605</t>
  </si>
  <si>
    <t xml:space="preserve">cash value 8841294</t>
  </si>
  <si>
    <t xml:space="preserve">long</t>
  </si>
  <si>
    <t xml:space="preserve">cash value 8735621</t>
  </si>
  <si>
    <t xml:space="preserve">fxd income/cash</t>
  </si>
  <si>
    <t xml:space="preserve">equity value 7869659  (150)</t>
  </si>
  <si>
    <t xml:space="preserve">taxes payable</t>
  </si>
  <si>
    <t xml:space="preserve">Taxes Payable</t>
  </si>
  <si>
    <t xml:space="preserve">Income Taxes due 2002</t>
  </si>
  <si>
    <t xml:space="preserve">Income Taxes due 2003</t>
  </si>
  <si>
    <t xml:space="preserve">total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</si>
  <si>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</si>
  <si>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</si>
  <si>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</si>
  <si>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</si>
  <si>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</si>
  <si>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</si>
  <si>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</si>
  <si>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</si>
  <si>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Assets</t>
  </si>
  <si>
    <t xml:space="preserve"> Value</t>
  </si>
  <si>
    <t xml:space="preserve">Merrill Lynch IRA Rollover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</si>
  <si>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</si>
  <si>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</si>
  <si>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</si>
  <si>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</si>
  <si>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</si>
  <si>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</si>
  <si>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</si>
  <si>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</si>
  <si>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</si>
  <si>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</si>
  <si>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</si>
  <si>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</si>
  <si>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</si>
  <si>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</si>
  <si>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</si>
  <si>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</si>
  <si>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</si>
  <si>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</si>
  <si>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</si>
  <si>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</si>
  <si>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</si>
  <si>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ESOP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</si>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</sst>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#,##0.0000"/>
    <numFmt numFmtId="177" formatCode="[$-409]#,##0.00_);\(#,##0.00\)"/>
    <numFmt numFmtId="178" formatCode="0.0%"/>
    <numFmt numFmtId="179" formatCode="0.0000"/>
    <numFmt numFmtId="180" formatCode="\$#,##0_);[RED]&quot;($&quot;#,##0\)"/>
    <numFmt numFmtId="181" formatCode="#,##0"/>
    <numFmt numFmtId="182" formatCode="\$#,##0.000"/>
    <numFmt numFmtId="18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37274</v>
      </c>
      <c r="F3" s="12" t="n">
        <v>37273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2346638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2346638</v>
      </c>
      <c r="K5" s="4" t="n">
        <f aca="false">J5</f>
        <v>2346638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-3000</v>
      </c>
      <c r="D8" s="2" t="s">
        <v>0</v>
      </c>
      <c r="E8" s="13" t="n">
        <v>79.4</v>
      </c>
      <c r="F8" s="13" t="n">
        <v>78.5</v>
      </c>
      <c r="G8" s="4" t="n">
        <f aca="false">C8*(E8-F8)</f>
        <v>-2700.00000000002</v>
      </c>
      <c r="H8" s="4" t="n">
        <f aca="false">C8*(E8-F8)</f>
        <v>-2700.00000000002</v>
      </c>
      <c r="J8" s="4" t="n">
        <f aca="false">G8</f>
        <v>-2700.00000000002</v>
      </c>
      <c r="K8" s="4" t="n">
        <f aca="false">J8</f>
        <v>-2700.00000000002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13.7</v>
      </c>
      <c r="F9" s="13" t="n">
        <v>13.95</v>
      </c>
      <c r="G9" s="4" t="n">
        <f aca="false">C9*(E9-F9)</f>
        <v>1250</v>
      </c>
      <c r="H9" s="4" t="n">
        <f aca="false">C9*(E9-F9)</f>
        <v>1250</v>
      </c>
      <c r="J9" s="4" t="n">
        <f aca="false">G9</f>
        <v>1250</v>
      </c>
      <c r="K9" s="4" t="n">
        <f aca="false">J9</f>
        <v>1250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-3000</v>
      </c>
      <c r="D10" s="2" t="s">
        <v>0</v>
      </c>
      <c r="E10" s="13" t="n">
        <v>48.65</v>
      </c>
      <c r="F10" s="13" t="n">
        <v>48</v>
      </c>
      <c r="G10" s="4" t="n">
        <f aca="false">C10*(E10-F10)</f>
        <v>-1950</v>
      </c>
      <c r="H10" s="4" t="n">
        <f aca="false">C10*(E10-F10)</f>
        <v>-1950</v>
      </c>
      <c r="J10" s="4" t="n">
        <f aca="false">G10</f>
        <v>-1950</v>
      </c>
      <c r="K10" s="4" t="n">
        <f aca="false">J10</f>
        <v>-1950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-7000</v>
      </c>
      <c r="D11" s="2" t="s">
        <v>0</v>
      </c>
      <c r="E11" s="13" t="n">
        <v>113.5</v>
      </c>
      <c r="F11" s="13" t="n">
        <v>119.9</v>
      </c>
      <c r="G11" s="4" t="n">
        <f aca="false">C11*(E11-F11)</f>
        <v>44800</v>
      </c>
      <c r="H11" s="4" t="n">
        <f aca="false">C11*(E11-F11)</f>
        <v>44800</v>
      </c>
      <c r="J11" s="4" t="n">
        <f aca="false">G11</f>
        <v>44800</v>
      </c>
      <c r="K11" s="4" t="n">
        <f aca="false">J11</f>
        <v>44800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-10000</v>
      </c>
      <c r="D12" s="2" t="s">
        <v>0</v>
      </c>
      <c r="E12" s="13" t="n">
        <v>33.48</v>
      </c>
      <c r="F12" s="13" t="n">
        <v>34.53</v>
      </c>
      <c r="G12" s="4" t="n">
        <f aca="false">C12*(E12-F12)</f>
        <v>10500</v>
      </c>
      <c r="H12" s="4" t="n">
        <f aca="false">C12*(E12-F12)</f>
        <v>10500</v>
      </c>
      <c r="J12" s="4" t="n">
        <f aca="false">G12</f>
        <v>10500</v>
      </c>
      <c r="K12" s="4" t="n">
        <f aca="false">J12</f>
        <v>10500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-5000</v>
      </c>
      <c r="D13" s="2" t="s">
        <v>0</v>
      </c>
      <c r="E13" s="13" t="n">
        <v>49.5</v>
      </c>
      <c r="F13" s="13" t="n">
        <v>49.7</v>
      </c>
      <c r="G13" s="4" t="n">
        <f aca="false">C13*(E13-F13)</f>
        <v>1000.00000000001</v>
      </c>
      <c r="H13" s="4" t="n">
        <f aca="false">C13*(E13-F13)</f>
        <v>1000.00000000001</v>
      </c>
      <c r="J13" s="4" t="n">
        <f aca="false">G13</f>
        <v>1000.00000000001</v>
      </c>
      <c r="K13" s="4" t="n">
        <f aca="false">J13</f>
        <v>1000.00000000001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-17000</v>
      </c>
      <c r="D14" s="2" t="s">
        <v>0</v>
      </c>
      <c r="E14" s="13" t="n">
        <v>79.81</v>
      </c>
      <c r="F14" s="13" t="n">
        <v>79.69</v>
      </c>
      <c r="G14" s="4" t="n">
        <f aca="false">C14*(E14-F14)</f>
        <v>-2040.00000000008</v>
      </c>
      <c r="H14" s="4" t="n">
        <f aca="false">C14*(E14-F14)</f>
        <v>-2040.00000000008</v>
      </c>
      <c r="J14" s="4" t="n">
        <f aca="false">G14</f>
        <v>-2040.00000000008</v>
      </c>
      <c r="K14" s="4" t="n">
        <f aca="false">J14</f>
        <v>-2040.00000000008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 t="s">
        <v>0</v>
      </c>
      <c r="B15" s="16" t="s">
        <v>25</v>
      </c>
      <c r="C15" s="2" t="n">
        <v>-5000</v>
      </c>
      <c r="D15" s="2" t="s">
        <v>0</v>
      </c>
      <c r="E15" s="13" t="n">
        <v>35.34</v>
      </c>
      <c r="F15" s="13" t="n">
        <v>37.82</v>
      </c>
      <c r="G15" s="4" t="n">
        <f aca="false">C15*(E15-F15)</f>
        <v>12400</v>
      </c>
      <c r="H15" s="4" t="n">
        <f aca="false">C15*(E15-F15)</f>
        <v>12400</v>
      </c>
      <c r="J15" s="4" t="n">
        <f aca="false">G15</f>
        <v>12400</v>
      </c>
      <c r="K15" s="4" t="n">
        <f aca="false">J15</f>
        <v>12400</v>
      </c>
      <c r="L15" s="5" t="n">
        <v>2</v>
      </c>
      <c r="M15" s="6" t="s">
        <v>0</v>
      </c>
    </row>
    <row r="16" customFormat="false" ht="12.75" hidden="false" customHeight="false" outlineLevel="0" collapsed="false">
      <c r="A16" s="14" t="s">
        <v>0</v>
      </c>
      <c r="B16" s="16" t="s">
        <v>26</v>
      </c>
      <c r="C16" s="2" t="n">
        <v>-5000</v>
      </c>
      <c r="D16" s="2" t="s">
        <v>0</v>
      </c>
      <c r="E16" s="13" t="n">
        <v>49.62</v>
      </c>
      <c r="F16" s="13" t="n">
        <v>50</v>
      </c>
      <c r="G16" s="4" t="n">
        <f aca="false">C16*(E16-F16)</f>
        <v>1900.00000000001</v>
      </c>
      <c r="H16" s="4" t="n">
        <f aca="false">C16*(E16-F16)</f>
        <v>1900.00000000001</v>
      </c>
      <c r="J16" s="4" t="n">
        <f aca="false">G16</f>
        <v>1900.00000000001</v>
      </c>
      <c r="K16" s="4" t="n">
        <f aca="false">J16</f>
        <v>1900.00000000001</v>
      </c>
      <c r="L16" s="5" t="n">
        <v>1</v>
      </c>
      <c r="M16" s="6" t="s">
        <v>0</v>
      </c>
    </row>
    <row r="17" customFormat="false" ht="12.75" hidden="false" customHeight="false" outlineLevel="0" collapsed="false">
      <c r="A17" s="14"/>
      <c r="B17" s="16" t="s">
        <v>27</v>
      </c>
      <c r="C17" s="2" t="n">
        <v>-1000</v>
      </c>
      <c r="D17" s="2" t="s">
        <v>0</v>
      </c>
      <c r="E17" s="13" t="n">
        <v>18.31</v>
      </c>
      <c r="F17" s="13" t="n">
        <v>18.37</v>
      </c>
      <c r="G17" s="4" t="n">
        <f aca="false">C17*(E17-F17)</f>
        <v>60.0000000000023</v>
      </c>
      <c r="H17" s="4" t="n">
        <f aca="false">C17*(E17-F17)</f>
        <v>60.0000000000023</v>
      </c>
      <c r="J17" s="4" t="n">
        <f aca="false">G17</f>
        <v>60.0000000000023</v>
      </c>
      <c r="K17" s="4" t="n">
        <f aca="false">J17</f>
        <v>60.0000000000023</v>
      </c>
      <c r="L17" s="5" t="n">
        <v>2</v>
      </c>
      <c r="M17" s="6" t="s">
        <v>0</v>
      </c>
    </row>
    <row r="18" customFormat="false" ht="12.75" hidden="false" customHeight="false" outlineLevel="0" collapsed="false">
      <c r="A18" s="14" t="s">
        <v>0</v>
      </c>
      <c r="B18" s="16" t="s">
        <v>28</v>
      </c>
      <c r="C18" s="2" t="n">
        <v>-10000</v>
      </c>
      <c r="D18" s="2" t="s">
        <v>0</v>
      </c>
      <c r="E18" s="13" t="n">
        <v>35.8</v>
      </c>
      <c r="F18" s="13" t="n">
        <v>36.29</v>
      </c>
      <c r="G18" s="4" t="n">
        <f aca="false">C18*(E18-F18)</f>
        <v>4900.00000000002</v>
      </c>
      <c r="H18" s="4" t="n">
        <f aca="false">C18*(E18-F18)</f>
        <v>4900.00000000002</v>
      </c>
      <c r="J18" s="4" t="n">
        <f aca="false">G18</f>
        <v>4900.00000000002</v>
      </c>
      <c r="K18" s="4" t="n">
        <f aca="false">J18</f>
        <v>4900.00000000002</v>
      </c>
      <c r="L18" s="5" t="n">
        <v>1</v>
      </c>
      <c r="M18" s="6" t="s">
        <v>0</v>
      </c>
    </row>
    <row r="19" customFormat="false" ht="12.75" hidden="false" customHeight="false" outlineLevel="0" collapsed="false">
      <c r="A19" s="14"/>
      <c r="B19" s="10" t="s">
        <v>29</v>
      </c>
      <c r="C19" s="2" t="s">
        <v>0</v>
      </c>
      <c r="E19" s="17" t="s">
        <v>0</v>
      </c>
      <c r="F19" s="17" t="s">
        <v>0</v>
      </c>
      <c r="G19" s="17" t="s">
        <v>0</v>
      </c>
      <c r="H19" s="4" t="s">
        <v>0</v>
      </c>
      <c r="J19" s="4" t="s">
        <v>0</v>
      </c>
      <c r="K19" s="4" t="str">
        <f aca="false">J19</f>
        <v> </v>
      </c>
    </row>
    <row r="20" customFormat="false" ht="12.75" hidden="false" customHeight="false" outlineLevel="0" collapsed="false">
      <c r="A20" s="14" t="s">
        <v>0</v>
      </c>
      <c r="B20" s="1" t="s">
        <v>30</v>
      </c>
      <c r="C20" s="2" t="n">
        <v>-19000</v>
      </c>
      <c r="E20" s="13" t="n">
        <v>0</v>
      </c>
      <c r="F20" s="13" t="n">
        <v>0.05</v>
      </c>
      <c r="G20" s="4" t="n">
        <f aca="false">(E20-F20)*C20</f>
        <v>950</v>
      </c>
      <c r="H20" s="4" t="n">
        <f aca="false">C20*(E20-F20)</f>
        <v>950</v>
      </c>
      <c r="J20" s="4" t="n">
        <f aca="false">G20</f>
        <v>950</v>
      </c>
      <c r="K20" s="4" t="n">
        <f aca="false">J20</f>
        <v>950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14" t="s">
        <v>0</v>
      </c>
      <c r="B21" s="1" t="s">
        <v>31</v>
      </c>
      <c r="C21" s="2" t="n">
        <v>-2000</v>
      </c>
      <c r="E21" s="13" t="n">
        <v>0.9</v>
      </c>
      <c r="F21" s="13" t="n">
        <v>0.9</v>
      </c>
      <c r="G21" s="4" t="n">
        <f aca="false">(E21-F21)*C21</f>
        <v>-0</v>
      </c>
      <c r="H21" s="4" t="n">
        <f aca="false">C21*(E21-F21)</f>
        <v>-0</v>
      </c>
      <c r="J21" s="4" t="n">
        <f aca="false">G21</f>
        <v>-0</v>
      </c>
      <c r="K21" s="4" t="n">
        <f aca="false">J21</f>
        <v>-0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14" t="s">
        <v>0</v>
      </c>
      <c r="B22" s="1" t="s">
        <v>32</v>
      </c>
      <c r="C22" s="2" t="n">
        <v>2000</v>
      </c>
      <c r="E22" s="13" t="n">
        <v>1.45</v>
      </c>
      <c r="F22" s="13" t="n">
        <v>1.45</v>
      </c>
      <c r="G22" s="4" t="n">
        <f aca="false">(E22-F22)*C22</f>
        <v>0</v>
      </c>
      <c r="H22" s="4" t="n">
        <f aca="false">C22*(E22-F22)</f>
        <v>0</v>
      </c>
      <c r="J22" s="4" t="n">
        <f aca="false">G22</f>
        <v>0</v>
      </c>
      <c r="K22" s="4" t="n">
        <f aca="false">J22</f>
        <v>0</v>
      </c>
      <c r="L22" s="5" t="n">
        <v>1</v>
      </c>
      <c r="M22" s="6" t="s">
        <v>0</v>
      </c>
      <c r="N22" s="6" t="s">
        <v>0</v>
      </c>
    </row>
    <row r="23" customFormat="false" ht="12.75" hidden="false" customHeight="false" outlineLevel="0" collapsed="false">
      <c r="A23" s="14" t="s">
        <v>0</v>
      </c>
      <c r="B23" s="1" t="s">
        <v>33</v>
      </c>
      <c r="C23" s="2" t="n">
        <v>-1000</v>
      </c>
      <c r="E23" s="13" t="n">
        <v>2</v>
      </c>
      <c r="F23" s="13" t="n">
        <v>2.05</v>
      </c>
      <c r="G23" s="4" t="n">
        <f aca="false">(E23-F23)*C23</f>
        <v>49.9999999999998</v>
      </c>
      <c r="H23" s="4" t="n">
        <f aca="false">C23*(E23-F23)</f>
        <v>49.9999999999998</v>
      </c>
      <c r="J23" s="4" t="n">
        <f aca="false">G23</f>
        <v>49.9999999999998</v>
      </c>
      <c r="K23" s="4" t="n">
        <f aca="false">J23</f>
        <v>49.9999999999998</v>
      </c>
      <c r="L23" s="5" t="n">
        <v>1</v>
      </c>
      <c r="M23" s="6" t="s">
        <v>0</v>
      </c>
      <c r="N23" s="6" t="s">
        <v>0</v>
      </c>
    </row>
    <row r="24" customFormat="false" ht="12.75" hidden="false" customHeight="false" outlineLevel="0" collapsed="false">
      <c r="A24" s="14" t="s">
        <v>0</v>
      </c>
      <c r="B24" s="1" t="s">
        <v>34</v>
      </c>
      <c r="C24" s="2" t="n">
        <v>1000</v>
      </c>
      <c r="E24" s="13" t="n">
        <v>0.7</v>
      </c>
      <c r="F24" s="13" t="n">
        <v>0.8</v>
      </c>
      <c r="G24" s="4" t="n">
        <f aca="false">(E24-F24)*C24</f>
        <v>-100</v>
      </c>
      <c r="H24" s="4" t="n">
        <f aca="false">C24*(E24-F24)</f>
        <v>-100</v>
      </c>
      <c r="J24" s="4" t="n">
        <f aca="false">G24</f>
        <v>-100</v>
      </c>
      <c r="K24" s="4" t="n">
        <f aca="false">J24</f>
        <v>-100</v>
      </c>
      <c r="L24" s="5" t="n">
        <v>1</v>
      </c>
      <c r="M24" s="6" t="s">
        <v>0</v>
      </c>
      <c r="N24" s="6" t="s">
        <v>0</v>
      </c>
    </row>
    <row r="25" customFormat="false" ht="12.75" hidden="false" customHeight="false" outlineLevel="0" collapsed="false">
      <c r="A25" s="14"/>
      <c r="E25" s="13" t="s">
        <v>0</v>
      </c>
      <c r="F25" s="13" t="s">
        <v>0</v>
      </c>
      <c r="M25" s="6" t="s">
        <v>0</v>
      </c>
    </row>
    <row r="26" customFormat="false" ht="12.75" hidden="false" customHeight="false" outlineLevel="0" collapsed="false">
      <c r="A26" s="8"/>
      <c r="B26" s="1" t="s">
        <v>35</v>
      </c>
      <c r="C26" s="2" t="n">
        <v>0</v>
      </c>
      <c r="D26" s="2" t="s">
        <v>0</v>
      </c>
      <c r="E26" s="18" t="s">
        <v>0</v>
      </c>
      <c r="F26" s="18" t="s">
        <v>0</v>
      </c>
      <c r="G26" s="4" t="s">
        <v>0</v>
      </c>
      <c r="J26" s="4" t="n">
        <f aca="false">+C26</f>
        <v>0</v>
      </c>
      <c r="K26" s="4" t="n">
        <f aca="false">J26</f>
        <v>0</v>
      </c>
      <c r="L26" s="5" t="n">
        <v>1</v>
      </c>
      <c r="M26" s="6" t="n">
        <f aca="false">SUM(K5:K26)</f>
        <v>2417658</v>
      </c>
      <c r="N26" s="6" t="n">
        <v>2417658</v>
      </c>
      <c r="O26" s="19" t="n">
        <f aca="false">M26-N26</f>
        <v>0</v>
      </c>
    </row>
    <row r="27" customFormat="false" ht="12.75" hidden="false" customHeight="false" outlineLevel="0" collapsed="false">
      <c r="A27" s="8"/>
      <c r="E27" s="18"/>
      <c r="F27" s="18"/>
      <c r="G27" s="20" t="s">
        <v>0</v>
      </c>
      <c r="H27" s="20" t="s">
        <v>0</v>
      </c>
      <c r="M27" s="6" t="s">
        <v>0</v>
      </c>
    </row>
    <row r="28" customFormat="false" ht="12.75" hidden="false" customHeight="false" outlineLevel="0" collapsed="false">
      <c r="A28" s="8" t="s">
        <v>36</v>
      </c>
      <c r="B28" s="1" t="s">
        <v>37</v>
      </c>
      <c r="C28" s="2" t="n">
        <v>4068.97</v>
      </c>
      <c r="D28" s="2" t="s">
        <v>0</v>
      </c>
      <c r="E28" s="13" t="n">
        <v>1</v>
      </c>
      <c r="F28" s="13" t="n">
        <v>1</v>
      </c>
      <c r="G28" s="4" t="n">
        <f aca="false">C28*(E28-F28)</f>
        <v>0</v>
      </c>
      <c r="H28" s="4" t="n">
        <f aca="false">C28*(E28-F28)</f>
        <v>0</v>
      </c>
      <c r="J28" s="4" t="n">
        <f aca="false">C28*E28</f>
        <v>4068.97</v>
      </c>
      <c r="K28" s="4" t="n">
        <f aca="false">J28</f>
        <v>4068.97</v>
      </c>
      <c r="L28" s="5" t="n">
        <v>1</v>
      </c>
      <c r="M28" s="6" t="s">
        <v>0</v>
      </c>
      <c r="N28" s="6" t="s">
        <v>0</v>
      </c>
      <c r="O28" s="3" t="n">
        <v>0.386</v>
      </c>
    </row>
    <row r="29" customFormat="false" ht="12.75" hidden="false" customHeight="false" outlineLevel="0" collapsed="false">
      <c r="A29" s="8"/>
      <c r="D29" s="2" t="s">
        <v>0</v>
      </c>
      <c r="E29" s="18"/>
      <c r="F29" s="18"/>
      <c r="G29" s="20" t="s">
        <v>0</v>
      </c>
      <c r="H29" s="20" t="s">
        <v>0</v>
      </c>
      <c r="N29" s="6" t="s">
        <v>0</v>
      </c>
    </row>
    <row r="30" customFormat="false" ht="12.75" hidden="false" customHeight="false" outlineLevel="0" collapsed="false">
      <c r="A30" s="8" t="s">
        <v>38</v>
      </c>
      <c r="B30" s="16" t="s">
        <v>39</v>
      </c>
      <c r="C30" s="2" t="n">
        <v>900</v>
      </c>
      <c r="E30" s="13" t="n">
        <v>16.48</v>
      </c>
      <c r="F30" s="13" t="n">
        <v>17.22</v>
      </c>
      <c r="G30" s="4" t="n">
        <f aca="false">C30*(E30-F30)</f>
        <v>-665.999999999999</v>
      </c>
      <c r="H30" s="4" t="n">
        <f aca="false">C30*(E30-F30)</f>
        <v>-665.999999999999</v>
      </c>
      <c r="I30" s="13"/>
      <c r="J30" s="4" t="n">
        <f aca="false">C30*E30</f>
        <v>14832</v>
      </c>
      <c r="K30" s="4" t="n">
        <f aca="false">J30</f>
        <v>14832</v>
      </c>
      <c r="L30" s="5" t="n">
        <v>2</v>
      </c>
      <c r="M30" s="6" t="s">
        <v>0</v>
      </c>
      <c r="O30" s="19" t="n">
        <f aca="false">O26*O28</f>
        <v>0</v>
      </c>
    </row>
    <row r="31" customFormat="false" ht="12.75" hidden="false" customHeight="false" outlineLevel="0" collapsed="false">
      <c r="A31" s="8" t="s">
        <v>40</v>
      </c>
      <c r="B31" s="16" t="s">
        <v>41</v>
      </c>
      <c r="C31" s="2" t="n">
        <v>100</v>
      </c>
      <c r="E31" s="13" t="n">
        <v>16.95</v>
      </c>
      <c r="F31" s="13" t="n">
        <v>17.4</v>
      </c>
      <c r="G31" s="4" t="n">
        <f aca="false">C31*(E31-F31)</f>
        <v>-44.9999999999999</v>
      </c>
      <c r="H31" s="4" t="n">
        <f aca="false">C31*(E31-F31)</f>
        <v>-44.9999999999999</v>
      </c>
      <c r="I31" s="13"/>
      <c r="J31" s="4" t="n">
        <f aca="false">C31*E31</f>
        <v>1695</v>
      </c>
      <c r="K31" s="4" t="n">
        <f aca="false">J31</f>
        <v>1695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 t="s">
        <v>42</v>
      </c>
      <c r="B32" s="16" t="s">
        <v>43</v>
      </c>
      <c r="C32" s="2" t="n">
        <v>83</v>
      </c>
      <c r="D32" s="2" t="s">
        <v>0</v>
      </c>
      <c r="E32" s="13" t="n">
        <v>38.65</v>
      </c>
      <c r="F32" s="13" t="n">
        <v>44.8</v>
      </c>
      <c r="G32" s="4" t="n">
        <f aca="false">C32*(E32-F32)</f>
        <v>-510.45</v>
      </c>
      <c r="H32" s="4" t="n">
        <f aca="false">C32*(E32-F32)</f>
        <v>-510.45</v>
      </c>
      <c r="I32" s="13"/>
      <c r="J32" s="4" t="n">
        <f aca="false">C32*E32</f>
        <v>3207.95</v>
      </c>
      <c r="K32" s="4" t="n">
        <f aca="false">J32</f>
        <v>3207.95</v>
      </c>
      <c r="L32" s="5" t="n">
        <v>2</v>
      </c>
      <c r="M32" s="6" t="s">
        <v>0</v>
      </c>
    </row>
    <row r="33" customFormat="false" ht="12.75" hidden="false" customHeight="false" outlineLevel="0" collapsed="false">
      <c r="A33" s="8"/>
      <c r="B33" s="16" t="s">
        <v>44</v>
      </c>
      <c r="C33" s="2" t="n">
        <v>169</v>
      </c>
      <c r="E33" s="13" t="n">
        <v>14.08</v>
      </c>
      <c r="F33" s="13" t="n">
        <v>14.2</v>
      </c>
      <c r="G33" s="4" t="n">
        <f aca="false">C33*(E33-F33)</f>
        <v>-20.2799999999999</v>
      </c>
      <c r="H33" s="4" t="n">
        <f aca="false">C33*(E33-F33)</f>
        <v>-20.2799999999999</v>
      </c>
      <c r="I33" s="13"/>
      <c r="J33" s="4" t="n">
        <f aca="false">C33*E33</f>
        <v>2379.52</v>
      </c>
      <c r="K33" s="4" t="n">
        <f aca="false">J33</f>
        <v>2379.52</v>
      </c>
      <c r="L33" s="5" t="n">
        <v>2</v>
      </c>
      <c r="M33" s="6" t="s">
        <v>0</v>
      </c>
    </row>
    <row r="34" customFormat="false" ht="12.75" hidden="false" customHeight="false" outlineLevel="0" collapsed="false">
      <c r="A34" s="8"/>
      <c r="B34" s="16" t="s">
        <v>45</v>
      </c>
      <c r="C34" s="2" t="n">
        <v>2205.89</v>
      </c>
      <c r="D34" s="2" t="s">
        <v>0</v>
      </c>
      <c r="E34" s="13" t="n">
        <v>1</v>
      </c>
      <c r="F34" s="13" t="n">
        <v>1</v>
      </c>
      <c r="G34" s="4" t="n">
        <f aca="false">C34*(E34-F34)</f>
        <v>0</v>
      </c>
      <c r="H34" s="4" t="n">
        <f aca="false">C34*(E34-F34)</f>
        <v>0</v>
      </c>
      <c r="I34" s="13"/>
      <c r="J34" s="4" t="n">
        <f aca="false">C34*E34</f>
        <v>2205.89</v>
      </c>
      <c r="K34" s="4" t="n">
        <f aca="false">J34</f>
        <v>2205.89</v>
      </c>
      <c r="L34" s="5" t="n">
        <v>1</v>
      </c>
      <c r="M34" s="6" t="s">
        <v>0</v>
      </c>
    </row>
    <row r="35" customFormat="false" ht="12.75" hidden="false" customHeight="false" outlineLevel="0" collapsed="false">
      <c r="A35" s="8"/>
      <c r="B35" s="16" t="s">
        <v>46</v>
      </c>
      <c r="C35" s="2" t="n">
        <v>826.11</v>
      </c>
      <c r="D35" s="2" t="s">
        <v>0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13"/>
      <c r="J35" s="4" t="n">
        <f aca="false">C35*E35</f>
        <v>826.11</v>
      </c>
      <c r="K35" s="4" t="n">
        <f aca="false">J35</f>
        <v>826.11</v>
      </c>
      <c r="L35" s="5" t="n">
        <v>1</v>
      </c>
      <c r="M35" s="6" t="s">
        <v>0</v>
      </c>
    </row>
    <row r="36" customFormat="false" ht="12.75" hidden="false" customHeight="false" outlineLevel="0" collapsed="false">
      <c r="B36" s="16" t="s">
        <v>0</v>
      </c>
      <c r="C36" s="2" t="s">
        <v>0</v>
      </c>
      <c r="D36" s="2" t="s">
        <v>0</v>
      </c>
      <c r="E36" s="1"/>
      <c r="F36" s="1"/>
      <c r="G36" s="20"/>
      <c r="H36" s="20"/>
      <c r="I36" s="1"/>
      <c r="K36" s="20"/>
      <c r="M36" s="6" t="s">
        <v>0</v>
      </c>
    </row>
    <row r="37" customFormat="false" ht="12.75" hidden="false" customHeight="false" outlineLevel="0" collapsed="false">
      <c r="A37" s="8" t="s">
        <v>47</v>
      </c>
      <c r="B37" s="1" t="s">
        <v>48</v>
      </c>
      <c r="C37" s="2" t="n">
        <v>136341.46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5"/>
      <c r="J37" s="4" t="n">
        <f aca="false">C37*E37</f>
        <v>136341.46</v>
      </c>
      <c r="K37" s="4" t="n">
        <f aca="false">J37</f>
        <v>136341.46</v>
      </c>
      <c r="L37" s="5" t="n">
        <v>1</v>
      </c>
      <c r="M37" s="6" t="s">
        <v>0</v>
      </c>
    </row>
    <row r="38" customFormat="false" ht="12.75" hidden="false" customHeight="false" outlineLevel="0" collapsed="false">
      <c r="A38" s="21" t="s">
        <v>0</v>
      </c>
      <c r="B38" s="1" t="s">
        <v>0</v>
      </c>
      <c r="C38" s="22" t="s">
        <v>0</v>
      </c>
      <c r="E38" s="13" t="s">
        <v>0</v>
      </c>
      <c r="F38" s="13" t="s">
        <v>0</v>
      </c>
      <c r="G38" s="1" t="s">
        <v>0</v>
      </c>
      <c r="H38" s="4" t="s">
        <v>0</v>
      </c>
      <c r="I38" s="5"/>
      <c r="J38" s="4" t="s">
        <v>0</v>
      </c>
      <c r="K38" s="20" t="s">
        <v>0</v>
      </c>
      <c r="M38" s="6" t="s">
        <v>0</v>
      </c>
    </row>
    <row r="39" customFormat="false" ht="12.75" hidden="false" customHeight="false" outlineLevel="0" collapsed="false">
      <c r="A39" s="8" t="s">
        <v>49</v>
      </c>
      <c r="B39" s="1" t="s">
        <v>50</v>
      </c>
      <c r="C39" s="2" t="n">
        <v>51648.45</v>
      </c>
      <c r="E39" s="13" t="n">
        <v>1</v>
      </c>
      <c r="F39" s="13" t="n">
        <v>1</v>
      </c>
      <c r="G39" s="4" t="n">
        <f aca="false">C39*(E39-F39)</f>
        <v>0</v>
      </c>
      <c r="H39" s="4" t="n">
        <f aca="false">C39*(E39-F39)</f>
        <v>0</v>
      </c>
      <c r="I39" s="5"/>
      <c r="J39" s="4" t="n">
        <f aca="false">C39*E39</f>
        <v>51648.45</v>
      </c>
      <c r="K39" s="4" t="n">
        <f aca="false">J39</f>
        <v>51648.45</v>
      </c>
      <c r="L39" s="5" t="n">
        <v>1</v>
      </c>
      <c r="M39" s="6" t="s">
        <v>0</v>
      </c>
    </row>
    <row r="40" customFormat="false" ht="12.75" hidden="false" customHeight="false" outlineLevel="0" collapsed="false">
      <c r="A40" s="8"/>
      <c r="E40" s="13"/>
      <c r="F40" s="13"/>
      <c r="I40" s="5"/>
    </row>
    <row r="41" customFormat="false" ht="12.75" hidden="false" customHeight="false" outlineLevel="0" collapsed="false">
      <c r="A41" s="8" t="s">
        <v>51</v>
      </c>
      <c r="B41" s="1" t="s">
        <v>50</v>
      </c>
      <c r="C41" s="6" t="n">
        <v>0</v>
      </c>
      <c r="D41" s="2" t="s">
        <v>0</v>
      </c>
      <c r="E41" s="13" t="n">
        <v>1</v>
      </c>
      <c r="F41" s="13" t="n">
        <v>1</v>
      </c>
      <c r="G41" s="4" t="n">
        <f aca="false">C41*(E41-F41)</f>
        <v>0</v>
      </c>
      <c r="H41" s="4" t="n">
        <f aca="false">C41*(E41-F41)</f>
        <v>0</v>
      </c>
      <c r="I41" s="13"/>
      <c r="J41" s="4" t="n">
        <f aca="false">C41*E41</f>
        <v>0</v>
      </c>
      <c r="K41" s="4" t="n">
        <f aca="false">J41</f>
        <v>0</v>
      </c>
      <c r="L41" s="5" t="n">
        <v>1</v>
      </c>
    </row>
    <row r="42" customFormat="false" ht="12.75" hidden="false" customHeight="false" outlineLevel="0" collapsed="false">
      <c r="A42" s="8" t="s">
        <v>0</v>
      </c>
      <c r="B42" s="1" t="s">
        <v>52</v>
      </c>
      <c r="C42" s="6" t="n">
        <v>3166709.11</v>
      </c>
      <c r="D42" s="2" t="s">
        <v>0</v>
      </c>
      <c r="E42" s="13" t="n">
        <v>1</v>
      </c>
      <c r="F42" s="13" t="n">
        <v>1</v>
      </c>
      <c r="G42" s="4" t="n">
        <f aca="false">C42*(E42-F42)</f>
        <v>0</v>
      </c>
      <c r="H42" s="4" t="n">
        <f aca="false">C42*(E42-F42)</f>
        <v>0</v>
      </c>
      <c r="I42" s="13"/>
      <c r="J42" s="4" t="n">
        <f aca="false">C42*E42</f>
        <v>3166709.11</v>
      </c>
      <c r="K42" s="4" t="n">
        <f aca="false">J42</f>
        <v>3166709.11</v>
      </c>
      <c r="L42" s="5" t="n">
        <v>1</v>
      </c>
    </row>
    <row r="43" customFormat="false" ht="12.75" hidden="false" customHeight="false" outlineLevel="0" collapsed="false">
      <c r="A43" s="14" t="s">
        <v>0</v>
      </c>
      <c r="B43" s="1" t="s">
        <v>53</v>
      </c>
      <c r="C43" s="2" t="n">
        <v>-5000</v>
      </c>
      <c r="D43" s="2" t="s">
        <v>0</v>
      </c>
      <c r="E43" s="13" t="n">
        <v>0</v>
      </c>
      <c r="F43" s="13" t="n">
        <v>0.05</v>
      </c>
      <c r="G43" s="4" t="n">
        <f aca="false">(E43-F43)*C43</f>
        <v>250</v>
      </c>
      <c r="H43" s="4" t="n">
        <f aca="false">C43*(E43-F43)</f>
        <v>250</v>
      </c>
      <c r="J43" s="4" t="n">
        <f aca="false">G43</f>
        <v>250</v>
      </c>
      <c r="K43" s="4" t="n">
        <f aca="false">J43</f>
        <v>250</v>
      </c>
      <c r="L43" s="5" t="n">
        <v>1</v>
      </c>
      <c r="M43" s="6" t="n">
        <f aca="false">C43*E43*-1</f>
        <v>0</v>
      </c>
    </row>
    <row r="44" customFormat="false" ht="12.75" hidden="false" customHeight="false" outlineLevel="0" collapsed="false">
      <c r="A44" s="14" t="s">
        <v>0</v>
      </c>
      <c r="B44" s="1" t="s">
        <v>54</v>
      </c>
      <c r="C44" s="2" t="n">
        <v>-15000</v>
      </c>
      <c r="D44" s="2" t="s">
        <v>0</v>
      </c>
      <c r="E44" s="13" t="n">
        <v>0</v>
      </c>
      <c r="F44" s="13" t="n">
        <v>0.05</v>
      </c>
      <c r="G44" s="4" t="n">
        <f aca="false">(E44-F44)*C44</f>
        <v>750</v>
      </c>
      <c r="H44" s="4" t="n">
        <f aca="false">C44*(E44-F44)</f>
        <v>750</v>
      </c>
      <c r="J44" s="4" t="n">
        <f aca="false">G44</f>
        <v>750</v>
      </c>
      <c r="K44" s="4" t="n">
        <f aca="false">J44</f>
        <v>750</v>
      </c>
      <c r="L44" s="5" t="n">
        <v>1</v>
      </c>
      <c r="M44" s="6" t="n">
        <f aca="false">C44*E44*-1</f>
        <v>0</v>
      </c>
    </row>
    <row r="45" customFormat="false" ht="12.75" hidden="false" customHeight="false" outlineLevel="0" collapsed="false">
      <c r="A45" s="14" t="s">
        <v>0</v>
      </c>
      <c r="B45" s="1" t="s">
        <v>55</v>
      </c>
      <c r="C45" s="2" t="n">
        <v>-7500</v>
      </c>
      <c r="D45" s="2" t="s">
        <v>0</v>
      </c>
      <c r="E45" s="13" t="n">
        <v>0</v>
      </c>
      <c r="F45" s="13" t="n">
        <v>0.05</v>
      </c>
      <c r="G45" s="4" t="n">
        <f aca="false">(E45-F45)*C45</f>
        <v>375</v>
      </c>
      <c r="H45" s="4" t="n">
        <f aca="false">C45*(E45-F45)</f>
        <v>375</v>
      </c>
      <c r="J45" s="4" t="n">
        <f aca="false">G45</f>
        <v>375</v>
      </c>
      <c r="K45" s="4" t="n">
        <f aca="false">J45</f>
        <v>375</v>
      </c>
      <c r="L45" s="5" t="n">
        <v>1</v>
      </c>
      <c r="M45" s="6" t="n">
        <f aca="false">C45*E45*-1</f>
        <v>0</v>
      </c>
    </row>
    <row r="46" customFormat="false" ht="12.75" hidden="false" customHeight="false" outlineLevel="0" collapsed="false">
      <c r="A46" s="14" t="s">
        <v>0</v>
      </c>
      <c r="B46" s="1" t="s">
        <v>56</v>
      </c>
      <c r="C46" s="2" t="n">
        <v>-5000</v>
      </c>
      <c r="D46" s="2" t="s">
        <v>0</v>
      </c>
      <c r="E46" s="13" t="n">
        <v>0</v>
      </c>
      <c r="F46" s="13" t="n">
        <v>0.05</v>
      </c>
      <c r="G46" s="4" t="n">
        <f aca="false">(E46-F46)*C46</f>
        <v>250</v>
      </c>
      <c r="H46" s="4" t="n">
        <f aca="false">C46*(E46-F46)</f>
        <v>250</v>
      </c>
      <c r="J46" s="4" t="n">
        <f aca="false">G46</f>
        <v>250</v>
      </c>
      <c r="K46" s="4" t="n">
        <f aca="false">J46</f>
        <v>250</v>
      </c>
      <c r="L46" s="5" t="n">
        <v>1</v>
      </c>
      <c r="M46" s="6" t="n">
        <f aca="false">C46*E46*-1</f>
        <v>0</v>
      </c>
    </row>
    <row r="47" customFormat="false" ht="12.75" hidden="false" customHeight="false" outlineLevel="0" collapsed="false">
      <c r="A47" s="14" t="s">
        <v>0</v>
      </c>
      <c r="B47" s="1" t="s">
        <v>57</v>
      </c>
      <c r="C47" s="2" t="n">
        <v>-15000</v>
      </c>
      <c r="D47" s="2" t="s">
        <v>0</v>
      </c>
      <c r="E47" s="13" t="n">
        <v>0</v>
      </c>
      <c r="F47" s="13" t="n">
        <v>0.05</v>
      </c>
      <c r="G47" s="4" t="n">
        <f aca="false">(E47-F47)*C47</f>
        <v>750</v>
      </c>
      <c r="H47" s="4" t="n">
        <f aca="false">C47*(E47-F47)</f>
        <v>750</v>
      </c>
      <c r="J47" s="4" t="n">
        <f aca="false">G47</f>
        <v>750</v>
      </c>
      <c r="K47" s="4" t="n">
        <f aca="false">J47</f>
        <v>750</v>
      </c>
      <c r="L47" s="5" t="n">
        <v>1</v>
      </c>
      <c r="M47" s="6" t="n">
        <f aca="false">C47*E47*-1</f>
        <v>0</v>
      </c>
      <c r="N47" s="6" t="s">
        <v>0</v>
      </c>
    </row>
    <row r="48" customFormat="false" ht="12.75" hidden="false" customHeight="false" outlineLevel="0" collapsed="false">
      <c r="A48" s="14" t="s">
        <v>0</v>
      </c>
      <c r="B48" s="1" t="s">
        <v>58</v>
      </c>
      <c r="C48" s="2" t="n">
        <v>-2500</v>
      </c>
      <c r="D48" s="2" t="s">
        <v>0</v>
      </c>
      <c r="E48" s="13" t="n">
        <v>0.05</v>
      </c>
      <c r="F48" s="13" t="n">
        <v>0.05</v>
      </c>
      <c r="G48" s="4" t="n">
        <f aca="false">(E48-F48)*C48</f>
        <v>-0</v>
      </c>
      <c r="H48" s="4" t="n">
        <f aca="false">C48*(E48-F48)</f>
        <v>-0</v>
      </c>
      <c r="J48" s="4" t="n">
        <f aca="false">G48</f>
        <v>-0</v>
      </c>
      <c r="K48" s="4" t="n">
        <f aca="false">J48</f>
        <v>-0</v>
      </c>
      <c r="L48" s="5" t="n">
        <v>1</v>
      </c>
      <c r="M48" s="6" t="n">
        <f aca="false">C48*E48*-1</f>
        <v>125</v>
      </c>
      <c r="N48" s="6" t="s">
        <v>0</v>
      </c>
    </row>
    <row r="49" customFormat="false" ht="12.75" hidden="false" customHeight="false" outlineLevel="0" collapsed="false">
      <c r="A49" s="14" t="s">
        <v>0</v>
      </c>
      <c r="B49" s="1" t="s">
        <v>59</v>
      </c>
      <c r="C49" s="2" t="n">
        <v>-5000</v>
      </c>
      <c r="D49" s="2" t="s">
        <v>0</v>
      </c>
      <c r="E49" s="13" t="n">
        <v>0.05</v>
      </c>
      <c r="F49" s="13" t="n">
        <v>0.05</v>
      </c>
      <c r="G49" s="4" t="n">
        <f aca="false">(E49-F49)*C49</f>
        <v>-0</v>
      </c>
      <c r="H49" s="4" t="n">
        <f aca="false">C49*(E49-F49)</f>
        <v>-0</v>
      </c>
      <c r="J49" s="4" t="n">
        <f aca="false">G49</f>
        <v>-0</v>
      </c>
      <c r="K49" s="4" t="n">
        <f aca="false">J49</f>
        <v>-0</v>
      </c>
      <c r="L49" s="5" t="n">
        <v>1</v>
      </c>
      <c r="M49" s="6" t="n">
        <f aca="false">C49*E49*-1</f>
        <v>250</v>
      </c>
    </row>
    <row r="50" customFormat="false" ht="12.75" hidden="false" customHeight="false" outlineLevel="0" collapsed="false">
      <c r="A50" s="14" t="s">
        <v>0</v>
      </c>
      <c r="B50" s="1" t="s">
        <v>60</v>
      </c>
      <c r="C50" s="2" t="n">
        <v>-15000</v>
      </c>
      <c r="D50" s="2" t="s">
        <v>0</v>
      </c>
      <c r="E50" s="13" t="n">
        <v>0.05</v>
      </c>
      <c r="F50" s="13" t="n">
        <v>0.05</v>
      </c>
      <c r="G50" s="4" t="n">
        <f aca="false">(E50-F50)*C50</f>
        <v>-0</v>
      </c>
      <c r="H50" s="4" t="n">
        <f aca="false">C50*(E50-F50)</f>
        <v>-0</v>
      </c>
      <c r="J50" s="4" t="n">
        <f aca="false">G50</f>
        <v>-0</v>
      </c>
      <c r="K50" s="4" t="n">
        <f aca="false">J50</f>
        <v>-0</v>
      </c>
      <c r="L50" s="5" t="n">
        <v>1</v>
      </c>
      <c r="M50" s="6" t="n">
        <f aca="false">C50*E50*-1</f>
        <v>750</v>
      </c>
      <c r="O50" s="3" t="s">
        <v>0</v>
      </c>
    </row>
    <row r="51" customFormat="false" ht="12.75" hidden="false" customHeight="false" outlineLevel="0" collapsed="false">
      <c r="A51" s="14" t="s">
        <v>0</v>
      </c>
      <c r="B51" s="1" t="s">
        <v>61</v>
      </c>
      <c r="C51" s="2" t="n">
        <v>-15000</v>
      </c>
      <c r="D51" s="2" t="s">
        <v>0</v>
      </c>
      <c r="E51" s="13" t="n">
        <v>0.05</v>
      </c>
      <c r="F51" s="13" t="n">
        <v>0.05</v>
      </c>
      <c r="G51" s="4" t="n">
        <f aca="false">(E51-F51)*C51</f>
        <v>-0</v>
      </c>
      <c r="H51" s="4" t="n">
        <f aca="false">C51*(E51-F51)</f>
        <v>-0</v>
      </c>
      <c r="J51" s="4" t="n">
        <f aca="false">G51</f>
        <v>-0</v>
      </c>
      <c r="K51" s="4" t="n">
        <f aca="false">J51</f>
        <v>-0</v>
      </c>
      <c r="L51" s="5" t="n">
        <v>1</v>
      </c>
      <c r="M51" s="6" t="n">
        <f aca="false">C51*E51*-1</f>
        <v>750</v>
      </c>
      <c r="O51" s="3" t="s">
        <v>0</v>
      </c>
    </row>
    <row r="52" customFormat="false" ht="12.75" hidden="false" customHeight="false" outlineLevel="0" collapsed="false">
      <c r="A52" s="14" t="s">
        <v>0</v>
      </c>
      <c r="B52" s="1" t="s">
        <v>62</v>
      </c>
      <c r="C52" s="2" t="n">
        <v>-10000</v>
      </c>
      <c r="D52" s="2" t="s">
        <v>0</v>
      </c>
      <c r="E52" s="13" t="n">
        <v>0.05</v>
      </c>
      <c r="F52" s="13" t="n">
        <v>0.05</v>
      </c>
      <c r="G52" s="4" t="n">
        <f aca="false">(E52-F52)*C52</f>
        <v>-0</v>
      </c>
      <c r="H52" s="4" t="n">
        <f aca="false">C52*(E52-F52)</f>
        <v>-0</v>
      </c>
      <c r="J52" s="4" t="n">
        <f aca="false">G52</f>
        <v>-0</v>
      </c>
      <c r="K52" s="4" t="n">
        <f aca="false">J52</f>
        <v>-0</v>
      </c>
      <c r="L52" s="5" t="n">
        <v>1</v>
      </c>
      <c r="M52" s="6" t="n">
        <f aca="false">C52*E52*-1</f>
        <v>500</v>
      </c>
      <c r="O52" s="4" t="s">
        <v>0</v>
      </c>
    </row>
    <row r="53" customFormat="false" ht="12.75" hidden="false" customHeight="false" outlineLevel="0" collapsed="false">
      <c r="A53" s="14" t="s">
        <v>0</v>
      </c>
      <c r="B53" s="1" t="s">
        <v>63</v>
      </c>
      <c r="C53" s="2" t="n">
        <v>-10000</v>
      </c>
      <c r="D53" s="2" t="s">
        <v>0</v>
      </c>
      <c r="E53" s="13" t="n">
        <v>0.05</v>
      </c>
      <c r="F53" s="13" t="n">
        <v>0.05</v>
      </c>
      <c r="G53" s="4" t="n">
        <f aca="false">(E53-F53)*C53</f>
        <v>-0</v>
      </c>
      <c r="H53" s="4" t="n">
        <f aca="false">C53*(E53-F53)</f>
        <v>-0</v>
      </c>
      <c r="J53" s="4" t="n">
        <f aca="false">G53</f>
        <v>-0</v>
      </c>
      <c r="K53" s="4" t="n">
        <f aca="false">J53</f>
        <v>-0</v>
      </c>
      <c r="L53" s="5" t="n">
        <v>1</v>
      </c>
      <c r="M53" s="6" t="n">
        <f aca="false">C53*E53*-1</f>
        <v>500</v>
      </c>
      <c r="O53" s="4" t="s">
        <v>0</v>
      </c>
    </row>
    <row r="54" customFormat="false" ht="12.75" hidden="false" customHeight="false" outlineLevel="0" collapsed="false">
      <c r="A54" s="14" t="s">
        <v>0</v>
      </c>
      <c r="B54" s="1" t="s">
        <v>64</v>
      </c>
      <c r="C54" s="2" t="n">
        <v>-10000</v>
      </c>
      <c r="D54" s="2" t="s">
        <v>0</v>
      </c>
      <c r="E54" s="13" t="n">
        <v>0.05</v>
      </c>
      <c r="F54" s="13" t="n">
        <v>0.05</v>
      </c>
      <c r="G54" s="4" t="n">
        <f aca="false">(E54-F54)*C54</f>
        <v>-0</v>
      </c>
      <c r="H54" s="4" t="n">
        <f aca="false">C54*(E54-F54)</f>
        <v>-0</v>
      </c>
      <c r="J54" s="4" t="n">
        <f aca="false">G54</f>
        <v>-0</v>
      </c>
      <c r="K54" s="4" t="n">
        <f aca="false">J54</f>
        <v>-0</v>
      </c>
      <c r="L54" s="5" t="n">
        <v>1</v>
      </c>
      <c r="M54" s="6" t="n">
        <f aca="false">C54*E54*-1</f>
        <v>500</v>
      </c>
      <c r="O54" s="4" t="s">
        <v>0</v>
      </c>
      <c r="P54" s="1" t="s">
        <v>0</v>
      </c>
    </row>
    <row r="55" customFormat="false" ht="12.75" hidden="false" customHeight="false" outlineLevel="0" collapsed="false">
      <c r="A55" s="14" t="s">
        <v>0</v>
      </c>
      <c r="B55" s="1" t="s">
        <v>65</v>
      </c>
      <c r="C55" s="2" t="n">
        <v>-10000</v>
      </c>
      <c r="D55" s="2" t="s">
        <v>0</v>
      </c>
      <c r="E55" s="13" t="n">
        <v>0.05</v>
      </c>
      <c r="F55" s="13" t="n">
        <v>0.05</v>
      </c>
      <c r="G55" s="4" t="n">
        <f aca="false">(E55-F55)*C55</f>
        <v>-0</v>
      </c>
      <c r="H55" s="4" t="n">
        <f aca="false">C55*(E55-F55)</f>
        <v>-0</v>
      </c>
      <c r="J55" s="4" t="n">
        <f aca="false">G55</f>
        <v>-0</v>
      </c>
      <c r="K55" s="4" t="n">
        <f aca="false">J55</f>
        <v>-0</v>
      </c>
      <c r="L55" s="5" t="n">
        <v>1</v>
      </c>
      <c r="M55" s="23" t="n">
        <f aca="false">C55*E55*-1</f>
        <v>500</v>
      </c>
      <c r="O55" s="6" t="s">
        <v>0</v>
      </c>
    </row>
    <row r="56" customFormat="false" ht="13.5" hidden="false" customHeight="false" outlineLevel="0" collapsed="false">
      <c r="A56" s="14" t="s">
        <v>0</v>
      </c>
      <c r="B56" s="1" t="s">
        <v>66</v>
      </c>
      <c r="C56" s="2" t="n">
        <v>-5000</v>
      </c>
      <c r="D56" s="2" t="s">
        <v>0</v>
      </c>
      <c r="E56" s="13" t="n">
        <v>0.05</v>
      </c>
      <c r="F56" s="13" t="n">
        <v>0.05</v>
      </c>
      <c r="G56" s="4" t="n">
        <f aca="false">(E56-F56)*C56</f>
        <v>-0</v>
      </c>
      <c r="H56" s="4" t="n">
        <f aca="false">C56*(E56-F56)</f>
        <v>-0</v>
      </c>
      <c r="J56" s="4" t="n">
        <f aca="false">G56</f>
        <v>-0</v>
      </c>
      <c r="K56" s="4" t="n">
        <f aca="false">J56</f>
        <v>-0</v>
      </c>
      <c r="L56" s="5" t="n">
        <v>1</v>
      </c>
      <c r="M56" s="24" t="n">
        <f aca="false">C56*E56*-1</f>
        <v>250</v>
      </c>
      <c r="N56" s="6" t="n">
        <v>0</v>
      </c>
      <c r="O56" s="6" t="n">
        <v>3166709.11</v>
      </c>
    </row>
    <row r="57" customFormat="false" ht="12.75" hidden="false" customHeight="false" outlineLevel="0" collapsed="false">
      <c r="A57" s="8" t="s">
        <v>0</v>
      </c>
      <c r="C57" s="25" t="s">
        <v>0</v>
      </c>
      <c r="D57" s="2" t="s">
        <v>0</v>
      </c>
      <c r="E57" s="13"/>
      <c r="F57" s="13"/>
      <c r="G57" s="4" t="s">
        <v>0</v>
      </c>
      <c r="H57" s="4" t="s">
        <v>0</v>
      </c>
      <c r="I57" s="13"/>
      <c r="J57" s="4" t="str">
        <f aca="false">G57</f>
        <v> </v>
      </c>
      <c r="K57" s="4" t="str">
        <f aca="false">J57</f>
        <v> </v>
      </c>
      <c r="M57" s="6" t="n">
        <f aca="false">SUM(M43:M56)</f>
        <v>4125</v>
      </c>
      <c r="N57" s="6" t="n">
        <f aca="false">SUM(H41:H56)</f>
        <v>2375</v>
      </c>
      <c r="O57" s="6" t="n">
        <f aca="false">SUM(K41:K56)</f>
        <v>3169084.11</v>
      </c>
      <c r="P57" s="1" t="s">
        <v>0</v>
      </c>
      <c r="R57" s="6" t="s">
        <v>0</v>
      </c>
    </row>
    <row r="58" customFormat="false" ht="12.75" hidden="false" customHeight="false" outlineLevel="0" collapsed="false">
      <c r="A58" s="8" t="s">
        <v>51</v>
      </c>
      <c r="B58" s="1" t="s">
        <v>67</v>
      </c>
      <c r="C58" s="2" t="n">
        <v>387</v>
      </c>
      <c r="D58" s="2" t="s">
        <v>0</v>
      </c>
      <c r="E58" s="26" t="n">
        <v>38.68</v>
      </c>
      <c r="F58" s="26" t="n">
        <v>38.75</v>
      </c>
      <c r="G58" s="4" t="n">
        <f aca="false">C58*(E58-F58)</f>
        <v>-27.0900000000001</v>
      </c>
      <c r="H58" s="4" t="n">
        <f aca="false">C58*(E58-F58)</f>
        <v>-27.0900000000001</v>
      </c>
      <c r="I58" s="13"/>
      <c r="J58" s="4" t="n">
        <f aca="false">C58*E58</f>
        <v>14969.16</v>
      </c>
      <c r="K58" s="4" t="n">
        <f aca="false">J58</f>
        <v>14969.16</v>
      </c>
      <c r="L58" s="5" t="n">
        <v>2</v>
      </c>
      <c r="M58" s="6" t="s">
        <v>0</v>
      </c>
    </row>
    <row r="59" customFormat="false" ht="12.75" hidden="false" customHeight="false" outlineLevel="0" collapsed="false">
      <c r="A59" s="8" t="s">
        <v>0</v>
      </c>
      <c r="B59" s="1" t="s">
        <v>50</v>
      </c>
      <c r="C59" s="2" t="n">
        <v>201.83</v>
      </c>
      <c r="D59" s="2" t="s">
        <v>0</v>
      </c>
      <c r="E59" s="13" t="n">
        <v>1</v>
      </c>
      <c r="F59" s="13" t="n">
        <v>1</v>
      </c>
      <c r="G59" s="4" t="n">
        <f aca="false">C59*(E59-F59)</f>
        <v>0</v>
      </c>
      <c r="H59" s="4" t="n">
        <f aca="false">C59*(E59-F59)</f>
        <v>0</v>
      </c>
      <c r="I59" s="13"/>
      <c r="J59" s="4" t="n">
        <f aca="false">C59*E59</f>
        <v>201.83</v>
      </c>
      <c r="K59" s="4" t="n">
        <f aca="false">J59</f>
        <v>201.83</v>
      </c>
      <c r="L59" s="5" t="n">
        <v>1</v>
      </c>
    </row>
    <row r="60" customFormat="false" ht="12.75" hidden="false" customHeight="false" outlineLevel="0" collapsed="false">
      <c r="A60" s="8" t="s">
        <v>0</v>
      </c>
      <c r="B60" s="3" t="s">
        <v>0</v>
      </c>
      <c r="C60" s="2" t="s">
        <v>0</v>
      </c>
      <c r="D60" s="2" t="s">
        <v>0</v>
      </c>
      <c r="E60" s="13" t="s">
        <v>0</v>
      </c>
      <c r="F60" s="13" t="s">
        <v>0</v>
      </c>
      <c r="H60" s="4" t="s">
        <v>0</v>
      </c>
      <c r="I60" s="5"/>
      <c r="K60" s="20"/>
      <c r="O60" s="6" t="s">
        <v>0</v>
      </c>
    </row>
    <row r="61" customFormat="false" ht="12.75" hidden="false" customHeight="false" outlineLevel="0" collapsed="false">
      <c r="A61" s="8" t="s">
        <v>68</v>
      </c>
      <c r="B61" s="1" t="s">
        <v>69</v>
      </c>
      <c r="C61" s="2" t="n">
        <v>19931.456</v>
      </c>
      <c r="D61" s="2" t="s">
        <v>0</v>
      </c>
      <c r="E61" s="13" t="n">
        <v>10.97</v>
      </c>
      <c r="F61" s="13" t="n">
        <v>10.97</v>
      </c>
      <c r="G61" s="4" t="n">
        <f aca="false">C61*(E61-F61)</f>
        <v>0</v>
      </c>
      <c r="H61" s="4" t="n">
        <f aca="false">C61*(E61-F61)</f>
        <v>0</v>
      </c>
      <c r="I61" s="13" t="s">
        <v>0</v>
      </c>
      <c r="J61" s="4" t="n">
        <f aca="false">C61*E61</f>
        <v>218648.07232</v>
      </c>
      <c r="K61" s="4" t="n">
        <f aca="false">J61</f>
        <v>218648.07232</v>
      </c>
      <c r="L61" s="5" t="n">
        <v>1</v>
      </c>
    </row>
    <row r="62" customFormat="false" ht="12.75" hidden="false" customHeight="false" outlineLevel="0" collapsed="false">
      <c r="A62" s="8"/>
      <c r="E62" s="1"/>
      <c r="F62" s="1"/>
      <c r="G62" s="20"/>
      <c r="H62" s="4" t="s">
        <v>0</v>
      </c>
      <c r="I62" s="1" t="s">
        <v>0</v>
      </c>
      <c r="K62" s="4" t="s">
        <v>0</v>
      </c>
      <c r="M62" s="6" t="s">
        <v>0</v>
      </c>
    </row>
    <row r="63" customFormat="false" ht="12.75" hidden="false" customHeight="false" outlineLevel="0" collapsed="false">
      <c r="A63" s="8" t="s">
        <v>70</v>
      </c>
      <c r="B63" s="1" t="s">
        <v>71</v>
      </c>
      <c r="C63" s="2" t="n">
        <v>20000</v>
      </c>
      <c r="E63" s="13" t="n">
        <v>1</v>
      </c>
      <c r="F63" s="13" t="n">
        <v>1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20000</v>
      </c>
      <c r="K63" s="4" t="n">
        <f aca="false">J63</f>
        <v>20000</v>
      </c>
      <c r="L63" s="5" t="n">
        <v>1</v>
      </c>
    </row>
    <row r="64" customFormat="false" ht="12.75" hidden="false" customHeight="false" outlineLevel="0" collapsed="false">
      <c r="E64" s="1"/>
      <c r="F64" s="1"/>
      <c r="G64" s="20"/>
      <c r="H64" s="4" t="s">
        <v>0</v>
      </c>
      <c r="I64" s="1"/>
      <c r="J64" s="4" t="s">
        <v>0</v>
      </c>
    </row>
    <row r="65" customFormat="false" ht="12.75" hidden="false" customHeight="false" outlineLevel="0" collapsed="false">
      <c r="A65" s="8" t="s">
        <v>72</v>
      </c>
      <c r="B65" s="1" t="s">
        <v>73</v>
      </c>
      <c r="C65" s="2" t="n">
        <v>3829.12</v>
      </c>
      <c r="E65" s="13" t="n">
        <v>1</v>
      </c>
      <c r="F65" s="13" t="n">
        <v>1</v>
      </c>
      <c r="G65" s="4" t="n">
        <f aca="false">C65*(E65-F65)</f>
        <v>0</v>
      </c>
      <c r="H65" s="4" t="n">
        <f aca="false">C65*(E65-F65)</f>
        <v>0</v>
      </c>
      <c r="I65" s="13"/>
      <c r="J65" s="4" t="n">
        <f aca="false">C65*E65</f>
        <v>3829.12</v>
      </c>
      <c r="K65" s="4" t="n">
        <f aca="false">J65</f>
        <v>3829.12</v>
      </c>
      <c r="L65" s="5" t="n">
        <v>1</v>
      </c>
    </row>
    <row r="66" customFormat="false" ht="12.75" hidden="false" customHeight="false" outlineLevel="0" collapsed="false">
      <c r="A66" s="8"/>
      <c r="B66" s="1" t="s">
        <v>74</v>
      </c>
      <c r="C66" s="2" t="n">
        <v>4769.42</v>
      </c>
      <c r="E66" s="13" t="n">
        <v>1</v>
      </c>
      <c r="F66" s="13" t="n">
        <v>1</v>
      </c>
      <c r="G66" s="4" t="n">
        <f aca="false">C66*(E66-F66)</f>
        <v>0</v>
      </c>
      <c r="H66" s="4" t="n">
        <f aca="false">C66*(E66-F66)</f>
        <v>0</v>
      </c>
      <c r="I66" s="13"/>
      <c r="J66" s="4" t="n">
        <f aca="false">C66*E66</f>
        <v>4769.42</v>
      </c>
      <c r="K66" s="4" t="n">
        <f aca="false">J66</f>
        <v>4769.42</v>
      </c>
      <c r="L66" s="5" t="n">
        <v>1</v>
      </c>
    </row>
    <row r="67" customFormat="false" ht="12.75" hidden="false" customHeight="false" outlineLevel="0" collapsed="false">
      <c r="E67" s="1"/>
      <c r="F67" s="1"/>
      <c r="G67" s="20"/>
      <c r="H67" s="4" t="s">
        <v>0</v>
      </c>
      <c r="I67" s="1"/>
      <c r="K67" s="4" t="s">
        <v>0</v>
      </c>
    </row>
    <row r="68" customFormat="false" ht="12.75" hidden="false" customHeight="false" outlineLevel="0" collapsed="false">
      <c r="A68" s="8" t="s">
        <v>75</v>
      </c>
      <c r="B68" s="1" t="s">
        <v>76</v>
      </c>
      <c r="C68" s="2" t="n">
        <v>9759</v>
      </c>
      <c r="E68" s="13" t="n">
        <v>1</v>
      </c>
      <c r="F68" s="13" t="n">
        <v>1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9759</v>
      </c>
      <c r="K68" s="4" t="n">
        <f aca="false">J68</f>
        <v>9759</v>
      </c>
      <c r="L68" s="5" t="n">
        <v>1</v>
      </c>
      <c r="M68" s="6" t="s">
        <v>77</v>
      </c>
    </row>
    <row r="69" customFormat="false" ht="12.75" hidden="false" customHeight="false" outlineLevel="0" collapsed="false">
      <c r="A69" s="8"/>
      <c r="B69" s="1" t="s">
        <v>78</v>
      </c>
      <c r="C69" s="2" t="n">
        <v>3718</v>
      </c>
      <c r="E69" s="13" t="n">
        <v>1</v>
      </c>
      <c r="F69" s="13" t="n">
        <v>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3718</v>
      </c>
      <c r="K69" s="4" t="n">
        <f aca="false">J69</f>
        <v>3718</v>
      </c>
      <c r="L69" s="5" t="n">
        <v>1</v>
      </c>
      <c r="M69" s="6" t="n">
        <f aca="false">(C8*E8)+(C9*E9)+(C10*E10)+(C11*E11)+(C12*E12)+(C13*E13)+(C14*E14)+(C15*E15)+(C16*E16)+(C17*E17)+(C18*E18)</f>
        <v>-3987330</v>
      </c>
      <c r="N69" s="27" t="n">
        <f aca="false">M69/M76</f>
        <v>-0.703765170306921</v>
      </c>
      <c r="O69" s="3" t="s">
        <v>17</v>
      </c>
    </row>
    <row r="70" customFormat="false" ht="12.75" hidden="false" customHeight="false" outlineLevel="0" collapsed="false">
      <c r="A70" s="8"/>
      <c r="B70" s="1" t="s">
        <v>79</v>
      </c>
      <c r="C70" s="2" t="n">
        <v>943</v>
      </c>
      <c r="E70" s="13" t="n">
        <v>1</v>
      </c>
      <c r="F70" s="13" t="n">
        <v>1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943</v>
      </c>
      <c r="K70" s="4" t="n">
        <f aca="false">J70</f>
        <v>943</v>
      </c>
      <c r="L70" s="5" t="n">
        <v>1</v>
      </c>
      <c r="M70" s="6" t="n">
        <f aca="false">SUMIF(L5:L77,2,K5:K77)</f>
        <v>53234.472726742</v>
      </c>
      <c r="N70" s="27" t="n">
        <f aca="false">M70/M76</f>
        <v>0.00939590346541037</v>
      </c>
      <c r="O70" s="3" t="s">
        <v>80</v>
      </c>
    </row>
    <row r="71" customFormat="false" ht="12.75" hidden="false" customHeight="false" outlineLevel="0" collapsed="false">
      <c r="A71" s="8"/>
      <c r="B71" s="1" t="s">
        <v>81</v>
      </c>
      <c r="C71" s="2" t="n">
        <v>1235</v>
      </c>
      <c r="E71" s="13" t="n">
        <v>1</v>
      </c>
      <c r="F71" s="13" t="n">
        <v>1</v>
      </c>
      <c r="G71" s="4" t="n">
        <f aca="false">C71*(E71-F71)</f>
        <v>0</v>
      </c>
      <c r="H71" s="4" t="n">
        <f aca="false">C71*(E71-F71)</f>
        <v>0</v>
      </c>
      <c r="I71" s="13"/>
      <c r="J71" s="4" t="n">
        <f aca="false">C71*E71</f>
        <v>1235</v>
      </c>
      <c r="K71" s="4" t="n">
        <f aca="false">J71</f>
        <v>1235</v>
      </c>
      <c r="L71" s="5" t="n">
        <v>1</v>
      </c>
      <c r="M71" s="6" t="s">
        <v>82</v>
      </c>
      <c r="N71" s="27"/>
      <c r="O71" s="4" t="s">
        <v>0</v>
      </c>
    </row>
    <row r="72" customFormat="false" ht="12.75" hidden="false" customHeight="false" outlineLevel="0" collapsed="false">
      <c r="A72" s="8"/>
      <c r="B72" s="1" t="s">
        <v>83</v>
      </c>
      <c r="C72" s="2" t="n">
        <v>2336.707</v>
      </c>
      <c r="D72" s="2" t="s">
        <v>0</v>
      </c>
      <c r="E72" s="13" t="n">
        <v>1.579506</v>
      </c>
      <c r="F72" s="13" t="n">
        <v>1.579506</v>
      </c>
      <c r="G72" s="4" t="n">
        <f aca="false">C72*(E72-F72)</f>
        <v>0</v>
      </c>
      <c r="H72" s="4" t="n">
        <f aca="false">C72*(E72-F72)</f>
        <v>0</v>
      </c>
      <c r="I72" s="13"/>
      <c r="J72" s="4" t="n">
        <f aca="false">C72*E72</f>
        <v>3690.842726742</v>
      </c>
      <c r="K72" s="4" t="n">
        <f aca="false">J72</f>
        <v>3690.842726742</v>
      </c>
      <c r="L72" s="5" t="n">
        <v>2</v>
      </c>
      <c r="M72" s="6" t="n">
        <f aca="false">SUMIF(L5:L77,1,K5:K77)</f>
        <v>6032476.43232</v>
      </c>
      <c r="N72" s="27" t="n">
        <f aca="false">M72/M76</f>
        <v>1.06473424666736</v>
      </c>
    </row>
    <row r="73" customFormat="false" ht="12.75" hidden="false" customHeight="false" outlineLevel="0" collapsed="false">
      <c r="A73" s="8"/>
      <c r="E73" s="13"/>
      <c r="F73" s="13"/>
      <c r="I73" s="13"/>
      <c r="M73" s="6" t="s">
        <v>84</v>
      </c>
      <c r="N73" s="27"/>
    </row>
    <row r="74" customFormat="false" ht="12.75" hidden="false" customHeight="false" outlineLevel="0" collapsed="false">
      <c r="A74" s="8" t="s">
        <v>85</v>
      </c>
      <c r="B74" s="1" t="s">
        <v>86</v>
      </c>
      <c r="C74" s="2" t="n">
        <v>-160000</v>
      </c>
      <c r="D74" s="2" t="s">
        <v>0</v>
      </c>
      <c r="E74" s="18" t="s">
        <v>0</v>
      </c>
      <c r="F74" s="18" t="s">
        <v>0</v>
      </c>
      <c r="G74" s="18" t="s">
        <v>0</v>
      </c>
      <c r="H74" s="18" t="s">
        <v>0</v>
      </c>
      <c r="J74" s="4" t="n">
        <f aca="false">+C74</f>
        <v>-160000</v>
      </c>
      <c r="K74" s="4" t="n">
        <f aca="false">J74</f>
        <v>-160000</v>
      </c>
      <c r="L74" s="5" t="n">
        <v>0</v>
      </c>
      <c r="M74" s="6" t="n">
        <f aca="false">SUM(K74:K75)</f>
        <v>-420000</v>
      </c>
      <c r="N74" s="27" t="n">
        <f aca="false">+M74/M76</f>
        <v>-0.0741301501327723</v>
      </c>
    </row>
    <row r="75" customFormat="false" ht="12.75" hidden="false" customHeight="false" outlineLevel="0" collapsed="false">
      <c r="A75" s="8" t="s">
        <v>0</v>
      </c>
      <c r="B75" s="1" t="s">
        <v>87</v>
      </c>
      <c r="C75" s="2" t="n">
        <v>-260000</v>
      </c>
      <c r="D75" s="2" t="s">
        <v>0</v>
      </c>
      <c r="E75" s="18" t="s">
        <v>0</v>
      </c>
      <c r="F75" s="18" t="s">
        <v>0</v>
      </c>
      <c r="G75" s="18" t="s">
        <v>0</v>
      </c>
      <c r="H75" s="18" t="s">
        <v>0</v>
      </c>
      <c r="J75" s="4" t="n">
        <f aca="false">+C75</f>
        <v>-260000</v>
      </c>
      <c r="K75" s="4" t="n">
        <f aca="false">J75</f>
        <v>-260000</v>
      </c>
      <c r="L75" s="5" t="n">
        <v>0</v>
      </c>
      <c r="M75" s="6" t="s">
        <v>88</v>
      </c>
      <c r="N75" s="27"/>
    </row>
    <row r="76" customFormat="false" ht="12.75" hidden="false" customHeight="false" outlineLevel="0" collapsed="false">
      <c r="A76" s="8" t="s">
        <v>0</v>
      </c>
      <c r="L76" s="5" t="n">
        <v>0</v>
      </c>
      <c r="M76" s="6" t="n">
        <f aca="false">K79</f>
        <v>5665710.90504674</v>
      </c>
      <c r="N76" s="27" t="n">
        <f aca="false">+M76/K79</f>
        <v>1</v>
      </c>
    </row>
    <row r="77" customFormat="false" ht="13.5" hidden="false" customHeight="false" outlineLevel="0" collapsed="false">
      <c r="A77" s="8" t="s">
        <v>0</v>
      </c>
      <c r="B77" s="28" t="s">
        <v>0</v>
      </c>
      <c r="C77" s="29"/>
      <c r="D77" s="29" t="s">
        <v>0</v>
      </c>
      <c r="E77" s="30"/>
      <c r="F77" s="30"/>
      <c r="G77" s="31"/>
      <c r="H77" s="31"/>
      <c r="I77" s="30"/>
      <c r="J77" s="31"/>
      <c r="K77" s="31" t="s">
        <v>0</v>
      </c>
      <c r="L77" s="32"/>
      <c r="M77" s="24" t="s">
        <v>0</v>
      </c>
      <c r="N77" s="24"/>
    </row>
    <row r="78" customFormat="false" ht="12.75" hidden="false" customHeight="false" outlineLevel="0" collapsed="false">
      <c r="A78" s="8"/>
      <c r="M78" s="6" t="s">
        <v>0</v>
      </c>
    </row>
    <row r="79" customFormat="false" ht="12.75" hidden="false" customHeight="false" outlineLevel="0" collapsed="false">
      <c r="A79" s="8" t="s">
        <v>89</v>
      </c>
      <c r="C79" s="2" t="s">
        <v>0</v>
      </c>
      <c r="D79" s="2" t="s">
        <v>0</v>
      </c>
      <c r="G79" s="4" t="n">
        <f aca="false">SUM(G5:G77)</f>
        <v>72126.18</v>
      </c>
      <c r="H79" s="4" t="n">
        <f aca="false">SUM(H5:H77)</f>
        <v>72126.18</v>
      </c>
      <c r="J79" s="4" t="n">
        <f aca="false">SUM(J5:J77)</f>
        <v>5665710.90504674</v>
      </c>
      <c r="K79" s="4" t="n">
        <f aca="false">SUM(K5:K77)</f>
        <v>5665710.90504674</v>
      </c>
      <c r="M79" s="23" t="s">
        <v>0</v>
      </c>
      <c r="N79" s="33" t="s">
        <v>0</v>
      </c>
    </row>
    <row r="80" customFormat="false" ht="13.5" hidden="false" customHeight="false" outlineLevel="0" collapsed="false">
      <c r="A80" s="8"/>
      <c r="B80" s="34"/>
      <c r="C80" s="29"/>
      <c r="D80" s="29"/>
      <c r="E80" s="30"/>
      <c r="F80" s="30"/>
      <c r="G80" s="31"/>
      <c r="H80" s="31"/>
      <c r="I80" s="30"/>
      <c r="J80" s="31"/>
      <c r="K80" s="31"/>
      <c r="L80" s="32"/>
      <c r="M80" s="24"/>
      <c r="N80" s="24"/>
    </row>
    <row r="81" customFormat="false" ht="12.75" hidden="false" customHeight="false" outlineLevel="0" collapsed="false">
      <c r="A81" s="8"/>
    </row>
    <row r="82" customFormat="false" ht="12.75" hidden="false" customHeight="false" outlineLevel="0" collapsed="false">
      <c r="A82" s="8" t="s">
        <v>90</v>
      </c>
      <c r="B82" s="1" t="s">
        <v>91</v>
      </c>
      <c r="C82" s="2" t="n">
        <v>1240.348</v>
      </c>
      <c r="D82" s="2" t="s">
        <v>0</v>
      </c>
      <c r="E82" s="13" t="n">
        <v>19.68</v>
      </c>
      <c r="F82" s="13" t="n">
        <v>19.68</v>
      </c>
      <c r="G82" s="4" t="n">
        <f aca="false">C82*(E82-F82)</f>
        <v>0</v>
      </c>
      <c r="H82" s="4" t="n">
        <f aca="false">C82*(E82-F82)</f>
        <v>0</v>
      </c>
      <c r="I82" s="13"/>
      <c r="J82" s="4" t="n">
        <f aca="false">C82*E82</f>
        <v>24410.04864</v>
      </c>
      <c r="K82" s="4" t="n">
        <f aca="false">J82</f>
        <v>24410.04864</v>
      </c>
      <c r="L82" s="5" t="n">
        <v>2</v>
      </c>
    </row>
    <row r="83" customFormat="false" ht="12.75" hidden="false" customHeight="false" outlineLevel="0" collapsed="false">
      <c r="A83" s="8" t="s">
        <v>92</v>
      </c>
      <c r="B83" s="1" t="s">
        <v>93</v>
      </c>
      <c r="C83" s="2" t="n">
        <v>387</v>
      </c>
      <c r="D83" s="2" t="s">
        <v>0</v>
      </c>
      <c r="E83" s="13" t="n">
        <f aca="false">+E58</f>
        <v>38.68</v>
      </c>
      <c r="F83" s="13" t="n">
        <f aca="false">+F58</f>
        <v>38.75</v>
      </c>
      <c r="G83" s="4" t="n">
        <f aca="false">C83*(E83-F83)</f>
        <v>-27.0900000000001</v>
      </c>
      <c r="H83" s="4" t="n">
        <f aca="false">C83*(E83-F83)</f>
        <v>-27.0900000000001</v>
      </c>
      <c r="I83" s="13"/>
      <c r="J83" s="4" t="n">
        <f aca="false">C83*E83</f>
        <v>14969.16</v>
      </c>
      <c r="K83" s="4" t="n">
        <f aca="false">J83</f>
        <v>14969.16</v>
      </c>
      <c r="L83" s="5" t="n">
        <v>2</v>
      </c>
    </row>
    <row r="84" customFormat="false" ht="12.75" hidden="false" customHeight="false" outlineLevel="0" collapsed="false">
      <c r="A84" s="8" t="s">
        <v>0</v>
      </c>
      <c r="B84" s="1" t="s">
        <v>50</v>
      </c>
      <c r="C84" s="2" t="n">
        <v>201.83</v>
      </c>
      <c r="D84" s="2" t="s">
        <v>0</v>
      </c>
      <c r="E84" s="13" t="n">
        <v>1</v>
      </c>
      <c r="F84" s="13" t="n">
        <v>1</v>
      </c>
      <c r="G84" s="4" t="n">
        <f aca="false">C84*(E84-F84)</f>
        <v>0</v>
      </c>
      <c r="H84" s="4" t="n">
        <f aca="false">C84*(E84-F84)</f>
        <v>0</v>
      </c>
      <c r="I84" s="13"/>
      <c r="J84" s="4" t="n">
        <f aca="false">C84*E84</f>
        <v>201.83</v>
      </c>
      <c r="K84" s="4" t="n">
        <f aca="false">J84</f>
        <v>201.83</v>
      </c>
      <c r="L84" s="5" t="n">
        <v>1</v>
      </c>
    </row>
    <row r="85" customFormat="false" ht="12.75" hidden="false" customHeight="false" outlineLevel="0" collapsed="false">
      <c r="A85" s="8"/>
      <c r="E85" s="5"/>
      <c r="F85" s="5"/>
      <c r="H85" s="4" t="s">
        <v>0</v>
      </c>
      <c r="I85" s="5"/>
    </row>
    <row r="86" customFormat="false" ht="12.75" hidden="false" customHeight="false" outlineLevel="0" collapsed="false">
      <c r="A86" s="8" t="s">
        <v>90</v>
      </c>
      <c r="B86" s="1" t="s">
        <v>94</v>
      </c>
      <c r="C86" s="2" t="n">
        <v>2027.146</v>
      </c>
      <c r="D86" s="2" t="s">
        <v>0</v>
      </c>
      <c r="E86" s="13" t="n">
        <v>11.08</v>
      </c>
      <c r="F86" s="13" t="n">
        <v>11.08</v>
      </c>
      <c r="G86" s="4" t="n">
        <f aca="false">C86*(E86-F86)</f>
        <v>0</v>
      </c>
      <c r="H86" s="4" t="n">
        <f aca="false">C86*(E86-F86)</f>
        <v>0</v>
      </c>
      <c r="I86" s="13"/>
      <c r="J86" s="4" t="n">
        <f aca="false">C86*E86</f>
        <v>22460.77768</v>
      </c>
      <c r="K86" s="4" t="n">
        <f aca="false">J86</f>
        <v>22460.77768</v>
      </c>
      <c r="L86" s="5" t="n">
        <v>2</v>
      </c>
    </row>
    <row r="87" customFormat="false" ht="12.75" hidden="false" customHeight="false" outlineLevel="0" collapsed="false">
      <c r="A87" s="8" t="s">
        <v>95</v>
      </c>
      <c r="B87" s="1" t="s">
        <v>93</v>
      </c>
      <c r="C87" s="2" t="n">
        <v>387</v>
      </c>
      <c r="D87" s="2" t="s">
        <v>0</v>
      </c>
      <c r="E87" s="13" t="n">
        <f aca="false">+E58</f>
        <v>38.68</v>
      </c>
      <c r="F87" s="13" t="n">
        <f aca="false">+F58</f>
        <v>38.75</v>
      </c>
      <c r="G87" s="4" t="n">
        <f aca="false">C87*(E87-F87)</f>
        <v>-27.0900000000001</v>
      </c>
      <c r="H87" s="4" t="n">
        <f aca="false">C87*(E87-F87)</f>
        <v>-27.0900000000001</v>
      </c>
      <c r="I87" s="13"/>
      <c r="J87" s="4" t="n">
        <f aca="false">C87*E87</f>
        <v>14969.16</v>
      </c>
      <c r="K87" s="4" t="n">
        <f aca="false">J87</f>
        <v>14969.16</v>
      </c>
      <c r="L87" s="5" t="n">
        <v>2</v>
      </c>
    </row>
    <row r="88" customFormat="false" ht="12.75" hidden="false" customHeight="false" outlineLevel="0" collapsed="false">
      <c r="A88" s="8" t="s">
        <v>0</v>
      </c>
      <c r="B88" s="1" t="s">
        <v>50</v>
      </c>
      <c r="C88" s="2" t="n">
        <v>201.83</v>
      </c>
      <c r="D88" s="2" t="s">
        <v>0</v>
      </c>
      <c r="E88" s="13" t="n">
        <v>1</v>
      </c>
      <c r="F88" s="13" t="n">
        <v>1</v>
      </c>
      <c r="G88" s="4" t="n">
        <f aca="false">C88*(E88-F88)</f>
        <v>0</v>
      </c>
      <c r="H88" s="4" t="n">
        <f aca="false">C88*(E88-F88)</f>
        <v>0</v>
      </c>
      <c r="I88" s="13"/>
      <c r="J88" s="4" t="n">
        <f aca="false">C88*E88</f>
        <v>201.83</v>
      </c>
      <c r="K88" s="4" t="n">
        <f aca="false">J88</f>
        <v>201.83</v>
      </c>
      <c r="L88" s="5" t="n">
        <v>1</v>
      </c>
      <c r="M88" s="6" t="s">
        <v>0</v>
      </c>
    </row>
    <row r="89" customFormat="false" ht="12.75" hidden="false" customHeight="false" outlineLevel="0" collapsed="false">
      <c r="A89" s="8"/>
      <c r="E89" s="13"/>
      <c r="F89" s="13"/>
      <c r="H89" s="4" t="s">
        <v>0</v>
      </c>
      <c r="I89" s="13"/>
    </row>
    <row r="90" customFormat="false" ht="12.75" hidden="false" customHeight="false" outlineLevel="0" collapsed="false">
      <c r="A90" s="8" t="s">
        <v>96</v>
      </c>
      <c r="B90" s="1" t="s">
        <v>93</v>
      </c>
      <c r="C90" s="2" t="n">
        <v>387</v>
      </c>
      <c r="D90" s="2" t="s">
        <v>0</v>
      </c>
      <c r="E90" s="13" t="n">
        <f aca="false">+E58</f>
        <v>38.68</v>
      </c>
      <c r="F90" s="13" t="n">
        <f aca="false">+F58</f>
        <v>38.75</v>
      </c>
      <c r="G90" s="4" t="n">
        <f aca="false">C90*(E90-F90)</f>
        <v>-27.0900000000001</v>
      </c>
      <c r="H90" s="4" t="n">
        <f aca="false">C90*(E90-F90)</f>
        <v>-27.0900000000001</v>
      </c>
      <c r="I90" s="13"/>
      <c r="J90" s="4" t="n">
        <f aca="false">C90*E90</f>
        <v>14969.16</v>
      </c>
      <c r="K90" s="4" t="n">
        <f aca="false">J90</f>
        <v>14969.16</v>
      </c>
      <c r="L90" s="5" t="n">
        <v>2</v>
      </c>
    </row>
    <row r="91" customFormat="false" ht="12.75" hidden="false" customHeight="false" outlineLevel="0" collapsed="false">
      <c r="A91" s="8" t="s">
        <v>0</v>
      </c>
      <c r="B91" s="1" t="s">
        <v>50</v>
      </c>
      <c r="C91" s="2" t="n">
        <v>201.83</v>
      </c>
      <c r="D91" s="2" t="s">
        <v>0</v>
      </c>
      <c r="E91" s="13" t="n">
        <v>1</v>
      </c>
      <c r="F91" s="13" t="n">
        <v>1</v>
      </c>
      <c r="G91" s="4" t="n">
        <f aca="false">C91*(E91-F91)</f>
        <v>0</v>
      </c>
      <c r="H91" s="4" t="n">
        <f aca="false">C91*(E91-F91)</f>
        <v>0</v>
      </c>
      <c r="I91" s="13"/>
      <c r="J91" s="4" t="n">
        <f aca="false">C91*E91</f>
        <v>201.83</v>
      </c>
      <c r="K91" s="4" t="n">
        <f aca="false">J91</f>
        <v>201.83</v>
      </c>
      <c r="L91" s="5" t="n">
        <v>1</v>
      </c>
    </row>
    <row r="92" customFormat="false" ht="13.5" hidden="false" customHeight="false" outlineLevel="0" collapsed="false">
      <c r="A92" s="8"/>
      <c r="B92" s="34"/>
      <c r="C92" s="29" t="s">
        <v>0</v>
      </c>
      <c r="D92" s="29"/>
      <c r="E92" s="30"/>
      <c r="F92" s="30"/>
      <c r="G92" s="31"/>
      <c r="H92" s="31"/>
      <c r="I92" s="30"/>
      <c r="J92" s="31"/>
      <c r="K92" s="35"/>
      <c r="L92" s="32"/>
      <c r="M92" s="24"/>
      <c r="N92" s="24"/>
    </row>
    <row r="93" customFormat="false" ht="12.75" hidden="false" customHeight="false" outlineLevel="0" collapsed="false">
      <c r="A93" s="8"/>
      <c r="C93" s="2" t="s">
        <v>0</v>
      </c>
      <c r="M93" s="6" t="s">
        <v>0</v>
      </c>
    </row>
    <row r="94" customFormat="false" ht="12.75" hidden="false" customHeight="false" outlineLevel="0" collapsed="false">
      <c r="A94" s="8" t="s">
        <v>89</v>
      </c>
      <c r="B94" s="25" t="s">
        <v>0</v>
      </c>
      <c r="C94" s="2" t="s">
        <v>0</v>
      </c>
      <c r="D94" s="2" t="s">
        <v>0</v>
      </c>
      <c r="G94" s="4" t="n">
        <f aca="false">SUM(G79:G92)</f>
        <v>72044.91</v>
      </c>
      <c r="H94" s="4" t="n">
        <f aca="false">SUM(H79:H92)</f>
        <v>72044.91</v>
      </c>
      <c r="J94" s="4" t="n">
        <f aca="false">SUM(J79:J92)</f>
        <v>5758094.70136674</v>
      </c>
      <c r="K94" s="4" t="n">
        <f aca="false">SUM(K79:K92)</f>
        <v>5758094.70136674</v>
      </c>
      <c r="M94" s="23" t="str">
        <f aca="false">M79</f>
        <v> </v>
      </c>
      <c r="N94" s="33" t="s">
        <v>0</v>
      </c>
    </row>
    <row r="95" customFormat="false" ht="13.5" hidden="false" customHeight="false" outlineLevel="0" collapsed="false">
      <c r="A95" s="8"/>
      <c r="B95" s="34"/>
      <c r="C95" s="29"/>
      <c r="D95" s="29"/>
      <c r="E95" s="30"/>
      <c r="F95" s="30"/>
      <c r="G95" s="31"/>
      <c r="H95" s="31"/>
      <c r="I95" s="30"/>
      <c r="J95" s="31"/>
      <c r="K95" s="31"/>
      <c r="L95" s="32"/>
      <c r="M95" s="24"/>
      <c r="N95" s="24"/>
    </row>
    <row r="96" customFormat="false" ht="12.75" hidden="false" customHeight="false" outlineLevel="0" collapsed="false">
      <c r="A96" s="8"/>
    </row>
    <row r="97" customFormat="false" ht="12.75" hidden="false" customHeight="false" outlineLevel="0" collapsed="false">
      <c r="B97" s="36" t="s">
        <v>0</v>
      </c>
      <c r="D97" s="2" t="s">
        <v>0</v>
      </c>
      <c r="E97" s="37" t="s">
        <v>0</v>
      </c>
      <c r="F97" s="37" t="s">
        <v>0</v>
      </c>
      <c r="G97" s="1"/>
      <c r="H97" s="1" t="s">
        <v>0</v>
      </c>
      <c r="I97" s="1"/>
      <c r="K97" s="20"/>
      <c r="L97" s="38"/>
      <c r="M97" s="39"/>
    </row>
    <row r="98" customFormat="false" ht="12.75" hidden="false" customHeight="false" outlineLevel="0" collapsed="false">
      <c r="B98" s="36" t="s">
        <v>0</v>
      </c>
      <c r="D98" s="2" t="s">
        <v>0</v>
      </c>
      <c r="E98" s="37" t="s">
        <v>0</v>
      </c>
      <c r="F98" s="37" t="s">
        <v>0</v>
      </c>
      <c r="G98" s="1"/>
      <c r="H98" s="1" t="s">
        <v>0</v>
      </c>
      <c r="I98" s="1"/>
      <c r="K98" s="20" t="s">
        <v>0</v>
      </c>
      <c r="L98" s="38"/>
      <c r="M98" s="39"/>
    </row>
    <row r="99" customFormat="false" ht="12.75" hidden="false" customHeight="false" outlineLevel="0" collapsed="false">
      <c r="B99" s="36" t="s">
        <v>0</v>
      </c>
      <c r="D99" s="2" t="s">
        <v>0</v>
      </c>
      <c r="E99" s="37" t="s">
        <v>0</v>
      </c>
      <c r="F99" s="37" t="s">
        <v>0</v>
      </c>
      <c r="G99" s="1"/>
      <c r="H99" s="1" t="s">
        <v>0</v>
      </c>
      <c r="I99" s="1"/>
      <c r="J99" s="4" t="s">
        <v>0</v>
      </c>
      <c r="K99" s="20"/>
      <c r="L99" s="38"/>
      <c r="M99" s="39"/>
    </row>
    <row r="100" customFormat="false" ht="12.75" hidden="false" customHeight="false" outlineLevel="0" collapsed="false">
      <c r="B100" s="36" t="s">
        <v>0</v>
      </c>
      <c r="D100" s="2" t="s">
        <v>0</v>
      </c>
      <c r="E100" s="37" t="s">
        <v>0</v>
      </c>
      <c r="F100" s="37" t="s">
        <v>0</v>
      </c>
      <c r="G100" s="1"/>
      <c r="H100" s="1" t="s">
        <v>0</v>
      </c>
      <c r="I100" s="1"/>
      <c r="J100" s="4" t="s">
        <v>0</v>
      </c>
      <c r="K100" s="20"/>
      <c r="L100" s="38"/>
      <c r="M100" s="39"/>
    </row>
    <row r="101" customFormat="false" ht="12.75" hidden="false" customHeight="false" outlineLevel="0" collapsed="false">
      <c r="B101" s="36" t="s">
        <v>0</v>
      </c>
      <c r="D101" s="2" t="s">
        <v>0</v>
      </c>
      <c r="E101" s="37" t="s">
        <v>0</v>
      </c>
      <c r="F101" s="37" t="s">
        <v>0</v>
      </c>
      <c r="G101" s="1"/>
      <c r="H101" s="1" t="s">
        <v>0</v>
      </c>
      <c r="I101" s="1"/>
      <c r="J101" s="4" t="s">
        <v>0</v>
      </c>
      <c r="K101" s="20" t="s">
        <v>0</v>
      </c>
      <c r="L101" s="38"/>
      <c r="M101" s="39"/>
    </row>
    <row r="102" customFormat="false" ht="12.75" hidden="false" customHeight="false" outlineLevel="0" collapsed="false">
      <c r="B102" s="36" t="s">
        <v>0</v>
      </c>
      <c r="C102" s="2" t="s">
        <v>0</v>
      </c>
      <c r="D102" s="2" t="s">
        <v>0</v>
      </c>
      <c r="E102" s="37" t="s">
        <v>0</v>
      </c>
      <c r="F102" s="37" t="s">
        <v>0</v>
      </c>
      <c r="G102" s="1"/>
      <c r="H102" s="1" t="s">
        <v>0</v>
      </c>
      <c r="I102" s="1"/>
      <c r="J102" s="4" t="s">
        <v>0</v>
      </c>
      <c r="K102" s="20"/>
      <c r="L102" s="38"/>
      <c r="M102" s="39"/>
    </row>
    <row r="103" customFormat="false" ht="12.75" hidden="false" customHeight="false" outlineLevel="0" collapsed="false">
      <c r="B103" s="36" t="s">
        <v>0</v>
      </c>
      <c r="D103" s="2" t="s">
        <v>0</v>
      </c>
      <c r="E103" s="37" t="s">
        <v>0</v>
      </c>
      <c r="F103" s="37" t="s">
        <v>0</v>
      </c>
      <c r="G103" s="1"/>
      <c r="H103" s="1" t="s">
        <v>0</v>
      </c>
      <c r="I103" s="1"/>
      <c r="K103" s="20"/>
      <c r="L103" s="38"/>
      <c r="M103" s="39"/>
    </row>
    <row r="104" customFormat="false" ht="12.75" hidden="false" customHeight="false" outlineLevel="0" collapsed="false">
      <c r="B104" s="36" t="s">
        <v>0</v>
      </c>
      <c r="D104" s="2" t="s">
        <v>0</v>
      </c>
      <c r="E104" s="37" t="s">
        <v>0</v>
      </c>
      <c r="F104" s="37" t="s">
        <v>0</v>
      </c>
      <c r="G104" s="1"/>
      <c r="H104" s="1" t="s">
        <v>0</v>
      </c>
      <c r="I104" s="1"/>
      <c r="K104" s="20"/>
      <c r="L104" s="38"/>
      <c r="M104" s="39"/>
    </row>
    <row r="105" customFormat="false" ht="12.75" hidden="false" customHeight="false" outlineLevel="0" collapsed="false">
      <c r="B105" s="36" t="s">
        <v>0</v>
      </c>
      <c r="D105" s="2" t="s">
        <v>0</v>
      </c>
      <c r="E105" s="37" t="s">
        <v>0</v>
      </c>
      <c r="F105" s="37" t="s">
        <v>0</v>
      </c>
      <c r="G105" s="1"/>
      <c r="H105" s="1" t="s">
        <v>0</v>
      </c>
      <c r="I105" s="1"/>
      <c r="K105" s="20"/>
      <c r="L105" s="38"/>
      <c r="M105" s="39"/>
    </row>
    <row r="106" customFormat="false" ht="12.75" hidden="false" customHeight="false" outlineLevel="0" collapsed="false">
      <c r="B106" s="36" t="s">
        <v>0</v>
      </c>
      <c r="D106" s="2" t="s">
        <v>0</v>
      </c>
      <c r="E106" s="37" t="s">
        <v>0</v>
      </c>
      <c r="F106" s="37" t="s">
        <v>0</v>
      </c>
      <c r="G106" s="1"/>
      <c r="H106" s="1" t="s">
        <v>0</v>
      </c>
      <c r="I106" s="1"/>
      <c r="K106" s="20"/>
      <c r="L106" s="38"/>
      <c r="M106" s="39"/>
    </row>
    <row r="107" customFormat="false" ht="12.75" hidden="false" customHeight="false" outlineLevel="0" collapsed="false">
      <c r="B107" s="36" t="s">
        <v>0</v>
      </c>
      <c r="D107" s="2" t="s">
        <v>0</v>
      </c>
      <c r="E107" s="37" t="s">
        <v>0</v>
      </c>
      <c r="F107" s="37" t="s">
        <v>0</v>
      </c>
      <c r="G107" s="1"/>
      <c r="H107" s="1" t="s">
        <v>0</v>
      </c>
      <c r="I107" s="1"/>
      <c r="K107" s="20"/>
      <c r="L107" s="38"/>
      <c r="M107" s="39"/>
    </row>
    <row r="108" customFormat="false" ht="12.75" hidden="false" customHeight="false" outlineLevel="0" collapsed="false">
      <c r="B108" s="36" t="s">
        <v>0</v>
      </c>
      <c r="D108" s="2" t="s">
        <v>0</v>
      </c>
      <c r="E108" s="37" t="s">
        <v>0</v>
      </c>
      <c r="F108" s="37" t="s">
        <v>0</v>
      </c>
      <c r="G108" s="1"/>
      <c r="H108" s="1" t="s">
        <v>0</v>
      </c>
      <c r="I108" s="1"/>
      <c r="K108" s="20"/>
      <c r="L108" s="38"/>
      <c r="M108" s="39"/>
    </row>
    <row r="109" customFormat="false" ht="12.75" hidden="false" customHeight="false" outlineLevel="0" collapsed="false">
      <c r="B109" s="36" t="s">
        <v>0</v>
      </c>
      <c r="D109" s="2" t="s">
        <v>0</v>
      </c>
      <c r="E109" s="37" t="s">
        <v>0</v>
      </c>
      <c r="F109" s="37" t="s">
        <v>0</v>
      </c>
      <c r="G109" s="1"/>
      <c r="H109" s="1" t="s">
        <v>0</v>
      </c>
      <c r="I109" s="1"/>
      <c r="K109" s="20"/>
      <c r="L109" s="38"/>
      <c r="M109" s="39"/>
    </row>
    <row r="110" customFormat="false" ht="12.75" hidden="false" customHeight="false" outlineLevel="0" collapsed="false">
      <c r="B110" s="36" t="s">
        <v>0</v>
      </c>
      <c r="D110" s="2" t="s">
        <v>0</v>
      </c>
      <c r="E110" s="37" t="s">
        <v>0</v>
      </c>
      <c r="F110" s="37" t="s">
        <v>0</v>
      </c>
      <c r="G110" s="1"/>
      <c r="H110" s="1" t="s">
        <v>0</v>
      </c>
      <c r="I110" s="1"/>
      <c r="K110" s="20"/>
      <c r="L110" s="38"/>
      <c r="M110" s="39"/>
    </row>
    <row r="111" customFormat="false" ht="12.75" hidden="false" customHeight="false" outlineLevel="0" collapsed="false">
      <c r="D111" s="2" t="s">
        <v>0</v>
      </c>
      <c r="E111" s="37" t="s">
        <v>0</v>
      </c>
      <c r="F111" s="37" t="s">
        <v>0</v>
      </c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D112" s="2" t="s">
        <v>0</v>
      </c>
      <c r="E112" s="37" t="s">
        <v>0</v>
      </c>
      <c r="F112" s="37" t="s">
        <v>0</v>
      </c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8"/>
      <c r="M113" s="39"/>
    </row>
    <row r="114" customFormat="false" ht="12.75" hidden="false" customHeight="false" outlineLevel="0" collapsed="false">
      <c r="E114" s="1"/>
      <c r="F114" s="1"/>
      <c r="G114" s="1"/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 t="s">
        <v>0</v>
      </c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C128" s="2" t="s">
        <v>0</v>
      </c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B134" s="1" t="s">
        <v>0</v>
      </c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8"/>
      <c r="M157" s="39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8"/>
      <c r="M158" s="39"/>
    </row>
    <row r="159" customFormat="false" ht="12.75" hidden="false" customHeight="false" outlineLevel="0" collapsed="false">
      <c r="E159" s="1"/>
      <c r="F159" s="1"/>
      <c r="G159" s="1"/>
      <c r="H159" s="1"/>
      <c r="I159" s="1"/>
      <c r="K159" s="20"/>
      <c r="L159" s="38"/>
      <c r="M159" s="39"/>
    </row>
    <row r="160" customFormat="false" ht="12.75" hidden="false" customHeight="false" outlineLevel="0" collapsed="false">
      <c r="E160" s="1"/>
      <c r="F160" s="1"/>
      <c r="G160" s="1"/>
      <c r="H160" s="1"/>
      <c r="I160" s="1"/>
      <c r="K160" s="20"/>
      <c r="L160" s="38"/>
      <c r="M160" s="39"/>
    </row>
    <row r="161" customFormat="false" ht="12.75" hidden="false" customHeight="false" outlineLevel="0" collapsed="false">
      <c r="E161" s="1"/>
      <c r="F161" s="1"/>
      <c r="G161" s="1"/>
      <c r="H161" s="1"/>
      <c r="I161" s="1"/>
      <c r="K161" s="20"/>
      <c r="L161" s="38"/>
      <c r="M161" s="39"/>
    </row>
    <row r="162" customFormat="false" ht="12.75" hidden="false" customHeight="false" outlineLevel="0" collapsed="false">
      <c r="E162" s="1"/>
      <c r="F162" s="1"/>
      <c r="G162" s="1"/>
      <c r="H162" s="1"/>
      <c r="I162" s="1"/>
      <c r="K162" s="20"/>
      <c r="L162" s="38"/>
      <c r="M162" s="39"/>
    </row>
    <row r="163" customFormat="false" ht="12.75" hidden="false" customHeight="false" outlineLevel="0" collapsed="false">
      <c r="E163" s="1"/>
      <c r="F163" s="1"/>
      <c r="G163" s="1"/>
      <c r="H163" s="1"/>
      <c r="I163" s="1"/>
      <c r="K163" s="20"/>
      <c r="L163" s="38"/>
      <c r="M163" s="39"/>
    </row>
    <row r="164" customFormat="false" ht="12.75" hidden="false" customHeight="false" outlineLevel="0" collapsed="false">
      <c r="E164" s="1"/>
      <c r="F164" s="1"/>
      <c r="G164" s="1"/>
      <c r="H164" s="1"/>
      <c r="I164" s="1"/>
      <c r="K164" s="20"/>
      <c r="L164" s="38"/>
      <c r="M164" s="39"/>
    </row>
    <row r="165" customFormat="false" ht="12.75" hidden="false" customHeight="false" outlineLevel="0" collapsed="false">
      <c r="E165" s="1"/>
      <c r="F165" s="1"/>
      <c r="G165" s="1"/>
      <c r="H165" s="1"/>
      <c r="I165" s="1"/>
      <c r="K165" s="20"/>
      <c r="L165" s="38"/>
      <c r="M165" s="39"/>
    </row>
    <row r="166" customFormat="false" ht="12.75" hidden="false" customHeight="false" outlineLevel="0" collapsed="false">
      <c r="E166" s="1"/>
      <c r="F166" s="1"/>
      <c r="G166" s="1"/>
      <c r="H166" s="1"/>
      <c r="I166" s="1"/>
      <c r="K166" s="20"/>
      <c r="L166" s="38"/>
      <c r="M166" s="39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38"/>
      <c r="M167" s="39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38"/>
      <c r="M168" s="39"/>
    </row>
    <row r="169" customFormat="false" ht="12.75" hidden="false" customHeight="false" outlineLevel="0" collapsed="false">
      <c r="E169" s="1"/>
      <c r="F169" s="1"/>
      <c r="G169" s="1"/>
      <c r="H169" s="1"/>
      <c r="I169" s="1"/>
      <c r="K169" s="20"/>
      <c r="L169" s="38"/>
      <c r="M169" s="39"/>
    </row>
    <row r="170" customFormat="false" ht="12.75" hidden="false" customHeight="false" outlineLevel="0" collapsed="false">
      <c r="E170" s="1"/>
      <c r="F170" s="1"/>
      <c r="G170" s="1"/>
      <c r="H170" s="1"/>
      <c r="I170" s="1"/>
      <c r="K170" s="20"/>
      <c r="L170" s="38"/>
      <c r="M170" s="39"/>
    </row>
    <row r="171" customFormat="false" ht="12.75" hidden="false" customHeight="false" outlineLevel="0" collapsed="false">
      <c r="E171" s="1"/>
      <c r="F171" s="1"/>
      <c r="G171" s="1"/>
      <c r="H171" s="1"/>
      <c r="I171" s="1"/>
      <c r="L171" s="38"/>
      <c r="M171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7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G22" activeCellId="0" sqref="G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0" width="11.85"/>
  </cols>
  <sheetData>
    <row r="2" customFormat="false" ht="12.75" hidden="false" customHeight="false" outlineLevel="0" collapsed="false">
      <c r="A2" s="41" t="s">
        <v>0</v>
      </c>
      <c r="B2" s="42" t="s">
        <v>0</v>
      </c>
    </row>
    <row r="3" customFormat="false" ht="12.75" hidden="false" customHeight="false" outlineLevel="0" collapsed="false">
      <c r="A3" s="41" t="s">
        <v>97</v>
      </c>
      <c r="B3" s="42" t="s">
        <v>98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3" t="n">
        <f aca="false">SUM('mm assets'!K5:K26)</f>
        <v>2417658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36</v>
      </c>
      <c r="B7" s="43" t="n">
        <f aca="false">'mm assets'!K28</f>
        <v>4068.97</v>
      </c>
    </row>
    <row r="8" customFormat="false" ht="12.75" hidden="false" customHeight="false" outlineLevel="0" collapsed="false">
      <c r="A8" s="8"/>
      <c r="B8" s="43" t="s">
        <v>0</v>
      </c>
    </row>
    <row r="9" customFormat="false" ht="12.75" hidden="false" customHeight="false" outlineLevel="0" collapsed="false">
      <c r="A9" s="8" t="s">
        <v>99</v>
      </c>
      <c r="B9" s="43" t="n">
        <f aca="false">SUM('mm assets'!K30:K35)</f>
        <v>25146.47</v>
      </c>
    </row>
    <row r="10" customFormat="false" ht="12.75" hidden="false" customHeight="false" outlineLevel="0" collapsed="false">
      <c r="B10" s="43" t="s">
        <v>0</v>
      </c>
    </row>
    <row r="11" customFormat="false" ht="12.75" hidden="false" customHeight="false" outlineLevel="0" collapsed="false">
      <c r="A11" s="8" t="s">
        <v>47</v>
      </c>
      <c r="B11" s="43" t="n">
        <f aca="false">'mm assets'!K37</f>
        <v>136341.46</v>
      </c>
    </row>
    <row r="12" customFormat="false" ht="12.75" hidden="false" customHeight="false" outlineLevel="0" collapsed="false">
      <c r="A12" s="21" t="s">
        <v>0</v>
      </c>
      <c r="B12" s="43" t="s">
        <v>0</v>
      </c>
    </row>
    <row r="13" customFormat="false" ht="12.75" hidden="false" customHeight="false" outlineLevel="0" collapsed="false">
      <c r="A13" s="8" t="s">
        <v>49</v>
      </c>
      <c r="B13" s="43" t="n">
        <f aca="false">'mm assets'!K39</f>
        <v>51648.45</v>
      </c>
    </row>
    <row r="14" customFormat="false" ht="12.75" hidden="false" customHeight="false" outlineLevel="0" collapsed="false">
      <c r="A14" s="8"/>
      <c r="B14" s="43" t="s">
        <v>0</v>
      </c>
    </row>
    <row r="15" customFormat="false" ht="12.75" hidden="false" customHeight="false" outlineLevel="0" collapsed="false">
      <c r="A15" s="8" t="s">
        <v>100</v>
      </c>
      <c r="B15" s="43" t="n">
        <f aca="false">SUM('mm assets'!K41:K56)</f>
        <v>3169084.11</v>
      </c>
    </row>
    <row r="16" customFormat="false" ht="12.75" hidden="false" customHeight="false" outlineLevel="0" collapsed="false">
      <c r="A16" s="8" t="s">
        <v>0</v>
      </c>
      <c r="B16" s="43" t="s">
        <v>0</v>
      </c>
    </row>
    <row r="17" customFormat="false" ht="12.75" hidden="false" customHeight="false" outlineLevel="0" collapsed="false">
      <c r="A17" s="8" t="s">
        <v>100</v>
      </c>
      <c r="B17" s="43" t="n">
        <f aca="false">SUM('mm assets'!K58:K59)</f>
        <v>15170.99</v>
      </c>
    </row>
    <row r="18" customFormat="false" ht="12.75" hidden="false" customHeight="false" outlineLevel="0" collapsed="false">
      <c r="A18" s="8" t="s">
        <v>0</v>
      </c>
      <c r="B18" s="43" t="s">
        <v>0</v>
      </c>
    </row>
    <row r="19" customFormat="false" ht="12.75" hidden="false" customHeight="false" outlineLevel="0" collapsed="false">
      <c r="A19" s="8" t="s">
        <v>101</v>
      </c>
      <c r="B19" s="43" t="n">
        <f aca="false">SUM('mm assets'!K90:K91)</f>
        <v>15170.99</v>
      </c>
    </row>
    <row r="20" customFormat="false" ht="12.75" hidden="false" customHeight="false" outlineLevel="0" collapsed="false">
      <c r="A20" s="8"/>
      <c r="B20" s="43" t="s">
        <v>0</v>
      </c>
    </row>
    <row r="21" customFormat="false" ht="12.75" hidden="false" customHeight="false" outlineLevel="0" collapsed="false">
      <c r="A21" s="8" t="s">
        <v>102</v>
      </c>
      <c r="B21" s="43" t="n">
        <f aca="false">'mm assets'!K61</f>
        <v>218648.07232</v>
      </c>
    </row>
    <row r="22" customFormat="false" ht="12.75" hidden="false" customHeight="false" outlineLevel="0" collapsed="false">
      <c r="A22" s="8"/>
      <c r="B22" s="43" t="s">
        <v>0</v>
      </c>
    </row>
    <row r="23" customFormat="false" ht="12.75" hidden="false" customHeight="false" outlineLevel="0" collapsed="false">
      <c r="A23" s="8" t="s">
        <v>103</v>
      </c>
      <c r="B23" s="43" t="n">
        <f aca="false">'mm assets'!K63</f>
        <v>20000</v>
      </c>
    </row>
    <row r="24" customFormat="false" ht="12.75" hidden="false" customHeight="false" outlineLevel="0" collapsed="false">
      <c r="B24" s="43" t="s">
        <v>0</v>
      </c>
    </row>
    <row r="25" customFormat="false" ht="12.75" hidden="false" customHeight="false" outlineLevel="0" collapsed="false">
      <c r="A25" s="8" t="s">
        <v>104</v>
      </c>
      <c r="B25" s="43" t="n">
        <f aca="false">SUM('mm assets'!K65:K66)</f>
        <v>8598.54</v>
      </c>
    </row>
    <row r="26" customFormat="false" ht="12.75" hidden="false" customHeight="false" outlineLevel="0" collapsed="false">
      <c r="B26" s="43" t="s">
        <v>0</v>
      </c>
    </row>
    <row r="27" customFormat="false" ht="12.75" hidden="false" customHeight="false" outlineLevel="0" collapsed="false">
      <c r="A27" s="8" t="s">
        <v>105</v>
      </c>
      <c r="B27" s="43" t="n">
        <f aca="false">SUM('mm assets'!K68:K72)</f>
        <v>19345.842726742</v>
      </c>
    </row>
    <row r="28" customFormat="false" ht="12.75" hidden="false" customHeight="false" outlineLevel="0" collapsed="false">
      <c r="A28" s="8"/>
      <c r="B28" s="43" t="s">
        <v>0</v>
      </c>
    </row>
    <row r="29" customFormat="false" ht="12.75" hidden="false" customHeight="false" outlineLevel="0" collapsed="false">
      <c r="A29" s="8" t="s">
        <v>106</v>
      </c>
      <c r="B29" s="43" t="n">
        <f aca="false">SUM('mm assets'!K82:K84)</f>
        <v>39581.03864</v>
      </c>
    </row>
    <row r="30" customFormat="false" ht="12.75" hidden="false" customHeight="false" outlineLevel="0" collapsed="false">
      <c r="A30" s="8"/>
      <c r="B30" s="43" t="s">
        <v>0</v>
      </c>
    </row>
    <row r="31" customFormat="false" ht="12.75" hidden="false" customHeight="false" outlineLevel="0" collapsed="false">
      <c r="A31" s="8" t="s">
        <v>107</v>
      </c>
      <c r="B31" s="43" t="n">
        <f aca="false">SUM('mm assets'!K86:K88)</f>
        <v>37631.76768</v>
      </c>
    </row>
    <row r="32" customFormat="false" ht="12.75" hidden="false" customHeight="false" outlineLevel="0" collapsed="false">
      <c r="A32" s="8"/>
      <c r="B32" s="43" t="s">
        <v>0</v>
      </c>
    </row>
    <row r="33" customFormat="false" ht="12.75" hidden="false" customHeight="false" outlineLevel="0" collapsed="false">
      <c r="A33" s="8" t="s">
        <v>108</v>
      </c>
      <c r="B33" s="43" t="n">
        <v>10000</v>
      </c>
    </row>
    <row r="34" customFormat="false" ht="12.75" hidden="false" customHeight="false" outlineLevel="0" collapsed="false">
      <c r="A34" s="8"/>
      <c r="B34" s="43"/>
    </row>
    <row r="35" customFormat="false" ht="12.75" hidden="false" customHeight="false" outlineLevel="0" collapsed="false">
      <c r="A35" s="8" t="s">
        <v>109</v>
      </c>
      <c r="B35" s="43" t="n">
        <v>350000</v>
      </c>
      <c r="C35" s="44" t="s">
        <v>0</v>
      </c>
    </row>
    <row r="36" customFormat="false" ht="12.75" hidden="false" customHeight="false" outlineLevel="0" collapsed="false">
      <c r="A36" s="8"/>
      <c r="B36" s="43" t="s">
        <v>0</v>
      </c>
    </row>
    <row r="37" customFormat="false" ht="12.75" hidden="false" customHeight="false" outlineLevel="0" collapsed="false">
      <c r="A37" s="8" t="s">
        <v>110</v>
      </c>
      <c r="B37" s="43" t="n">
        <v>25000</v>
      </c>
    </row>
    <row r="38" customFormat="false" ht="12.75" hidden="false" customHeight="false" outlineLevel="0" collapsed="false">
      <c r="A38" s="8"/>
      <c r="B38" s="43"/>
    </row>
    <row r="39" customFormat="false" ht="12.75" hidden="false" customHeight="false" outlineLevel="0" collapsed="false">
      <c r="A39" s="41" t="s">
        <v>111</v>
      </c>
      <c r="B39" s="43" t="s">
        <v>0</v>
      </c>
    </row>
    <row r="40" customFormat="false" ht="12.75" hidden="false" customHeight="false" outlineLevel="0" collapsed="false">
      <c r="A40" s="8" t="s">
        <v>85</v>
      </c>
      <c r="B40" s="43" t="s">
        <v>0</v>
      </c>
    </row>
    <row r="41" customFormat="false" ht="12.75" hidden="false" customHeight="false" outlineLevel="0" collapsed="false">
      <c r="A41" s="8" t="n">
        <v>2002</v>
      </c>
      <c r="B41" s="43" t="n">
        <f aca="false">'mm assets'!K74</f>
        <v>-160000</v>
      </c>
    </row>
    <row r="42" customFormat="false" ht="12.75" hidden="false" customHeight="false" outlineLevel="0" collapsed="false">
      <c r="A42" s="8" t="n">
        <v>2003</v>
      </c>
      <c r="B42" s="43" t="n">
        <f aca="false">'mm assets'!K75</f>
        <v>-260000</v>
      </c>
    </row>
    <row r="43" customFormat="false" ht="12.75" hidden="false" customHeight="false" outlineLevel="0" collapsed="false">
      <c r="A43" s="8"/>
      <c r="B43" s="43"/>
    </row>
    <row r="44" customFormat="false" ht="12.75" hidden="false" customHeight="false" outlineLevel="0" collapsed="false">
      <c r="A44" s="8" t="s">
        <v>112</v>
      </c>
      <c r="B44" s="43" t="n">
        <v>-21400</v>
      </c>
    </row>
    <row r="45" customFormat="false" ht="13.5" hidden="false" customHeight="false" outlineLevel="0" collapsed="false">
      <c r="A45" s="45" t="s">
        <v>0</v>
      </c>
      <c r="B45" s="46"/>
    </row>
    <row r="46" customFormat="false" ht="12.75" hidden="false" customHeight="false" outlineLevel="0" collapsed="false">
      <c r="A46" s="47" t="s">
        <v>0</v>
      </c>
    </row>
    <row r="47" customFormat="false" ht="12.75" hidden="false" customHeight="false" outlineLevel="0" collapsed="false">
      <c r="A47" s="8" t="s">
        <v>89</v>
      </c>
      <c r="B47" s="40" t="n">
        <f aca="false">SUM(B5:B45)</f>
        <v>6121694.70136674</v>
      </c>
    </row>
    <row r="48" customFormat="false" ht="13.5" hidden="false" customHeight="false" outlineLevel="0" collapsed="false">
      <c r="A48" s="34"/>
      <c r="B48" s="46"/>
    </row>
    <row r="49" customFormat="false" ht="12.75" hidden="false" customHeight="false" outlineLevel="0" collapsed="false">
      <c r="B49" s="48"/>
    </row>
    <row r="50" customFormat="false" ht="12.75" hidden="false" customHeight="false" outlineLevel="0" collapsed="false">
      <c r="A50" s="1" t="s">
        <v>113</v>
      </c>
      <c r="B50" s="48" t="n">
        <f aca="false">SUM(B35:B37)</f>
        <v>375000</v>
      </c>
    </row>
    <row r="51" customFormat="false" ht="12.75" hidden="false" customHeight="false" outlineLevel="0" collapsed="false">
      <c r="A51" s="1" t="s">
        <v>114</v>
      </c>
      <c r="B51" s="48" t="n">
        <f aca="false">B44</f>
        <v>-21400</v>
      </c>
    </row>
    <row r="52" customFormat="false" ht="12.75" hidden="false" customHeight="false" outlineLevel="0" collapsed="false">
      <c r="A52" s="1" t="s">
        <v>115</v>
      </c>
      <c r="B52" s="48" t="n">
        <f aca="false">B47-B50-B51</f>
        <v>5768094.70136674</v>
      </c>
    </row>
    <row r="53" customFormat="false" ht="12.75" hidden="false" customHeight="false" outlineLevel="0" collapsed="false">
      <c r="A53" s="1" t="s">
        <v>116</v>
      </c>
      <c r="B53" s="43" t="n">
        <f aca="false">'mm assets'!K94</f>
        <v>5758094.70136674</v>
      </c>
    </row>
    <row r="54" customFormat="false" ht="12.75" hidden="false" customHeight="false" outlineLevel="0" collapsed="false">
      <c r="A54" s="1" t="s">
        <v>117</v>
      </c>
      <c r="B54" s="48" t="n">
        <f aca="false">B52-B53</f>
        <v>10000.0000000009</v>
      </c>
    </row>
    <row r="57" customFormat="false" ht="12.75" hidden="false" customHeight="false" outlineLevel="0" collapsed="false">
      <c r="B57" s="40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9" width="30.41"/>
    <col collapsed="false" customWidth="true" hidden="false" outlineLevel="0" max="3" min="3" style="50" width="10.71"/>
    <col collapsed="false" customWidth="true" hidden="false" outlineLevel="0" max="4" min="4" style="51" width="11.28"/>
    <col collapsed="false" customWidth="true" hidden="false" outlineLevel="0" max="5" min="5" style="49" width="9.14"/>
    <col collapsed="false" customWidth="true" hidden="false" outlineLevel="0" max="6" min="6" style="49" width="10.13"/>
    <col collapsed="false" customWidth="true" hidden="false" outlineLevel="0" max="8" min="7" style="52" width="18.41"/>
    <col collapsed="false" customWidth="true" hidden="false" outlineLevel="0" max="9" min="9" style="44" width="7.99"/>
    <col collapsed="false" customWidth="true" hidden="false" outlineLevel="0" max="11" min="10" style="44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3" t="s">
        <v>0</v>
      </c>
    </row>
    <row r="7" customFormat="false" ht="12.75" hidden="false" customHeight="false" outlineLevel="0" collapsed="false">
      <c r="B7" s="10" t="s">
        <v>0</v>
      </c>
      <c r="C7" s="53" t="s">
        <v>0</v>
      </c>
    </row>
    <row r="8" customFormat="false" ht="12.75" hidden="false" customHeight="false" outlineLevel="0" collapsed="false">
      <c r="A8" s="8" t="s">
        <v>118</v>
      </c>
      <c r="B8" s="1" t="s">
        <v>119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4"/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4" t="s">
        <v>0</v>
      </c>
      <c r="J9" s="4"/>
      <c r="K9" s="4"/>
      <c r="L9" s="4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120</v>
      </c>
      <c r="B10" s="3" t="s">
        <v>80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4" t="s">
        <v>0</v>
      </c>
      <c r="J10" s="4"/>
      <c r="K10" s="4"/>
      <c r="L10" s="44"/>
      <c r="M10" s="6" t="s">
        <v>0</v>
      </c>
      <c r="N10" s="6"/>
      <c r="O10" s="3"/>
    </row>
    <row r="11" customFormat="false" ht="12.75" hidden="false" customHeight="false" outlineLevel="0" collapsed="false">
      <c r="A11" s="21" t="s">
        <v>0</v>
      </c>
      <c r="B11" s="1" t="s">
        <v>119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4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1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4"/>
      <c r="J12" s="54"/>
      <c r="K12" s="4"/>
      <c r="L12" s="4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121</v>
      </c>
      <c r="B13" s="3" t="s">
        <v>80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122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4"/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123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4"/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124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4"/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125</v>
      </c>
      <c r="B18" s="13" t="s">
        <v>80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126</v>
      </c>
      <c r="B19" s="1" t="s">
        <v>127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4"/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128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4"/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129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4"/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130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4"/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131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4"/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132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4"/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133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4"/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5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134</v>
      </c>
      <c r="B27" s="3" t="s">
        <v>80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4"/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135</v>
      </c>
      <c r="B28" s="1" t="s">
        <v>136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4"/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4"/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137</v>
      </c>
      <c r="B30" s="3" t="s">
        <v>80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4"/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138</v>
      </c>
      <c r="B31" s="1" t="s">
        <v>139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4"/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3" t="s">
        <v>0</v>
      </c>
    </row>
    <row r="33" customFormat="false" ht="12.75" hidden="false" customHeight="false" outlineLevel="0" collapsed="false">
      <c r="A33" s="8" t="s">
        <v>137</v>
      </c>
      <c r="B33" s="3" t="s">
        <v>80</v>
      </c>
      <c r="C33" s="2"/>
      <c r="D33" s="2" t="s">
        <v>0</v>
      </c>
      <c r="E33" s="56"/>
      <c r="F33" s="56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140</v>
      </c>
      <c r="B34" s="1" t="s">
        <v>141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4"/>
      <c r="M34" s="44"/>
      <c r="N34" s="44"/>
      <c r="O34" s="44"/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142</v>
      </c>
      <c r="B36" s="3" t="s">
        <v>80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4"/>
      <c r="M36" s="44"/>
      <c r="N36" s="44"/>
      <c r="O36" s="44"/>
    </row>
    <row r="37" customFormat="false" ht="12.75" hidden="false" customHeight="false" outlineLevel="0" collapsed="false">
      <c r="A37" s="8" t="s">
        <v>135</v>
      </c>
      <c r="B37" s="1" t="s">
        <v>143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144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4"/>
      <c r="M38" s="44"/>
      <c r="N38" s="44"/>
      <c r="O38" s="44"/>
    </row>
    <row r="39" customFormat="false" ht="12.75" hidden="false" customHeight="false" outlineLevel="0" collapsed="false">
      <c r="A39" s="8" t="s">
        <v>0</v>
      </c>
      <c r="B39" s="1" t="s">
        <v>145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146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4"/>
      <c r="M40" s="44"/>
      <c r="N40" s="44"/>
      <c r="O40" s="44"/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125</v>
      </c>
      <c r="B42" s="3" t="s">
        <v>80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4"/>
      <c r="M42" s="44"/>
      <c r="N42" s="44"/>
      <c r="O42" s="44"/>
    </row>
    <row r="43" customFormat="false" ht="12.75" hidden="false" customHeight="false" outlineLevel="0" collapsed="false">
      <c r="A43" s="8" t="s">
        <v>126</v>
      </c>
      <c r="B43" s="1" t="s">
        <v>147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148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4"/>
      <c r="M44" s="44"/>
      <c r="N44" s="44"/>
      <c r="O44" s="44"/>
      <c r="P44" s="20" t="s">
        <v>0</v>
      </c>
    </row>
    <row r="45" customFormat="false" ht="12.75" hidden="false" customHeight="false" outlineLevel="0" collapsed="false">
      <c r="A45" s="8"/>
      <c r="B45" s="1" t="s">
        <v>149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150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4"/>
      <c r="M46" s="44"/>
      <c r="N46" s="44"/>
      <c r="O46" s="44"/>
      <c r="P46" s="20" t="s">
        <v>0</v>
      </c>
    </row>
    <row r="47" customFormat="false" ht="12.75" hidden="false" customHeight="false" outlineLevel="0" collapsed="false">
      <c r="A47" s="8"/>
      <c r="B47" s="1" t="s">
        <v>151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152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4"/>
      <c r="M48" s="44"/>
      <c r="N48" s="44"/>
      <c r="O48" s="44"/>
    </row>
    <row r="49" customFormat="false" ht="12.75" hidden="false" customHeight="false" outlineLevel="0" collapsed="false">
      <c r="A49" s="8"/>
      <c r="B49" s="1" t="s">
        <v>153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154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4"/>
      <c r="M50" s="44"/>
      <c r="N50" s="44"/>
      <c r="O50" s="44"/>
    </row>
    <row r="51" customFormat="false" ht="12.75" hidden="false" customHeight="false" outlineLevel="0" collapsed="false">
      <c r="A51" s="8"/>
      <c r="B51" s="1" t="s">
        <v>155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7" t="s">
        <v>0</v>
      </c>
      <c r="C52" s="58" t="s">
        <v>0</v>
      </c>
      <c r="D52" s="59"/>
      <c r="E52" s="60"/>
      <c r="F52" s="60"/>
      <c r="G52" s="61"/>
      <c r="H52" s="61"/>
      <c r="I52" s="62"/>
      <c r="J52" s="62"/>
      <c r="K52" s="62"/>
    </row>
    <row r="53" customFormat="false" ht="12.75" hidden="false" customHeight="false" outlineLevel="0" collapsed="false">
      <c r="B53" s="63" t="s">
        <v>0</v>
      </c>
      <c r="C53" s="53" t="s">
        <v>0</v>
      </c>
    </row>
    <row r="54" customFormat="false" ht="12.75" hidden="false" customHeight="false" outlineLevel="0" collapsed="false">
      <c r="A54" s="64" t="s">
        <v>156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5" t="s">
        <v>0</v>
      </c>
      <c r="G54" s="7" t="n">
        <f aca="false">SUM(G8:G51)</f>
        <v>5797.30668</v>
      </c>
      <c r="H54" s="7" t="n">
        <f aca="false">SUM(H8:H51)</f>
        <v>3743.49308</v>
      </c>
      <c r="I54" s="65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7" t="s">
        <v>0</v>
      </c>
      <c r="C55" s="58" t="s">
        <v>0</v>
      </c>
      <c r="D55" s="59"/>
      <c r="E55" s="60"/>
      <c r="F55" s="60"/>
      <c r="G55" s="61"/>
      <c r="H55" s="61"/>
      <c r="I55" s="62"/>
      <c r="J55" s="62"/>
      <c r="K55" s="62"/>
    </row>
    <row r="56" customFormat="false" ht="12.75" hidden="false" customHeight="false" outlineLevel="0" collapsed="false">
      <c r="B56" s="10" t="s">
        <v>0</v>
      </c>
      <c r="C56" s="53" t="s">
        <v>0</v>
      </c>
    </row>
    <row r="57" customFormat="false" ht="12.75" hidden="false" customHeight="false" outlineLevel="0" collapsed="false">
      <c r="B57" s="10" t="s">
        <v>0</v>
      </c>
      <c r="C57" s="53" t="s">
        <v>0</v>
      </c>
    </row>
    <row r="58" customFormat="false" ht="12.75" hidden="false" customHeight="false" outlineLevel="0" collapsed="false">
      <c r="B58" s="10" t="s">
        <v>0</v>
      </c>
      <c r="C58" s="53" t="s">
        <v>0</v>
      </c>
    </row>
    <row r="59" customFormat="false" ht="12.75" hidden="false" customHeight="false" outlineLevel="0" collapsed="false">
      <c r="B59" s="10" t="s">
        <v>0</v>
      </c>
      <c r="C59" s="53" t="s">
        <v>0</v>
      </c>
    </row>
    <row r="60" customFormat="false" ht="12.75" hidden="false" customHeight="false" outlineLevel="0" collapsed="false">
      <c r="B60" s="10" t="s">
        <v>0</v>
      </c>
      <c r="C60" s="53" t="s">
        <v>0</v>
      </c>
    </row>
    <row r="61" customFormat="false" ht="12.75" hidden="false" customHeight="false" outlineLevel="0" collapsed="false">
      <c r="B61" s="10" t="s">
        <v>0</v>
      </c>
      <c r="C61" s="53" t="s">
        <v>0</v>
      </c>
    </row>
    <row r="62" customFormat="false" ht="12.75" hidden="false" customHeight="false" outlineLevel="0" collapsed="false">
      <c r="B62" s="10" t="s">
        <v>0</v>
      </c>
      <c r="C62" s="53" t="s">
        <v>0</v>
      </c>
    </row>
    <row r="63" customFormat="false" ht="12.75" hidden="false" customHeight="false" outlineLevel="0" collapsed="false">
      <c r="B63" s="10" t="s">
        <v>0</v>
      </c>
      <c r="C63" s="53" t="s">
        <v>0</v>
      </c>
    </row>
    <row r="64" customFormat="false" ht="12.75" hidden="false" customHeight="false" outlineLevel="0" collapsed="false">
      <c r="B64" s="10" t="s">
        <v>0</v>
      </c>
      <c r="C64" s="53" t="s">
        <v>0</v>
      </c>
    </row>
    <row r="65" customFormat="false" ht="12.75" hidden="false" customHeight="false" outlineLevel="0" collapsed="false">
      <c r="B65" s="10" t="s">
        <v>0</v>
      </c>
      <c r="C65" s="53" t="s">
        <v>0</v>
      </c>
    </row>
    <row r="66" customFormat="false" ht="12.75" hidden="false" customHeight="false" outlineLevel="0" collapsed="false">
      <c r="B66" s="10" t="s">
        <v>0</v>
      </c>
      <c r="C66" s="53" t="s">
        <v>0</v>
      </c>
    </row>
    <row r="67" customFormat="false" ht="12.75" hidden="false" customHeight="false" outlineLevel="0" collapsed="false">
      <c r="B67" s="10" t="s">
        <v>0</v>
      </c>
      <c r="C67" s="53" t="s">
        <v>0</v>
      </c>
    </row>
    <row r="68" customFormat="false" ht="12.75" hidden="false" customHeight="false" outlineLevel="0" collapsed="false">
      <c r="B68" s="10" t="s">
        <v>0</v>
      </c>
      <c r="C68" s="53" t="s">
        <v>0</v>
      </c>
    </row>
    <row r="69" customFormat="false" ht="12.75" hidden="false" customHeight="false" outlineLevel="0" collapsed="false">
      <c r="B69" s="10" t="s">
        <v>0</v>
      </c>
      <c r="C69" s="53" t="s">
        <v>0</v>
      </c>
    </row>
    <row r="70" customFormat="false" ht="12.75" hidden="false" customHeight="false" outlineLevel="0" collapsed="false">
      <c r="B70" s="10" t="s">
        <v>0</v>
      </c>
      <c r="C70" s="53" t="s">
        <v>0</v>
      </c>
    </row>
    <row r="71" customFormat="false" ht="12.75" hidden="false" customHeight="false" outlineLevel="0" collapsed="false">
      <c r="B71" s="10" t="s">
        <v>0</v>
      </c>
      <c r="C71" s="53" t="s">
        <v>0</v>
      </c>
    </row>
    <row r="72" customFormat="false" ht="12.75" hidden="false" customHeight="false" outlineLevel="0" collapsed="false">
      <c r="B72" s="10" t="s">
        <v>0</v>
      </c>
      <c r="C72" s="53" t="s">
        <v>0</v>
      </c>
    </row>
    <row r="73" customFormat="false" ht="12.75" hidden="false" customHeight="false" outlineLevel="0" collapsed="false">
      <c r="B73" s="10" t="s">
        <v>0</v>
      </c>
      <c r="C73" s="53" t="s">
        <v>0</v>
      </c>
    </row>
    <row r="74" customFormat="false" ht="12.75" hidden="false" customHeight="false" outlineLevel="0" collapsed="false">
      <c r="B74" s="10" t="s">
        <v>0</v>
      </c>
      <c r="C74" s="53" t="s">
        <v>0</v>
      </c>
    </row>
    <row r="75" customFormat="false" ht="12.75" hidden="false" customHeight="false" outlineLevel="0" collapsed="false">
      <c r="B75" s="10" t="s">
        <v>0</v>
      </c>
      <c r="C75" s="53" t="s">
        <v>0</v>
      </c>
    </row>
    <row r="76" customFormat="false" ht="12.75" hidden="false" customHeight="false" outlineLevel="0" collapsed="false">
      <c r="B76" s="10" t="s">
        <v>0</v>
      </c>
      <c r="C76" s="53" t="s">
        <v>0</v>
      </c>
    </row>
    <row r="77" customFormat="false" ht="12.75" hidden="false" customHeight="false" outlineLevel="0" collapsed="false">
      <c r="B77" s="10" t="s">
        <v>0</v>
      </c>
      <c r="C77" s="53" t="s">
        <v>0</v>
      </c>
    </row>
    <row r="78" customFormat="false" ht="12.75" hidden="false" customHeight="false" outlineLevel="0" collapsed="false">
      <c r="B78" s="10" t="s">
        <v>0</v>
      </c>
      <c r="C78" s="53" t="s">
        <v>0</v>
      </c>
    </row>
    <row r="79" customFormat="false" ht="12.75" hidden="false" customHeight="false" outlineLevel="0" collapsed="false">
      <c r="B79" s="10" t="s">
        <v>0</v>
      </c>
      <c r="C79" s="53" t="s">
        <v>0</v>
      </c>
    </row>
    <row r="80" customFormat="false" ht="12.75" hidden="false" customHeight="false" outlineLevel="0" collapsed="false">
      <c r="B80" s="10" t="s">
        <v>0</v>
      </c>
      <c r="C80" s="53" t="s">
        <v>0</v>
      </c>
    </row>
    <row r="81" customFormat="false" ht="12.75" hidden="false" customHeight="false" outlineLevel="0" collapsed="false">
      <c r="B81" s="10" t="s">
        <v>0</v>
      </c>
      <c r="C81" s="53" t="s">
        <v>0</v>
      </c>
    </row>
    <row r="82" customFormat="false" ht="12.75" hidden="false" customHeight="false" outlineLevel="0" collapsed="false">
      <c r="B82" s="10" t="s">
        <v>0</v>
      </c>
      <c r="C82" s="53" t="s">
        <v>0</v>
      </c>
    </row>
    <row r="83" customFormat="false" ht="12.75" hidden="false" customHeight="false" outlineLevel="0" collapsed="false">
      <c r="B83" s="10" t="s">
        <v>0</v>
      </c>
      <c r="C83" s="53" t="s">
        <v>0</v>
      </c>
    </row>
    <row r="84" customFormat="false" ht="12.75" hidden="false" customHeight="false" outlineLevel="0" collapsed="false">
      <c r="B84" s="10" t="s">
        <v>0</v>
      </c>
      <c r="C84" s="53" t="s">
        <v>0</v>
      </c>
    </row>
    <row r="85" customFormat="false" ht="12.75" hidden="false" customHeight="false" outlineLevel="0" collapsed="false">
      <c r="B85" s="10" t="s">
        <v>0</v>
      </c>
      <c r="C85" s="53" t="s">
        <v>0</v>
      </c>
    </row>
    <row r="86" customFormat="false" ht="12.75" hidden="false" customHeight="false" outlineLevel="0" collapsed="false">
      <c r="B86" s="10" t="s">
        <v>0</v>
      </c>
      <c r="C86" s="53" t="s">
        <v>0</v>
      </c>
    </row>
    <row r="87" customFormat="false" ht="12.75" hidden="false" customHeight="false" outlineLevel="0" collapsed="false">
      <c r="B87" s="10" t="s">
        <v>0</v>
      </c>
      <c r="C87" s="53" t="s">
        <v>0</v>
      </c>
    </row>
    <row r="88" customFormat="false" ht="12.75" hidden="false" customHeight="false" outlineLevel="0" collapsed="false">
      <c r="B88" s="10" t="s">
        <v>0</v>
      </c>
      <c r="C88" s="53" t="s">
        <v>0</v>
      </c>
    </row>
    <row r="89" customFormat="false" ht="12.75" hidden="false" customHeight="false" outlineLevel="0" collapsed="false">
      <c r="B89" s="10" t="s">
        <v>0</v>
      </c>
      <c r="C89" s="53" t="s">
        <v>0</v>
      </c>
    </row>
    <row r="90" customFormat="false" ht="12.75" hidden="false" customHeight="false" outlineLevel="0" collapsed="false">
      <c r="B90" s="10" t="s">
        <v>0</v>
      </c>
      <c r="C90" s="53" t="s">
        <v>0</v>
      </c>
    </row>
    <row r="91" customFormat="false" ht="12.75" hidden="false" customHeight="false" outlineLevel="0" collapsed="false">
      <c r="B91" s="10" t="s">
        <v>0</v>
      </c>
      <c r="C91" s="53" t="s">
        <v>0</v>
      </c>
    </row>
    <row r="92" customFormat="false" ht="12.75" hidden="false" customHeight="false" outlineLevel="0" collapsed="false">
      <c r="B92" s="10" t="s">
        <v>0</v>
      </c>
      <c r="C92" s="53" t="s">
        <v>0</v>
      </c>
    </row>
    <row r="93" customFormat="false" ht="12.75" hidden="false" customHeight="false" outlineLevel="0" collapsed="false">
      <c r="B93" s="10" t="s">
        <v>0</v>
      </c>
      <c r="C93" s="53" t="s">
        <v>0</v>
      </c>
    </row>
    <row r="94" customFormat="false" ht="12.75" hidden="false" customHeight="false" outlineLevel="0" collapsed="false">
      <c r="B94" s="10" t="s">
        <v>0</v>
      </c>
      <c r="C94" s="53" t="s">
        <v>0</v>
      </c>
    </row>
    <row r="95" customFormat="false" ht="12.75" hidden="false" customHeight="false" outlineLevel="0" collapsed="false">
      <c r="B95" s="10" t="s">
        <v>0</v>
      </c>
      <c r="C95" s="53" t="s">
        <v>0</v>
      </c>
    </row>
    <row r="96" customFormat="false" ht="12.75" hidden="false" customHeight="false" outlineLevel="0" collapsed="false">
      <c r="B96" s="10" t="s">
        <v>0</v>
      </c>
      <c r="C96" s="53" t="s">
        <v>0</v>
      </c>
    </row>
    <row r="97" customFormat="false" ht="12.75" hidden="false" customHeight="false" outlineLevel="0" collapsed="false">
      <c r="B97" s="10" t="s">
        <v>0</v>
      </c>
      <c r="C97" s="53" t="s">
        <v>0</v>
      </c>
    </row>
    <row r="98" customFormat="false" ht="12.75" hidden="false" customHeight="false" outlineLevel="0" collapsed="false">
      <c r="B98" s="10" t="s">
        <v>0</v>
      </c>
      <c r="C98" s="53" t="s">
        <v>0</v>
      </c>
    </row>
    <row r="99" customFormat="false" ht="12.75" hidden="false" customHeight="false" outlineLevel="0" collapsed="false">
      <c r="B99" s="10" t="s">
        <v>0</v>
      </c>
      <c r="C99" s="53" t="s">
        <v>0</v>
      </c>
    </row>
    <row r="100" customFormat="false" ht="12.75" hidden="false" customHeight="false" outlineLevel="0" collapsed="false">
      <c r="B100" s="10" t="s">
        <v>0</v>
      </c>
      <c r="C100" s="53" t="s">
        <v>0</v>
      </c>
    </row>
    <row r="101" customFormat="false" ht="12.75" hidden="false" customHeight="false" outlineLevel="0" collapsed="false">
      <c r="B101" s="10" t="s">
        <v>0</v>
      </c>
      <c r="C101" s="53" t="s">
        <v>0</v>
      </c>
    </row>
    <row r="102" customFormat="false" ht="12.75" hidden="false" customHeight="false" outlineLevel="0" collapsed="false">
      <c r="B102" s="10" t="s">
        <v>0</v>
      </c>
      <c r="C102" s="53" t="s">
        <v>0</v>
      </c>
    </row>
    <row r="103" customFormat="false" ht="12.75" hidden="false" customHeight="false" outlineLevel="0" collapsed="false">
      <c r="B103" s="10" t="s">
        <v>0</v>
      </c>
      <c r="C103" s="53" t="s">
        <v>0</v>
      </c>
    </row>
    <row r="104" customFormat="false" ht="12.75" hidden="false" customHeight="false" outlineLevel="0" collapsed="false">
      <c r="B104" s="10" t="s">
        <v>0</v>
      </c>
      <c r="C104" s="53" t="s">
        <v>0</v>
      </c>
    </row>
    <row r="105" customFormat="false" ht="12.75" hidden="false" customHeight="false" outlineLevel="0" collapsed="false">
      <c r="B105" s="10" t="s">
        <v>0</v>
      </c>
      <c r="C105" s="53" t="s">
        <v>0</v>
      </c>
    </row>
    <row r="106" customFormat="false" ht="12.75" hidden="false" customHeight="false" outlineLevel="0" collapsed="false">
      <c r="B106" s="10" t="s">
        <v>0</v>
      </c>
      <c r="C106" s="53" t="s">
        <v>0</v>
      </c>
    </row>
    <row r="107" customFormat="false" ht="12.75" hidden="false" customHeight="false" outlineLevel="0" collapsed="false">
      <c r="B107" s="10" t="s">
        <v>0</v>
      </c>
      <c r="C107" s="53" t="s">
        <v>0</v>
      </c>
    </row>
    <row r="108" customFormat="false" ht="12.75" hidden="false" customHeight="false" outlineLevel="0" collapsed="false">
      <c r="B108" s="10" t="s">
        <v>0</v>
      </c>
      <c r="C108" s="53" t="s">
        <v>0</v>
      </c>
    </row>
    <row r="109" customFormat="false" ht="12.75" hidden="false" customHeight="false" outlineLevel="0" collapsed="false">
      <c r="B109" s="10" t="s">
        <v>0</v>
      </c>
      <c r="C109" s="53" t="s">
        <v>0</v>
      </c>
    </row>
    <row r="110" customFormat="false" ht="12.75" hidden="false" customHeight="false" outlineLevel="0" collapsed="false">
      <c r="B110" s="10" t="s">
        <v>0</v>
      </c>
      <c r="C110" s="53" t="s">
        <v>0</v>
      </c>
    </row>
    <row r="111" customFormat="false" ht="12.75" hidden="false" customHeight="false" outlineLevel="0" collapsed="false">
      <c r="B111" s="10" t="s">
        <v>0</v>
      </c>
      <c r="C111" s="53" t="s">
        <v>0</v>
      </c>
    </row>
    <row r="112" customFormat="false" ht="12.75" hidden="false" customHeight="false" outlineLevel="0" collapsed="false">
      <c r="B112" s="10" t="s">
        <v>0</v>
      </c>
      <c r="C112" s="53" t="s">
        <v>0</v>
      </c>
    </row>
    <row r="113" customFormat="false" ht="12.75" hidden="false" customHeight="false" outlineLevel="0" collapsed="false">
      <c r="B113" s="10" t="s">
        <v>0</v>
      </c>
      <c r="C113" s="53" t="s">
        <v>0</v>
      </c>
    </row>
    <row r="114" customFormat="false" ht="12.75" hidden="false" customHeight="false" outlineLevel="0" collapsed="false">
      <c r="B114" s="10" t="s">
        <v>0</v>
      </c>
      <c r="C114" s="53" t="s">
        <v>0</v>
      </c>
    </row>
    <row r="115" customFormat="false" ht="12.75" hidden="false" customHeight="false" outlineLevel="0" collapsed="false">
      <c r="B115" s="10" t="s">
        <v>0</v>
      </c>
      <c r="C115" s="53" t="s">
        <v>0</v>
      </c>
    </row>
    <row r="116" customFormat="false" ht="12.75" hidden="false" customHeight="false" outlineLevel="0" collapsed="false">
      <c r="B116" s="10" t="s">
        <v>0</v>
      </c>
      <c r="C116" s="53" t="s">
        <v>0</v>
      </c>
    </row>
    <row r="117" customFormat="false" ht="12.75" hidden="false" customHeight="false" outlineLevel="0" collapsed="false">
      <c r="B117" s="10" t="s">
        <v>0</v>
      </c>
      <c r="C117" s="53" t="s">
        <v>0</v>
      </c>
    </row>
    <row r="118" customFormat="false" ht="12.75" hidden="false" customHeight="false" outlineLevel="0" collapsed="false">
      <c r="B118" s="10" t="s">
        <v>0</v>
      </c>
      <c r="C118" s="53" t="s">
        <v>0</v>
      </c>
    </row>
    <row r="119" customFormat="false" ht="12.75" hidden="false" customHeight="false" outlineLevel="0" collapsed="false">
      <c r="B119" s="10" t="s">
        <v>0</v>
      </c>
      <c r="C119" s="53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2002-01-18T19:24:27Z</dcterms:modified>
  <cp:revision>0</cp:revision>
  <dc:subject/>
  <dc:title/>
</cp:coreProperties>
</file>